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<sst xmlns="http://schemas.openxmlformats.org/spreadsheetml/2006/main" count="6314" uniqueCount="2917">
  <si>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</si>
  <si>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</si>
  <si>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</si>
  <si>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</si>
  <si>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</si>
  <si>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</si>
  <si>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</si>
  <si>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</si>
  <si>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</si>
  <si>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</si>
  <si>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</si>
  <si>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</si>
  <si>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</si>
  <si>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</si>
  <si>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</si>
  <si>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</si>
  <si>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</si>
  <si>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</si>
  <si>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</si>
  <si>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</si>
  <si>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</si>
  <si>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</si>
  <si>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</si>
  <si>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</si>
  <si>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</si>
  <si>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</si>
  <si>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</si>
  <si>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</si>
  <si>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</si>
  <si>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</si>
  <si>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</si>
  <si>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</si>
  <si>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</si>
  <si>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</si>
  <si>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</si>
  <si>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</si>
  <si>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</si>
  <si>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</si>
  <si>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</si>
  <si>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</si>
  <si>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</si>
  <si>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</si>
  <si>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</si>
  <si>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</si>
  <si>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</si>
  <si>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</si>
  <si>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</si>
  <si>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</si>
  <si>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</si>
  <si>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</si>
  <si>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</si>
  <si>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</si>
  <si>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</si>
  <si>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</si>
  <si>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</si>
  <si>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</si>
  <si>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</si>
  <si>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</si>
  <si>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</si>
  <si>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</si>
  <si>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</si>
  <si>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</si>
  <si>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</si>
  <si>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</si>
  <si>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</si>
  <si>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</si>
  <si>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</si>
  <si>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</si>
  <si>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</si>
  <si>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</si>
  <si>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</si>
  <si>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</si>
  <si>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</si>
  <si>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</si>
  <si>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</si>
  <si>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</si>
  <si>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</si>
  <si>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</si>
  <si>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</si>
  <si>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</si>
  <si>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</si>
  <si>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</si>
  <si>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</si>
  <si>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</si>
  <si>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</si>
  <si>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</si>
  <si>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</si>
  <si>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</si>
  <si>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</si>
  <si>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</si>
  <si>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</si>
  <si>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</si>
  <si>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</si>
  <si>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</si>
  <si>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</si>
  <si>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</si>
  <si>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</si>
  <si>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</si>
  <si>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</si>
  <si>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</si>
  <si>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</si>
  <si>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</si>
  <si>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</si>
  <si>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</si>
  <si>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</si>
  <si>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</si>
  <si>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</si>
  <si>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</si>
  <si>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</si>
  <si>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</si>
  <si>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</si>
  <si>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</si>
  <si>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</si>
  <si>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</si>
  <si>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</si>
  <si>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</si>
  <si>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</si>
  <si>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</si>
  <si>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</si>
  <si>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</si>
  <si>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</si>
  <si>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</si>
  <si>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</si>
  <si>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</si>
  <si>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</si>
  <si>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</si>
  <si>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</si>
  <si>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</si>
  <si>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</si>
  <si>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</si>
  <si>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</si>
  <si>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</si>
  <si>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</si>
  <si>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</si>
  <si>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</si>
  <si>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</si>
  <si>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</si>
  <si>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</si>
  <si>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</si>
  <si>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</si>
  <si>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</si>
  <si>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</si>
  <si>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</si>
  <si>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</si>
  <si>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</si>
  <si>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</si>
  <si>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</si>
  <si>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</si>
  <si>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</si>
  <si>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</si>
  <si>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</si>
  <si>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</si>
  <si>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</si>
  <si>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</si>
  <si>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</si>
  <si>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</si>
  <si>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</si>
  <si>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</si>
  <si>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</si>
  <si>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</si>
  <si>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</si>
  <si>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</si>
  <si>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</si>
  <si>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</si>
  <si>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</si>
  <si>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</si>
  <si>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</si>
  <si>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</si>
  <si>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</si>
  <si>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</si>
  <si>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</si>
  <si>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</si>
  <si>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</si>
  <si>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</si>
  <si>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</si>
  <si>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</si>
  <si>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</si>
  <si>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</si>
  <si>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</si>
  <si>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</si>
  <si>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</si>
  <si>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</si>
  <si>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</si>
  <si>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</si>
  <si>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</si>
  <si>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</si>
  <si>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</si>
  <si>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</si>
  <si>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</si>
  <si>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</si>
  <si>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</si>
  <si>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</si>
  <si>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</si>
  <si>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</si>
  <si>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</si>
  <si>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</si>
  <si>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</si>
  <si>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</si>
  <si>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</si>
  <si>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</si>
  <si>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</si>
  <si>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</si>
  <si>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</si>
  <si>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</si>
  <si>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</si>
  <si>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</si>
  <si>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</si>
  <si>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</si>
  <si>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</si>
  <si>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</si>
  <si>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</si>
  <si>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</si>
  <si>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</si>
  <si>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</si>
  <si>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</si>
  <si>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</si>
  <si>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</si>
  <si>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</si>
  <si>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</si>
  <si>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</si>
  <si>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</si>
  <si>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</si>
  <si>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</si>
  <si>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</si>
  <si>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</si>
  <si>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</si>
  <si>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</si>
  <si>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</si>
  <si>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</si>
  <si>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</si>
  <si>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</si>
  <si>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</si>
  <si>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</si>
  <si>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</si>
  <si>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</si>
  <si>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</si>
  <si>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</si>
  <si>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</si>
  <si>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</si>
  <si>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</si>
  <si>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</si>
  <si>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</si>
  <si>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</si>
  <si>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</si>
  <si>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</si>
  <si>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</si>
  <si>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</si>
  <si>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</si>
  <si>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</si>
  <si>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</si>
  <si>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</si>
  <si>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</si>
  <si>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</si>
  <si>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</si>
  <si>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</si>
  <si>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</si>
  <si>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</si>
  <si>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</si>
  <si>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</si>
  <si>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</si>
  <si>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</si>
  <si>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</si>
  <si>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</si>
  <si>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</si>
  <si>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</si>
  <si>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</si>
  <si>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</si>
  <si>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</si>
  <si>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</si>
  <si>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</si>
  <si>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</si>
  <si>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</si>
  <si>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</si>
  <si>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</si>
  <si>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</si>
  <si>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</si>
  <si>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</si>
  <si>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</si>
  <si>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</si>
  <si>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</si>
  <si>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</si>
  <si>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</si>
  <si>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</si>
  <si>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</si>
  <si>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</si>
  <si>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</si>
  <si>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</si>
  <si>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</si>
  <si>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</si>
  <si>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</si>
  <si>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</si>
  <si>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</si>
  <si>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</si>
  <si>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</si>
  <si>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</si>
  <si>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</si>
  <si>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</si>
  <si>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</si>
  <si>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</si>
  <si>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</si>
  <si>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</si>
  <si>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</si>
  <si>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</si>
  <si>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</si>
  <si>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</si>
  <si>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</si>
  <si>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</si>
  <si>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</si>
  <si>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</si>
  <si>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</si>
  <si>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</si>
  <si>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</si>
  <si>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</si>
  <si>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</si>
  <si>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</si>
  <si>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</si>
  <si>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</si>
  <si>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</si>
  <si>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</si>
  <si>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</si>
  <si>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</si>
  <si>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</si>
  <si>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</si>
  <si>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</si>
  <si>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</si>
  <si>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</si>
  <si>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</si>
  <si>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</si>
  <si>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</si>
  <si>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</si>
  <si>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</si>
  <si>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</si>
  <si>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</si>
  <si>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</si>
  <si>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</si>
  <si>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</si>
  <si>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</si>
  <si>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</si>
  <si>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</si>
  <si>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</si>
  <si>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</si>
  <si>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</si>
  <si>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</si>
  <si>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</si>
  <si>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</si>
  <si>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</si>
  <si>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</si>
  <si>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</si>
  <si>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</si>
  <si>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</si>
  <si>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</si>
  <si>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</si>
  <si>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</si>
  <si>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</si>
  <si>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</si>
  <si>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</si>
  <si>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</si>
  <si>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</si>
  <si>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</si>
  <si>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</si>
  <si>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</si>
  <si>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</si>
  <si>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</si>
  <si>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</si>
  <si>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</si>
  <si>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</si>
  <si>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</si>
  <si>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</si>
  <si>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</si>
  <si>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</si>
  <si>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</si>
  <si>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</si>
  <si>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</si>
  <si>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</si>
  <si>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</si>
  <si>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</si>
  <si>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</si>
  <si>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</si>
  <si>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</si>
  <si>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</si>
  <si>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</si>
  <si>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</si>
  <si>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</si>
  <si>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</si>
  <si>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</si>
  <si>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</si>
  <si>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</si>
  <si>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</si>
  <si>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</si>
  <si>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</si>
  <si>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</si>
  <si>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</si>
  <si>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</si>
  <si>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</si>
  <si>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</si>
  <si>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</si>
  <si>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</si>
  <si>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</si>
  <si>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</si>
  <si>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</si>
  <si>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</si>
  <si>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</si>
  <si>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</si>
  <si>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</si>
  <si>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</si>
  <si>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</si>
  <si>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</si>
  <si>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</si>
  <si>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</si>
  <si>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</si>
  <si>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</si>
  <si>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</si>
  <si>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</si>
  <si>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</si>
  <si>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</si>
  <si>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</si>
  <si>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</si>
  <si>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</si>
  <si>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</si>
  <si>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</si>
  <si>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</si>
  <si>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</si>
  <si>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</si>
  <si>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</si>
  <si>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</si>
  <si>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</si>
  <si>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</si>
  <si>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</si>
  <si>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</si>
  <si>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</si>
  <si>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</si>
  <si>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</si>
  <si>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</si>
  <si>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</si>
  <si>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</si>
  <si>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</si>
  <si>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</si>
  <si>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</si>
  <si>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</si>
  <si>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</si>
  <si>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</si>
  <si>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</si>
  <si>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</si>
  <si>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</si>
  <si>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</si>
  <si>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</si>
  <si>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</si>
  <si>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</si>
  <si>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</si>
  <si>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</si>
  <si>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</si>
  <si>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</si>
  <si>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</si>
  <si>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</si>
  <si>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</si>
  <si>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</si>
  <si>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</si>
  <si>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</si>
  <si>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</si>
  <si>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</si>
  <si>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</si>
  <si>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</si>
  <si>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</si>
  <si>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</si>
  <si>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</si>
  <si>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</si>
  <si>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</si>
  <si>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</si>
  <si>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</si>
  <si>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</si>
  <si>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</si>
  <si>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</si>
  <si>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</si>
  <si>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</si>
  <si>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</si>
  <si>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</si>
  <si>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</si>
  <si>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</si>
  <si>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</si>
  <si>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</si>
  <si>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</si>
  <si>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</si>
  <si>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</si>
  <si>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</si>
  <si>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</si>
  <si>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</si>
  <si>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</si>
  <si>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</si>
  <si>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</si>
  <si>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</si>
  <si>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</si>
  <si>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</si>
  <si>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</si>
  <si>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</si>
  <si>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</si>
  <si>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</si>
  <si>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</si>
  <si>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</si>
  <si>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</si>
  <si>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</si>
  <si>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</si>
  <si>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</si>
  <si>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</si>
  <si>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</si>
  <si>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</si>
  <si>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</si>
  <si>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</si>
  <si>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</si>
  <si>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</si>
  <si>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</si>
  <si>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</si>
  <si>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</si>
  <si>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</si>
  <si>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</si>
  <si>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</si>
  <si>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</si>
  <si>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</si>
  <si>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</si>
  <si>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</si>
  <si>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</si>
  <si>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</si>
  <si>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</si>
  <si>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</si>
  <si>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</si>
  <si>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</si>
  <si>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</si>
  <si>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</si>
  <si>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</si>
  <si>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</si>
  <si>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</si>
  <si>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</si>
  <si>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</si>
  <si>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</si>
  <si>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</si>
  <si>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</si>
  <si>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</si>
  <si>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</si>
  <si>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</si>
  <si>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</si>
  <si>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</si>
  <si>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</si>
  <si>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</si>
  <si>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</si>
  <si>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</si>
  <si>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</si>
  <si>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</si>
  <si>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</si>
  <si>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</si>
  <si>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</si>
  <si>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</si>
  <si>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</si>
  <si>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</si>
  <si>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</si>
  <si>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</si>
  <si>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</si>
  <si>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</si>
  <si>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</si>
  <si>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</si>
  <si>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</si>
  <si>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</si>
  <si>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</si>
  <si>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</si>
  <si>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</si>
  <si>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</si>
  <si>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</si>
  <si>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</si>
  <si>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</si>
  <si>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</si>
  <si>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</si>
  <si>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</si>
  <si>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</si>
  <si>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</si>
  <si>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</si>
  <si>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</si>
  <si>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</si>
  <si>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</si>
  <si>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</si>
  <si>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</si>
  <si>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</si>
  <si>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</si>
  <si>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</si>
  <si>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</si>
  <si>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</si>
  <si>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</si>
  <si>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</si>
  <si>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</si>
  <si>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</si>
  <si>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</si>
  <si>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</si>
  <si>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</si>
  <si>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</si>
  <si>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</si>
  <si>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</si>
  <si>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</si>
  <si>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</si>
  <si>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</si>
  <si>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</si>
  <si>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</si>
  <si>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</si>
  <si>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</si>
  <si>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</si>
  <si>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</si>
  <si>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</si>
  <si>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</si>
  <si>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</si>
  <si>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</si>
  <si>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</si>
  <si>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</si>
  <si>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</si>
  <si>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</si>
  <si>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</si>
  <si>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</si>
  <si>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</si>
  <si>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</si>
  <si>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</si>
  <si>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</si>
  <si>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</si>
  <si>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</si>
  <si>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</si>
  <si>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</si>
  <si>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</si>
  <si>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</si>
  <si>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</si>
  <si>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</si>
  <si>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</si>
  <si>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</si>
  <si>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</si>
  <si>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</si>
  <si>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</si>
  <si>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</si>
  <si>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</si>
  <si>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</si>
  <si>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</si>
  <si>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</si>
  <si>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</si>
  <si>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</si>
  <si>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</si>
  <si>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</si>
  <si>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</si>
  <si>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</si>
  <si>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</si>
  <si>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</si>
  <si>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</si>
  <si>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</si>
  <si>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</si>
  <si>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</si>
  <si>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</si>
  <si>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</si>
  <si>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</si>
  <si>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</si>
  <si>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</si>
  <si>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</si>
  <si>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</si>
  <si>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</si>
  <si>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</si>
  <si>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</si>
  <si>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</si>
  <si>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</si>
  <si>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</si>
  <si>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</si>
  <si>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</si>
  <si>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</si>
  <si>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</si>
  <si>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</si>
  <si>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</si>
  <si>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</si>
  <si>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</si>
  <si>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</si>
  <si>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</si>
  <si>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</si>
  <si>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</si>
  <si>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</si>
  <si>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</si>
  <si>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</si>
  <si>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</si>
  <si>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</si>
  <si>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</si>
  <si>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</si>
  <si>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</si>
  <si>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</si>
  <si>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</si>
  <si>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</si>
  <si>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</si>
  <si>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</si>
  <si>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</si>
  <si>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</si>
  <si>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</si>
  <si>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</si>
  <si>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</si>
  <si>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</si>
  <si>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</si>
  <si>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</si>
  <si>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</si>
  <si>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</si>
  <si>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</si>
  <si>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</si>
  <si>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</si>
  <si>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</si>
  <si>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</si>
  <si>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</si>
  <si>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</si>
  <si>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</si>
  <si>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</si>
  <si>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</si>
  <si>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</si>
  <si>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</si>
  <si>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</si>
  <si>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</si>
  <si>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</si>
  <si>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</si>
  <si>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</si>
  <si>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</si>
  <si>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</si>
  <si>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</si>
  <si>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</si>
  <si>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</si>
  <si>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</si>
  <si>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</si>
  <si>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</si>
  <si>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</si>
  <si>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</si>
  <si>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</si>
  <si>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</si>
  <si>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</si>
  <si>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</si>
  <si>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</si>
  <si>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</si>
  <si>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</si>
  <si>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</si>
  <si>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</si>
  <si>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</si>
  <si>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</si>
  <si>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</si>
  <si>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</si>
  <si>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</si>
  <si>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</si>
  <si>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</si>
  <si>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</si>
  <si>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</si>
  <si>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</si>
  <si>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</si>
  <si>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</si>
  <si>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</si>
  <si>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</si>
  <si>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</si>
  <si>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</si>
  <si>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</si>
  <si>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</si>
  <si>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</si>
  <si>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</si>
  <si>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</si>
  <si>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</si>
  <si>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</si>
  <si>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</si>
  <si>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</si>
  <si>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</si>
  <si>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</si>
  <si>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</si>
  <si>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</si>
  <si>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</si>
  <si>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</si>
  <si>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</si>
  <si>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</si>
  <si>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</si>
  <si>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</si>
  <si>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</si>
  <si>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</si>
  <si>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</si>
  <si>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</si>
  <si>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</si>
  <si>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</si>
  <si>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</si>
  <si>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</si>
  <si>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</si>
  <si>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</si>
  <si>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</si>
  <si>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</si>
  <si>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</si>
  <si>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</si>
  <si>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</si>
  <si>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</si>
  <si>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</si>
  <si>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</si>
  <si>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</si>
  <si>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</si>
  <si>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</si>
  <si>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</si>
  <si>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</si>
  <si>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</si>
  <si>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</si>
  <si>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</si>
  <si>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</si>
  <si>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</si>
  <si>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</si>
  <si>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</si>
  <si>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</si>
  <si>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</si>
  <si>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</si>
  <si>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</si>
  <si>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</si>
  <si>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</si>
  <si>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</si>
  <si>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</si>
  <si>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</si>
  <si>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</si>
  <si>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</si>
  <si>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</si>
  <si>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</si>
  <si>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</si>
  <si>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</si>
  <si>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</si>
  <si>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</si>
  <si>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</si>
  <si>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</si>
  <si>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</si>
  <si>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</si>
  <si>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</si>
  <si>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</si>
  <si>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</si>
  <si>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</si>
  <si>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</si>
  <si>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</si>
  <si>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</si>
  <si>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</si>
  <si>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</si>
  <si>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</si>
  <si>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</si>
  <si>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</si>
  <si>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</si>
  <si>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</si>
  <si>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</si>
  <si>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</si>
  <si>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</si>
  <si>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</si>
  <si>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</si>
  <si>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</si>
  <si>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</si>
  <si>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</si>
  <si>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</si>
  <si>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</si>
  <si>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</si>
  <si>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</si>
  <si>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</si>
  <si>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</si>
  <si>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</si>
  <si>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</si>
  <si>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</si>
  <si>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</si>
  <si>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</si>
  <si>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</si>
  <si>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</si>
  <si>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</si>
  <si>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</si>
  <si>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</si>
  <si>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</si>
  <si>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</si>
  <si>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</si>
  <si>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</si>
  <si>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</si>
  <si>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</si>
  <si>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</si>
  <si>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</si>
  <si>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</si>
  <si>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</si>
  <si>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</si>
  <si>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</si>
  <si>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</si>
  <si>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</si>
  <si>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</si>
  <si>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</si>
  <si>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</si>
  <si>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</si>
  <si>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</si>
  <si>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</si>
  <si>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</si>
  <si>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</si>
  <si>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</si>
  <si>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</si>
  <si>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</si>
  <si>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</si>
  <si>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</si>
  <si>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</si>
  <si>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</si>
  <si>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</si>
  <si>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</si>
  <si>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</si>
  <si>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</si>
  <si>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</si>
  <si>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</si>
  <si>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</si>
  <si>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</si>
  <si>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</si>
  <si>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</si>
  <si>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</si>
  <si>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</si>
  <si>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</si>
  <si>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</si>
  <si>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</si>
  <si>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</si>
  <si>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</si>
  <si>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</si>
  <si>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</si>
  <si>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</si>
  <si>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</si>
  <si>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</si>
  <si>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</si>
  <si>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</si>
  <si>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</si>
  <si>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</si>
  <si>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</si>
  <si>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</si>
  <si>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</si>
  <si>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</si>
  <si>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</si>
  <si>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</si>
  <si>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</si>
  <si>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</si>
  <si>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</si>
  <si>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</si>
  <si>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</si>
  <si>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</si>
  <si>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</si>
  <si>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</si>
  <si>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</si>
  <si>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</si>
  <si>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</si>
  <si>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</si>
  <si>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</si>
  <si>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</si>
  <si>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</si>
  <si>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</si>
  <si>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</si>
  <si>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</si>
  <si>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</si>
  <si>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</si>
  <si>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</si>
  <si>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</si>
  <si>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</si>
  <si>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</si>
  <si>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</si>
  <si>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</si>
  <si>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</si>
  <si>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</si>
  <si>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</si>
  <si>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</si>
  <si>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</si>
  <si>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</si>
  <si>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</si>
  <si>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</si>
  <si>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</si>
  <si>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</si>
  <si>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</si>
  <si>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</si>
  <si>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</si>
  <si>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</si>
  <si>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</si>
  <si>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</si>
  <si>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</si>
  <si>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</si>
  <si>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</si>
  <si>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</si>
  <si>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</si>
  <si>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</si>
  <si>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</si>
  <si>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</si>
  <si>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</si>
  <si>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</si>
  <si>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</si>
  <si>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</si>
  <si>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</si>
  <si>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</si>
  <si>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</si>
  <si>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</si>
  <si>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</si>
  <si>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</si>
  <si>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</si>
  <si>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</si>
  <si>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</si>
  <si>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</si>
  <si>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</si>
  <si>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</si>
  <si>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</si>
  <si>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</si>
  <si>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</si>
  <si>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</si>
  <si>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</si>
  <si>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</si>
  <si>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</si>
  <si>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</si>
  <si>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</si>
  <si>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</si>
  <si>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</si>
  <si>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</si>
  <si>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</si>
  <si>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</si>
  <si>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</si>
  <si>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</si>
  <si>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</si>
  <si>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</si>
  <si>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</si>
  <si>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</si>
  <si>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</si>
  <si>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</si>
  <si>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</si>
  <si>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</si>
  <si>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</si>
  <si>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</si>
  <si>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</si>
  <si>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</si>
  <si>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</si>
  <si>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</si>
  <si>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</si>
  <si>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</si>
  <si>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</si>
  <si>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</si>
  <si>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</si>
  <si>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</si>
  <si>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</si>
  <si>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</si>
  <si>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</si>
  <si>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</si>
  <si>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</si>
  <si>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</si>
  <si>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</si>
  <si>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</si>
  <si>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</si>
  <si>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</si>
  <si>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</si>
  <si>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</si>
  <si>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</si>
  <si>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</si>
  <si>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</si>
  <si>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</si>
  <si>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</si>
  <si>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</si>
  <si>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</si>
  <si>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</si>
  <si>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</si>
  <si>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</si>
  <si>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</si>
  <si>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</si>
  <si>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</si>
  <si>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</si>
  <si>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</si>
  <si>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</si>
  <si>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</si>
  <si>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</si>
  <si>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</si>
  <si>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</si>
  <si>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</si>
  <si>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</si>
  <si>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</si>
  <si>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</si>
  <si>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</si>
  <si>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</si>
  <si>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</si>
  <si>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</si>
  <si>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</si>
  <si>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</si>
  <si>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</si>
  <si>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</si>
  <si>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</si>
  <si>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</si>
  <si>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</si>
  <si>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</si>
  <si>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</si>
  <si>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</si>
  <si>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</si>
  <si>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</si>
  <si>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</si>
  <si>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</si>
  <si>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</si>
  <si>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</si>
  <si>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</si>
  <si>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</si>
  <si>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</si>
  <si>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</si>
  <si>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</si>
  <si>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</si>
  <si>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</si>
  <si>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</si>
  <si>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</si>
  <si>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</si>
  <si>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</si>
  <si>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</si>
  <si>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</si>
  <si>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</si>
  <si>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</si>
  <si>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</si>
  <si>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</si>
  <si>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</si>
  <si>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</si>
  <si>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</si>
  <si>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</si>
  <si>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</si>
  <si>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</si>
  <si>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</si>
  <si>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</si>
  <si>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</si>
  <si>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</si>
  <si>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</si>
  <si>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</si>
  <si>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</si>
  <si>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</si>
  <si>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</si>
  <si>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</si>
  <si>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</si>
  <si>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</si>
  <si>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</si>
  <si>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</si>
  <si>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</si>
  <si>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</si>
  <si>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</si>
  <si>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</si>
  <si>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</si>
  <si>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</si>
  <si>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</si>
  <si>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</si>
  <si>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</si>
  <si>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</si>
  <si>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</si>
  <si>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</si>
  <si>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</si>
  <si>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</si>
  <si>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</si>
  <si>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</si>
  <si>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</si>
  <si>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</si>
  <si>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</si>
  <si>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</si>
  <si>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</si>
  <si>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</si>
  <si>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</si>
  <si>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</si>
  <si>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</si>
  <si>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</si>
  <si>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</si>
  <si>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</si>
  <si>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</si>
  <si>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</si>
  <si>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</si>
  <si>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</si>
  <si>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</si>
  <si>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</si>
  <si>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</si>
  <si>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</si>
  <si>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</si>
  <si>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</si>
  <si>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</si>
  <si>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</si>
  <si>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</si>
  <si>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</si>
  <si>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</si>
  <si>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</si>
  <si>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</si>
  <si>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</si>
  <si>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</si>
  <si>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</si>
  <si>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</si>
  <si>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</si>
  <si>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</si>
  <si>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</si>
  <si>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</si>
  <si>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</si>
  <si>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</si>
  <si>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</si>
  <si>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</si>
  <si>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</si>
  <si>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</si>
  <si>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</si>
  <si>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</si>
  <si>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</si>
  <si>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</si>
  <si>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</si>
  <si>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</si>
  <si>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</si>
  <si>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</si>
  <si>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</si>
  <si>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</si>
  <si>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</si>
  <si>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</si>
  <si>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</si>
  <si>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</si>
  <si>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</si>
  <si>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</si>
  <si>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</si>
  <si>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</si>
  <si>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</si>
  <si>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</si>
  <si>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</si>
  <si>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</si>
  <si>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</si>
  <si>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</si>
  <si>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</si>
  <si>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</si>
  <si>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</si>
  <si>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</si>
  <si>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</si>
  <si>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</si>
  <si>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</si>
  <si>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</si>
  <si>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</si>
  <si>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</si>
  <si>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</si>
  <si>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</si>
  <si>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</si>
  <si>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</si>
  <si>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</si>
  <si>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</si>
  <si>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</si>
  <si>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</si>
  <si>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</si>
  <si>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</si>
  <si>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</si>
  <si>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</si>
  <si>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</si>
  <si>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</si>
  <si>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</si>
  <si>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</si>
  <si>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</si>
  <si>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</si>
  <si>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</si>
  <si>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</si>
  <si>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</si>
  <si>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</si>
  <si>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</si>
  <si>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</si>
  <si>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</si>
  <si>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</si>
  <si>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</si>
  <si>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</si>
  <si>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</si>
  <si>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</si>
  <si>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</si>
  <si>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</si>
  <si>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</si>
  <si>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</si>
  <si>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</si>
  <si>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</si>
  <si>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</si>
  <si>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</si>
  <si>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</si>
  <si>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</si>
  <si>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</si>
  <si>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</si>
  <si>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</si>
  <si>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</si>
  <si>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</si>
  <si>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</si>
  <si>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</si>
  <si>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</si>
  <si>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</si>
  <si>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</si>
  <si>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</si>
  <si>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</si>
  <si>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</si>
  <si>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</si>
  <si>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</si>
  <si>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</si>
  <si>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</si>
  <si>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</si>
  <si>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</si>
  <si>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</si>
  <si>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</si>
  <si>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</si>
  <si>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</si>
  <si>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</si>
  <si>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</si>
  <si>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</si>
  <si>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</si>
  <si>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</si>
  <si>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</si>
  <si>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</si>
  <si>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</si>
  <si>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</si>
  <si>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</si>
  <si>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</si>
  <si>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</si>
  <si>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</si>
  <si>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</si>
  <si>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</si>
  <si>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</si>
  <si>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</si>
  <si>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</si>
  <si>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</si>
  <si>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</si>
  <si>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</si>
  <si>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</si>
  <si>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</si>
  <si>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</si>
  <si>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</si>
  <si>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</si>
  <si>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</si>
  <si>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</si>
  <si>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</si>
  <si>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</si>
  <si>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</si>
  <si>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</si>
  <si>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</si>
  <si>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</si>
  <si>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</si>
  <si>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</si>
  <si>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</si>
  <si>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</si>
  <si>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</si>
  <si>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</si>
  <si>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</si>
  <si>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</si>
  <si>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</si>
  <si>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</si>
  <si>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</si>
  <si>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</si>
  <si>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</si>
  <si>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</si>
  <si>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</si>
  <si>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</si>
  <si>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</si>
  <si>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</si>
  <si>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</si>
  <si>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</si>
  <si>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</si>
  <si>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</si>
  <si>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</si>
  <si>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</si>
  <si>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</si>
  <si>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</si>
  <si>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</si>
  <si>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</si>
  <si>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</si>
  <si>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</si>
  <si>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</si>
  <si>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</si>
  <si>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</si>
  <si>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</si>
  <si>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</si>
  <si>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</si>
  <si>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</si>
  <si>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</si>
  <si>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</si>
  <si>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</si>
  <si>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</si>
  <si>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</si>
  <si>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</si>
  <si>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</si>
  <si>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</si>
  <si>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</si>
  <si>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</si>
  <si>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</si>
  <si>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</si>
  <si>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</si>
  <si>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</si>
  <si>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</si>
  <si>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</si>
  <si>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</si>
  <si>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</si>
  <si>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</si>
  <si>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</si>
  <si>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</si>
  <si>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</si>
  <si>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</si>
  <si>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</si>
  <si>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</si>
  <si>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</si>
  <si>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</si>
  <si>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</si>
  <si>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</si>
  <si>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</si>
  <si>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</si>
  <si>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</si>
  <si>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</si>
  <si>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</si>
  <si>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</si>
  <si>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</si>
  <si>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</si>
  <si>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</si>
  <si>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</si>
  <si>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</si>
  <si>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</si>
  <si>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</si>
  <si>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</si>
  <si>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</si>
  <si>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</si>
  <si>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</si>
  <si>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</si>
  <si>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</si>
  <si>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</si>
  <si>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</si>
  <si>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</si>
  <si>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</si>
  <si>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</si>
  <si>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</si>
  <si>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</si>
  <si>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</si>
  <si>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</si>
  <si>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</si>
  <si>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</si>
  <si>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</si>
  <si>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</si>
  <si>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</si>
  <si>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</si>
  <si>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</si>
  <si>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</si>
  <si>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</si>
  <si>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</si>
  <si>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</si>
  <si>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</si>
  <si>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</si>
  <si>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</si>
  <si>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</si>
  <si>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</si>
  <si>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</si>
  <si>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</si>
  <si>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</si>
  <si>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</si>
  <si>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</si>
  <si>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</si>
  <si>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</si>
  <si>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</si>
  <si>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</si>
  <si>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</si>
  <si>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</si>
  <si>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</si>
  <si>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</si>
  <si>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</si>
  <si>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</si>
  <si>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</si>
  <si>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</si>
  <si>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</si>
  <si>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</si>
  <si>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</si>
  <si>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</si>
  <si>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</si>
  <si>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</si>
  <si>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</si>
  <si>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</si>
  <si>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</si>
  <si>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</si>
  <si>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</si>
  <si>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</si>
  <si>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</si>
  <si>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</si>
  <si>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</si>
  <si>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</si>
  <si>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</si>
  <si>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</si>
  <si>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</si>
  <si>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</si>
  <si>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</si>
  <si>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</si>
  <si>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</si>
  <si>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</si>
  <si>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</si>
  <si>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</si>
  <si>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</si>
  <si>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</si>
  <si>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</si>
  <si>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</si>
  <si>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</si>
  <si>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</si>
  <si>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</si>
  <si>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</si>
  <si>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</si>
  <si>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</si>
  <si>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</si>
  <si>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</si>
  <si>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</si>
  <si>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</si>
  <si>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</si>
  <si>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</si>
  <si>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</si>
  <si>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</si>
  <si>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</si>
  <si>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</si>
  <si>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</si>
  <si>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</si>
  <si>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</si>
  <si>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</si>
  <si>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</si>
  <si>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</si>
  <si>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</si>
  <si>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</si>
  <si>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</si>
  <si>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</si>
  <si>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</si>
  <si>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</si>
  <si>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</si>
  <si>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</si>
  <si>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</si>
  <si>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</si>
  <si>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</si>
  <si>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</si>
  <si>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</si>
  <si>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</si>
  <si>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</si>
  <si>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</si>
  <si>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</si>
  <si>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</si>
  <si>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</si>
  <si>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</si>
  <si>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</si>
  <si>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</si>
  <si>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</si>
  <si>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</si>
  <si>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</si>
  <si>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</si>
  <si>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</si>
  <si>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</si>
  <si>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</si>
  <si>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</si>
  <si>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</si>
  <si>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</si>
  <si>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</si>
  <si>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</si>
  <si>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</si>
  <si>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</si>
  <si>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</si>
  <si>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</si>
  <si>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</si>
  <si>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</si>
  <si>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</si>
  <si>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</si>
  <si>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</si>
  <si>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</si>
  <si>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</si>
  <si>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</si>
  <si>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</si>
  <si>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</si>
  <si>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</si>
  <si>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</si>
  <si>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</si>
  <si>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</si>
  <si>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</si>
  <si>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</si>
  <si>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</si>
  <si>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</si>
  <si>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</si>
  <si>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</si>
  <si>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</si>
  <si>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</si>
  <si>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</si>
  <si>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</si>
  <si>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</si>
  <si>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</si>
  <si>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</si>
  <si>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</si>
  <si>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</si>
  <si>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</si>
  <si>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</si>
  <si>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</si>
  <si>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</si>
  <si>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</si>
  <si>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</si>
  <si>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</si>
  <si>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</si>
  <si>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</si>
  <si>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</si>
  <si>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</si>
  <si>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</si>
  <si>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</si>
  <si>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</si>
  <si>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</si>
  <si>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</si>
  <si>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</si>
  <si>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</si>
  <si>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</si>
  <si>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</si>
  <si>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</si>
  <si>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</si>
  <si>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</si>
  <si>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</si>
  <si>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</si>
  <si>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</si>
  <si>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</si>
  <si>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</si>
  <si>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</si>
  <si>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</si>
  <si>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</si>
  <si>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</si>
  <si>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</si>
  <si>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</si>
  <si>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</si>
  <si>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</si>
  <si>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</si>
  <si>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</si>
  <si>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</si>
  <si>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</si>
  <si>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</si>
  <si>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</si>
  <si>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</si>
  <si>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</si>
  <si>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</si>
  <si>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</si>
  <si>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</si>
  <si>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</si>
  <si>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</si>
  <si>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</si>
  <si>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</si>
  <si>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</si>
  <si>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</si>
  <si>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</si>
  <si>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</si>
  <si>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</si>
  <si>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</si>
  <si>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</si>
  <si>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</si>
  <si>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</si>
  <si>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</si>
  <si>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</si>
  <si>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</si>
  <si>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</si>
  <si>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</si>
  <si>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</si>
  <si>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</si>
  <si>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</si>
  <si>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</si>
  <si>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</si>
  <si>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</si>
  <si>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</si>
  <si>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</si>
  <si>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</si>
  <si>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</si>
  <si>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</si>
  <si>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</si>
  <si>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</si>
  <si>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</si>
  <si>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</si>
  <si>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</si>
  <si>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</si>
  <si>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</si>
  <si>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</si>
  <si>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</si>
  <si>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</si>
  <si>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</si>
  <si>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</si>
  <si>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</si>
  <si>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</si>
  <si>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</si>
  <si>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</si>
  <si>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</si>
  <si>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</si>
  <si>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</si>
  <si>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</si>
  <si>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</si>
  <si>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</si>
  <si>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</si>
  <si>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</si>
  <si>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</si>
  <si>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</si>
  <si>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</si>
  <si>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</si>
  <si>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</si>
  <si>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</si>
  <si>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</si>
  <si>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</si>
  <si>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</si>
  <si>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</si>
  <si>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</si>
  <si>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</si>
  <si>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</si>
  <si>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</si>
  <si>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</si>
  <si>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</si>
  <si>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</si>
  <si>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</si>
  <si>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</si>
  <si>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</si>
  <si>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</si>
  <si>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</si>
  <si>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</si>
  <si>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</si>
  <si>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</si>
  <si>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</si>
  <si>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</si>
  <si>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</si>
  <si>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</si>
  <si>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</si>
  <si>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</si>
  <si>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</si>
  <si>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</si>
  <si>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</si>
  <si>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</si>
  <si>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</si>
  <si>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</si>
  <si>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</si>
  <si>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</si>
  <si>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</si>
  <si>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</si>
  <si>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</si>
  <si>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</si>
  <si>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</si>
  <si>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</si>
  <si>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</si>
  <si>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</si>
  <si>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</si>
  <si>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</si>
  <si>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</si>
  <si>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</si>
  <si>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</si>
  <si>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</si>
  <si>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</si>
  <si>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</si>
  <si>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</si>
  <si>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</si>
  <si>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</si>
  <si>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</si>
  <si>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</si>
  <si>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</si>
  <si>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</si>
  <si>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</si>
  <si>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</si>
  <si>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</si>
  <si>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</si>
  <si>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</si>
  <si>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</si>
  <si>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</si>
  <si>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</si>
  <si>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</si>
  <si>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</si>
  <si>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</si>
  <si>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</si>
  <si>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</si>
  <si>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</si>
  <si>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</si>
  <si>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</si>
  <si>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</si>
  <si>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</si>
  <si>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</si>
  <si>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</si>
  <si>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</si>
  <si>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</si>
  <si>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</si>
  <si>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</si>
  <si>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</si>
  <si>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</si>
  <si>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</si>
  <si>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</si>
  <si>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</si>
  <si>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</si>
  <si>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</si>
  <si>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</si>
  <si>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</si>
  <si>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</si>
  <si>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</si>
  <si>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</si>
  <si>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</si>
  <si>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</si>
  <si>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</si>
  <si>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</si>
  <si>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</si>
  <si>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</si>
  <si>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</si>
  <si>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</si>
  <si>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</si>
  <si>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</si>
  <si>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</si>
  <si>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</si>
  <si>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</si>
  <si>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</si>
  <si>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</si>
  <si>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</si>
  <si>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</si>
  <si>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</si>
  <si>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</si>
  <si>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</si>
  <si>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</si>
  <si>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</si>
  <si>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</si>
  <si>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</si>
  <si>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</si>
  <si>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</si>
  <si>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</si>
  <si>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</si>
  <si>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</si>
  <si>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</si>
  <si>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</si>
  <si>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</si>
  <si>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</si>
  <si>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</si>
  <si>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</si>
  <si>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</si>
  <si>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</si>
  <si>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</si>
  <si>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</si>
  <si>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</si>
  <si>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</si>
  <si>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</si>
  <si>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</si>
  <si>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</si>
  <si>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</si>
  <si>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</si>
  <si>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</si>
  <si>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</si>
  <si>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</si>
  <si>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</si>
  <si>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</si>
  <si>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</si>
  <si>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</si>
  <si>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</si>
  <si>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</si>
  <si>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</si>
  <si>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</si>
  <si>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</si>
  <si>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</si>
  <si>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</si>
  <si>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</si>
  <si>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</si>
  <si>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</si>
  <si>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</si>
  <si>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</si>
  <si>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</si>
  <si>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</si>
  <si>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</si>
  <si>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</si>
  <si>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</si>
  <si>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</si>
  <si>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</si>
  <si>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</si>
  <si>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</si>
  <si>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</si>
  <si>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</si>
  <si>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</si>
  <si>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</si>
  <si>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</si>
  <si>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</si>
  <si>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</si>
  <si>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</si>
  <si>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</si>
  <si>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</si>
  <si>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</si>
  <si>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</si>
  <si>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</si>
  <si>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</si>
  <si>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</si>
  <si>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</si>
  <si>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</si>
  <si>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</si>
  <si>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</si>
  <si>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</si>
  <si>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</si>
  <si>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</si>
  <si>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</si>
  <si>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</si>
  <si>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</si>
  <si>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</si>
  <si>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</si>
  <si>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</si>
  <si>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</si>
  <si>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</si>
  <si>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</si>
  <si>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</si>
  <si>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</si>
  <si>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</si>
  <si>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</si>
  <si>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</si>
  <si>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</si>
  <si>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</si>
  <si>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</si>
  <si>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</si>
  <si>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</si>
  <si>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</si>
  <si>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</si>
  <si>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</si>
  <si>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</si>
  <si>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</si>
  <si>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</si>
  <si>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</si>
  <si>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</si>
  <si>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</si>
  <si>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</si>
  <si>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</si>
  <si>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</si>
  <si>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</si>
  <si>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</si>
  <si>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</si>
  <si>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</si>
  <si>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</si>
  <si>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</si>
  <si>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</si>
  <si>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</si>
  <si>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</si>
  <si>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</si>
  <si>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</si>
  <si>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</si>
  <si>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</si>
  <si>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</si>
  <si>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</si>
  <si>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</si>
  <si>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</si>
  <si>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</si>
  <si>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</si>
  <si>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</si>
  <si>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</si>
  <si>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</si>
  <si>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</si>
  <si>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</si>
  <si>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</si>
  <si>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</si>
  <si>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</si>
  <si>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</si>
  <si>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</si>
  <si>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</si>
  <si>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</si>
  <si>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</si>
  <si>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</si>
  <si>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</si>
  <si>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</si>
  <si>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</si>
  <si>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</si>
  <si>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</si>
  <si>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</si>
  <si>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</si>
  <si>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</si>
  <si>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</si>
  <si>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</si>
  <si>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</si>
  <si>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</si>
  <si>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</si>
  <si>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</si>
  <si>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</si>
  <si>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</si>
  <si>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</si>
  <si>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</si>
  <si>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</si>
  <si>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</si>
  <si>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</si>
  <si>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</si>
  <si>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</si>
  <si>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</si>
  <si>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</si>
  <si>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</si>
  <si>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</si>
  <si>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</si>
  <si>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</si>
  <si>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</si>
  <si>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</si>
  <si>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</si>
  <si>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</si>
  <si>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</si>
  <si>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</si>
  <si>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</si>
  <si>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</si>
  <si>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</si>
  <si>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</si>
  <si>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</si>
  <si>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</si>
  <si>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</si>
  <si>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</si>
  <si>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</si>
  <si>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</si>
  <si>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</si>
  <si>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</si>
  <si>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</si>
  <si>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</si>
  <si>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</si>
  <si>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</si>
  <si>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</si>
  <si>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</si>
  <si>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</si>
  <si>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</si>
  <si>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</si>
  <si>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</si>
  <si>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</si>
  <si>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</si>
  <si>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</si>
  <si>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</si>
  <si>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</si>
  <si>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</si>
  <si>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</si>
  <si>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</si>
  <si>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</si>
  <si>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</si>
  <si>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</si>
  <si>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</si>
  <si>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</si>
  <si>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</si>
  <si>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</si>
  <si>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</si>
  <si>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</si>
  <si>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</si>
  <si>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</si>
  <si>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</si>
  <si>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</si>
  <si>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</si>
  <si>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</si>
  <si>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</si>
  <si>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</si>
  <si>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</si>
  <si>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</si>
  <si>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</si>
  <si>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</si>
  <si>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</si>
  <si>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</si>
  <si>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</si>
  <si>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</si>
  <si>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</si>
  <si>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</si>
  <si>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</si>
  <si>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</si>
  <si>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</si>
  <si>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</si>
  <si>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</si>
  <si>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</si>
  <si>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</si>
  <si>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</si>
  <si>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</si>
  <si>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</si>
  <si>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</si>
  <si>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</si>
  <si>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</si>
  <si>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</si>
  <si>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</si>
  <si>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</si>
  <si>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</si>
  <si>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</si>
  <si>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</si>
  <si>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</si>
  <si>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</si>
  <si>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</si>
  <si>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</si>
  <si>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</si>
  <si>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</si>
  <si>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</si>
  <si>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</si>
  <si>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</si>
  <si>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</si>
  <si>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</si>
  <si>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</si>
  <si>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</si>
  <si>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</si>
  <si>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</si>
  <si>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</si>
  <si>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</si>
  <si>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</si>
  <si>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</si>
  <si>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</si>
  <si>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</si>
  <si>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</si>
  <si>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</si>
  <si>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</si>
  <si>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</si>
  <si>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</si>
  <si>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</si>
  <si>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</si>
  <si>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</si>
  <si>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</si>
  <si>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</si>
  <si>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</si>
  <si>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</si>
  <si>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</si>
  <si>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</si>
  <si>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</si>
  <si>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</si>
  <si>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</si>
  <si>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</si>
  <si>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</si>
  <si>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</si>
  <si>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</si>
  <si>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</si>
  <si>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</si>
  <si>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</si>
  <si>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</si>
  <si>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</si>
  <si>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</si>
  <si>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</si>
  <si>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</si>
  <si>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</si>
  <si>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</si>
  <si>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</si>
  <si>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</si>
  <si>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</si>
  <si>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</si>
  <si>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</si>
  <si>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</si>
  <si>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</si>
  <si>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</si>
  <si>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</si>
  <si>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</si>
  <si>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</si>
  <si>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</si>
  <si>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</si>
  <si>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</si>
  <si>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</si>
  <si>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</si>
  <si>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</si>
  <si>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</si>
  <si>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</si>
  <si>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</si>
  <si>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</si>
  <si>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</si>
  <si>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</si>
  <si>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</si>
  <si>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</si>
  <si>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</si>
  <si>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</si>
  <si>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</si>
  <si>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</si>
  <si>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</si>
  <si>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</si>
  <si>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</si>
  <si>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</si>
  <si>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</si>
  <si>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</si>
  <si>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</si>
  <si>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</si>
  <si>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</si>
  <si>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</si>
  <si>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</si>
  <si>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</si>
  <si>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</si>
  <si>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</si>
  <si>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</si>
  <si>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</si>
  <si>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</si>
  <si>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</si>
  <si>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</si>
  <si>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</si>
  <si>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</si>
  <si>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</si>
  <si>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</si>
  <si>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</si>
  <si>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</si>
  <si>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</si>
  <si>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</si>
  <si>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</si>
  <si>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</si>
  <si>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</si>
  <si>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</si>
  <si>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</si>
  <si>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</si>
  <si>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</si>
  <si>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</si>
  <si>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</si>
  <si>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</si>
  <si>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</si>
  <si>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</si>
  <si>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</si>
  <si>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</si>
  <si>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</si>
  <si>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</si>
  <si>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</si>
  <si>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</si>
  <si>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</si>
  <si>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</si>
  <si>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</si>
  <si>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</si>
  <si>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</si>
  <si>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</si>
  <si>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</si>
  <si>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</si>
  <si>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</si>
  <si>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</si>
  <si>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</si>
  <si>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</si>
  <si>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</si>
  <si>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</si>
  <si>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</si>
  <si>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</si>
  <si>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</si>
  <si>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</si>
  <si>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</si>
  <si>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</si>
  <si>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</si>
  <si>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</si>
  <si>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</si>
  <si>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</si>
  <si>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</si>
  <si>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</si>
  <si>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</si>
  <si>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</si>
  <si>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</si>
  <si>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</si>
  <si>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</si>
  <si>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</si>
  <si>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</si>
  <si>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</si>
  <si>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</si>
  <si>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</si>
  <si>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</si>
  <si>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</si>
  <si>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</si>
  <si>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</si>
  <si>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</si>
  <si>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</si>
  <si>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</si>
  <si>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</si>
  <si>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</si>
  <si>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</si>
  <si>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</si>
  <si>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</si>
  <si>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</si>
  <si>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</si>
  <si>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</si>
  <si>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</si>
  <si>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</si>
  <si>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</si>
  <si>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</si>
  <si>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</si>
  <si>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</si>
  <si>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</si>
  <si>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</si>
  <si>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</si>
  <si>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</si>
  <si>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</si>
  <si>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</si>
  <si>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</si>
  <si>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</si>
  <si>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</si>
  <si>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</si>
  <si>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</si>
  <si>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</si>
  <si>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</si>
  <si>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</si>
  <si>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</si>
  <si>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</si>
  <si>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</si>
  <si>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</si>
  <si>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</si>
  <si>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</si>
  <si>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</si>
  <si>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</si>
  <si>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</si>
  <si>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</si>
  <si>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</si>
  <si>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</si>
  <si>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</si>
  <si>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</si>
  <si>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</si>
  <si>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</si>
  <si>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</si>
  <si>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</si>
  <si>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</si>
  <si>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</si>
  <si>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</si>
  <si>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</si>
  <si>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</si>
  <si>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</si>
  <si>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</si>
  <si>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</si>
  <si>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</si>
  <si>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</si>
  <si>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</si>
  <si>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</si>
  <si>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</si>
  <si>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</si>
  <si>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</si>
  <si>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</si>
  <si>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</si>
  <si>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</si>
  <si>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</si>
  <si>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</si>
  <si>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</si>
  <si>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</si>
  <si>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</si>
  <si>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</si>
  <si>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</si>
  <si>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</si>
  <si>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</si>
  <si>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</si>
  <si>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</si>
  <si>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</si>
  <si>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</si>
  <si>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</si>
  <si>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</si>
  <si>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</si>
  <si>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</si>
  <si>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</si>
  <si>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</si>
  <si>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</si>
  <si>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</si>
  <si>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</si>
  <si>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</si>
  <si>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</si>
  <si>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</si>
  <si>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</si>
  <si>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</si>
  <si>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</si>
  <si>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</si>
  <si>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</si>
  <si>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</si>
  <si>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</si>
  <si>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</si>
  <si>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</si>
  <si>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</si>
  <si>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</si>
  <si>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</si>
  <si>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</si>
  <si>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</si>
  <si>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</si>
  <si>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</si>
  <si>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</si>
  <si>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</si>
  <si>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</si>
  <si>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</si>
  <si>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</si>
  <si>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</si>
  <si>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</si>
  <si>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</si>
  <si>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</si>
  <si>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</si>
  <si>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</si>
  <si>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</si>
  <si>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</si>
  <si>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</si>
  <si>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</si>
  <si>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</si>
  <si>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</si>
  <si>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</si>
  <si>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</si>
  <si>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</si>
  <si>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</si>
  <si>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</si>
  <si>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</si>
  <si>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</si>
  <si>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</si>
  <si>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</si>
  <si>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</si>
  <si>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</si>
  <si>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</si>
  <si>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</si>
  <si>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</si>
  <si>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</si>
  <si>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</si>
  <si>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</si>
  <si>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</si>
  <si>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</si>
  <si>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</si>
  <si>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</si>
  <si>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</si>
  <si>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</si>
  <si>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</si>
  <si>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</si>
  <si>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</si>
  <si>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</si>
  <si>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</si>
  <si>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</si>
  <si>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</si>
  <si>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</si>
  <si>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</si>
  <si>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</si>
  <si>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</si>
  <si>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</si>
  <si>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</si>
  <si>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</si>
  <si>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</si>
  <si>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</si>
  <si>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</si>
  <si>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</si>
  <si>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</si>
  <si>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</si>
  <si>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</si>
  <si>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</si>
  <si>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</si>
  <si>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</si>
  <si>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</si>
  <si>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</si>
  <si>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</si>
  <si>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</si>
  <si>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</si>
  <si>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</si>
  <si>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</si>
  <si>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</si>
  <si>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</si>
  <si>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</si>
  <si>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</si>
  <si>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</si>
  <si>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</si>
  <si>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</si>
  <si>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</si>
  <si>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</si>
  <si>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</si>
  <si>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</si>
  <si>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</si>
  <si>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</si>
  <si>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</si>
  <si>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</si>
  <si>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</si>
  <si>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</si>
  <si>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</si>
  <si>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</si>
  <si>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</si>
  <si>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</si>
  <si>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</si>
  <si>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</si>
  <si>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</si>
  <si>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</si>
  <si>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</si>
  <si>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</si>
  <si>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</si>
  <si>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</si>
  <si>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</si>
  <si>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</si>
  <si>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</si>
  <si>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</si>
  <si>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</si>
  <si>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</si>
  <si>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</si>
  <si>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</si>
  <si>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</si>
  <si>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</si>
  <si>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</si>
  <si>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</si>
  <si>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</si>
  <si>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</si>
  <si>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</si>
  <si>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</si>
  <si>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</si>
  <si>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</si>
  <si>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</si>
  <si>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</si>
  <si>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</si>
  <si>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</si>
  <si>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</si>
  <si>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</si>
  <si>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</si>
  <si>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</si>
  <si>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</si>
  <si>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</si>
  <si>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</si>
  <si>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</si>
  <si>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</si>
  <si>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</si>
  <si>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</si>
  <si>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</si>
  <si>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</si>
  <si>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</si>
  <si>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</si>
  <si>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</si>
  <si>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</si>
  <si>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</si>
  <si>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</si>
  <si>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</si>
  <si>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</si>
  <si>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</si>
  <si>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</si>
  <si>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</si>
  <si>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</si>
  <si>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</si>
  <si>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</si>
  <si>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</si>
  <si>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</si>
  <si>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</si>
  <si>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</si>
  <si>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</si>
  <si>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</si>
  <si>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</si>
  <si>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</si>
  <si>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</si>
  <si>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</si>
  <si>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</si>
  <si>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</si>
  <si>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</si>
  <si>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</si>
  <si>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</si>
  <si>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</si>
  <si>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</si>
  <si>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</si>
  <si>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</si>
  <si>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</si>
  <si>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</si>
  <si>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</si>
  <si>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</si>
  <si>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</si>
  <si>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</si>
  <si>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</si>
  <si>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</si>
  <si>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</si>
  <si>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</si>
  <si>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</si>
  <si>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</si>
  <si>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</si>
  <si>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</si>
  <si>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</si>
  <si>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</si>
  <si>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</si>
  <si>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</si>
  <si>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</si>
  <si>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</si>
  <si>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</si>
  <si>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</si>
  <si>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</si>
  <si>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</si>
  <si>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</si>
  <si>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</si>
  <si>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</si>
  <si>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</si>
  <si>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</si>
  <si>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</si>
  <si>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</si>
  <si>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</si>
  <si>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</si>
  <si>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</si>
  <si>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</si>
  <si>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</si>
  <si>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</si>
  <si>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</si>
  <si>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</si>
  <si>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</si>
  <si>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</si>
  <si>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</si>
  <si>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</si>
  <si>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</si>
  <si>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</si>
  <si>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</si>
  <si>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</si>
  <si>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</si>
  <si>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</si>
  <si>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</si>
  <si>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</si>
  <si>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</si>
  <si>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</si>
  <si>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</si>
  <si>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</si>
  <si>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</si>
  <si>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</si>
  <si>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</si>
  <si>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</si>
  <si>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</si>
  <si>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</si>
  <si>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</si>
  <si>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</si>
  <si>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</si>
  <si>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</si>
  <si>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</si>
  <si>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</si>
  <si>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</si>
  <si>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</si>
  <si>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</si>
  <si>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</si>
  <si>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</si>
  <si>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</si>
  <si>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</si>
  <si>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</si>
  <si>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</si>
  <si>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</si>
  <si>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</si>
  <si>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</si>
  <si>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</si>
  <si>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</si>
  <si>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</si>
  <si>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</si>
  <si>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</si>
  <si>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</si>
  <si>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</si>
  <si>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</si>
  <si>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</si>
  <si>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</si>
  <si>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</si>
  <si>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</si>
  <si>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</si>
  <si>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</si>
  <si>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</si>
  <si>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</si>
  <si>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</si>
  <si>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</si>
  <si>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</si>
  <si>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</si>
  <si>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</si>
  <si>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</si>
  <si>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</si>
  <si>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</si>
  <si>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</si>
  <si>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</si>
  <si>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</si>
  <si>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</si>
  <si>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</si>
  <si>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</si>
  <si>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</si>
  <si>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</si>
  <si>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</si>
  <si>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</si>
  <si>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</si>
  <si>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</si>
  <si>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</si>
  <si>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</si>
  <si>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</si>
  <si>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</si>
  <si>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</si>
  <si>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</si>
  <si>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</si>
  <si>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</si>
  <si>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</si>
  <si>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</si>
  <si>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</si>
  <si>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</si>
  <si>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</si>
  <si>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</si>
  <si>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</si>
  <si>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</si>
  <si>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</si>
  <si>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</si>
  <si>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</si>
  <si>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</si>
  <si>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</si>
  <si>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</si>
  <si>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</si>
  <si>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</si>
  <si>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</si>
  <si>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</si>
  <si>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</si>
  <si>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</si>
  <si>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</si>
  <si>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</si>
  <si>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</si>
  <si>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</si>
  <si>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</si>
  <si>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</si>
  <si>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</si>
  <si>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</si>
  <si>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</si>
  <si>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</si>
  <si>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</si>
  <si>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</si>
  <si>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</si>
  <si>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</si>
  <si>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</si>
  <si>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</si>
  <si>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</si>
  <si>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</si>
  <si>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</si>
  <si>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</si>
  <si>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</si>
  <si>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</si>
  <si>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</si>
  <si>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</si>
  <si>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</si>
  <si>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</si>
  <si>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</si>
  <si>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</si>
  <si>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</si>
  <si>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</si>
  <si>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</si>
  <si>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</si>
  <si>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</si>
  <si>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</si>
  <si>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</si>
  <si>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</si>
  <si>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</si>
  <si>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</si>
  <si>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</si>
  <si>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</si>
  <si>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</si>
  <si>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</si>
  <si>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</si>
  <si>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</si>
  <si>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</si>
  <si>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</si>
  <si>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</si>
  <si>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</si>
  <si>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</si>
  <si>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</si>
  <si>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</si>
  <si>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</si>
  <si>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</si>
  <si>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</si>
  <si>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</si>
  <si>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</si>
  <si>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</si>
  <si>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</si>
  <si>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</si>
  <si>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</si>
  <si>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</si>
  <si>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</si>
  <si>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</si>
  <si>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</si>
  <si>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</si>
  <si>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</si>
  <si>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</si>
  <si>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</si>
  <si>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</si>
  <si>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</si>
  <si>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</si>
  <si>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</si>
  <si>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</si>
  <si>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</si>
  <si>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</si>
  <si>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</si>
  <si>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</si>
  <si>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</si>
  <si>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</si>
  <si>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</si>
  <si>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</si>
  <si>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</si>
  <si>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</si>
  <si>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</si>
  <si>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</si>
  <si>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</si>
  <si>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</si>
  <si>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</si>
  <si>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</si>
  <si>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</si>
  <si>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</si>
  <si>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</si>
  <si>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</si>
  <si>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</si>
  <si>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</si>
  <si>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</si>
  <si>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</si>
  <si>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</si>
  <si>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</si>
  <si>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</si>
  <si>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</si>
  <si>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</si>
  <si>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</si>
  <si>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</si>
  <si>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</si>
  <si>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</si>
  <si>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</si>
  <si>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</si>
  <si>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</si>
  <si>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</si>
  <si>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</si>
  <si>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</si>
  <si>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</si>
  <si>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</si>
  <si>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</si>
  <si>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</si>
  <si>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</si>
  <si>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</si>
  <si>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</si>
  <si>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</si>
  <si>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</si>
  <si>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</si>
  <si>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</si>
  <si>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</si>
  <si>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</si>
  <si>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</si>
  <si>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</si>
  <si>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</si>
  <si>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</si>
  <si>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</si>
  <si>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</si>
  <si>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</si>
  <si>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</si>
  <si>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</si>
  <si>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</si>
  <si>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</si>
  <si>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</si>
  <si>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</si>
  <si>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</si>
  <si>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</si>
  <si>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</si>
  <si>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</si>
  <si>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</si>
  <si>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</si>
  <si>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</si>
  <si>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</si>
  <si>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</si>
  <si>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</si>
  <si>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</si>
  <si>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</si>
  <si>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</si>
  <si>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</si>
  <si>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</si>
  <si>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</si>
  <si>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</si>
  <si>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</si>
  <si>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</si>
  <si>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</si>
  <si>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</si>
  <si>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</si>
  <si>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</si>
  <si>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</si>
  <si>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</si>
  <si>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</si>
  <si>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</si>
  <si>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</si>
  <si>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</si>
  <si>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</si>
  <si>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</si>
  <si>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</si>
  <si>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</si>
  <si>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</si>
  <si>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</si>
  <si>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</si>
  <si>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</si>
  <si>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</si>
  <si>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</si>
  <si>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</si>
  <si>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</si>
  <si>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</si>
  <si>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</si>
  <si>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</si>
  <si>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</si>
  <si>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</si>
  <si>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</si>
  <si>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</si>
  <si>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</si>
  <si>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</si>
  <si>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</si>
  <si>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</si>
  <si>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</si>
  <si>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</si>
  <si>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</si>
  <si>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</si>
  <si>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</si>
  <si>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</si>
  <si>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</si>
  <si>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</si>
  <si>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</si>
  <si>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</si>
  <si>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</si>
  <si>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</si>
  <si>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</si>
  <si>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</si>
  <si>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</si>
  <si>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</si>
  <si>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</si>
  <si>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</si>
  <si>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</si>
  <si>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</si>
  <si>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</si>
  <si>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</si>
  <si>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</si>
  <si>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</si>
  <si>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</si>
  <si>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</si>
  <si>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</si>
  <si>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</si>
  <si>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</si>
  <si>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</si>
  <si>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</si>
  <si>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</si>
  <si>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</si>
  <si>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</si>
  <si>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</si>
  <si>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</si>
  <si>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</si>
  <si>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</si>
  <si>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</si>
  <si>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</si>
  <si>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</si>
  <si>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</si>
  <si>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</si>
  <si>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</si>
  <si>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</si>
  <si>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</si>
  <si>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</si>
  <si>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</si>
  <si>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</si>
  <si>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</si>
  <si>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</si>
  <si>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</si>
  <si>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</si>
  <si>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</si>
  <si>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</si>
  <si>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</si>
  <si>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</si>
  <si>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</si>
  <si>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</si>
  <si>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</si>
  <si>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</si>
  <si>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</si>
  <si>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</si>
  <si>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</si>
  <si>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</si>
  <si>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</si>
  <si>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</si>
  <si>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</si>
  <si>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</si>
  <si>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</si>
  <si>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</si>
  <si>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</si>
  <si>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</si>
  <si>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</si>
  <si>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</si>
  <si>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</si>
  <si>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</si>
  <si>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</si>
  <si>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</si>
  <si>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</si>
  <si>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</si>
  <si>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</si>
  <si>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</si>
  <si>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</si>
  <si>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</si>
  <si>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</si>
  <si>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</si>
  <si>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</si>
  <si>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</si>
  <si>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</si>
  <si>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</si>
  <si>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</si>
  <si>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</si>
  <si>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</si>
  <si>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</si>
  <si>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</si>
  <si>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</si>
  <si>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</si>
  <si>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</si>
  <si>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</si>
  <si>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</si>
  <si>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</si>
  <si>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</si>
  <si>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</si>
  <si>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</si>
  <si>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</si>
  <si>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</si>
  <si>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</si>
  <si>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</si>
  <si>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</si>
  <si>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</si>
  <si>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</si>
  <si>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</si>
  <si>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</si>
  <si>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</si>
  <si>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</si>
  <si>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</si>
  <si>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</si>
  <si>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</si>
  <si>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</si>
  <si>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</si>
  <si>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</si>
  <si>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</si>
  <si>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</si>
  <si>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</si>
  <si>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</si>
  <si>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Осечина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</si>
</sst>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87</c:v>
                </c:pt>
                <c:pt idx="1">
                  <c:v>115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151</c:v>
                </c:pt>
                <c:pt idx="1">
                  <c:v>180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644</c:v>
                </c:pt>
                <c:pt idx="1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280</c:v>
                </c:pt>
                <c:pt idx="1">
                  <c:v>259</c:v>
                </c:pt>
                <c:pt idx="2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12</c:v>
                </c:pt>
                <c:pt idx="1">
                  <c:v>17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17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132.75899999999999</c:v>
                </c:pt>
                <c:pt idx="1">
                  <c:v>224.059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2796</c:v>
                </c:pt>
                <c:pt idx="1">
                  <c:v>2615</c:v>
                </c:pt>
                <c:pt idx="2">
                  <c:v>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18.7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505984"/>
        <c:axId val="302508288"/>
      </c:barChart>
      <c:catAx>
        <c:axId val="30250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508288"/>
        <c:crosses val="autoZero"/>
        <c:auto val="1"/>
        <c:lblAlgn val="ctr"/>
        <c:lblOffset val="100"/>
        <c:noMultiLvlLbl val="0"/>
      </c:catAx>
      <c:valAx>
        <c:axId val="30250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50598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14.9</c:v>
                </c:pt>
                <c:pt idx="1">
                  <c:v>17.5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5137152"/>
        <c:axId val="305138688"/>
      </c:barChart>
      <c:catAx>
        <c:axId val="30513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5138688"/>
        <c:crosses val="autoZero"/>
        <c:auto val="1"/>
        <c:lblAlgn val="ctr"/>
        <c:lblOffset val="100"/>
        <c:noMultiLvlLbl val="0"/>
      </c:catAx>
      <c:valAx>
        <c:axId val="30513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0513715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13.509192645883294</c:v>
                </c:pt>
                <c:pt idx="1">
                  <c:v>59.672262190247807</c:v>
                </c:pt>
                <c:pt idx="2">
                  <c:v>26.818545163868908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38</c:v>
                </c:pt>
                <c:pt idx="1">
                  <c:v>24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08663040"/>
        <c:axId val="308665344"/>
      </c:barChart>
      <c:catAx>
        <c:axId val="3086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665344"/>
        <c:crosses val="autoZero"/>
        <c:auto val="1"/>
        <c:lblAlgn val="ctr"/>
        <c:lblOffset val="100"/>
        <c:noMultiLvlLbl val="0"/>
      </c:catAx>
      <c:valAx>
        <c:axId val="308665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8663040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309377664"/>
        <c:axId val="309391744"/>
      </c:barChart>
      <c:catAx>
        <c:axId val="30937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391744"/>
        <c:crosses val="autoZero"/>
        <c:auto val="1"/>
        <c:lblAlgn val="ctr"/>
        <c:lblOffset val="100"/>
        <c:noMultiLvlLbl val="0"/>
      </c:catAx>
      <c:valAx>
        <c:axId val="3093917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30937766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97.4</c:v>
                </c:pt>
                <c:pt idx="1">
                  <c:v>94.3</c:v>
                </c:pt>
                <c:pt idx="2">
                  <c:v>64.400000000000006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91.1</c:v>
                </c:pt>
                <c:pt idx="1">
                  <c:v>79.2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9684864"/>
        <c:axId val="309837184"/>
      </c:barChart>
      <c:catAx>
        <c:axId val="30968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837184"/>
        <c:crosses val="autoZero"/>
        <c:auto val="1"/>
        <c:lblAlgn val="ctr"/>
        <c:lblOffset val="100"/>
        <c:noMultiLvlLbl val="0"/>
      </c:catAx>
      <c:valAx>
        <c:axId val="309837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6848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626</c:v>
                </c:pt>
                <c:pt idx="1">
                  <c:v>553</c:v>
                </c:pt>
                <c:pt idx="2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0359936"/>
        <c:axId val="310390784"/>
      </c:barChart>
      <c:catAx>
        <c:axId val="31035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390784"/>
        <c:crosses val="autoZero"/>
        <c:auto val="1"/>
        <c:lblAlgn val="ctr"/>
        <c:lblOffset val="100"/>
        <c:noMultiLvlLbl val="0"/>
      </c:catAx>
      <c:valAx>
        <c:axId val="31039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35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761344"/>
        <c:axId val="310764288"/>
      </c:barChart>
      <c:catAx>
        <c:axId val="31076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764288"/>
        <c:crosses val="autoZero"/>
        <c:auto val="1"/>
        <c:lblAlgn val="ctr"/>
        <c:lblOffset val="100"/>
        <c:noMultiLvlLbl val="0"/>
      </c:catAx>
      <c:valAx>
        <c:axId val="3107642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7613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29</c:v>
                </c:pt>
                <c:pt idx="1">
                  <c:v>30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46</c:v>
                </c:pt>
                <c:pt idx="1">
                  <c:v>53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907264"/>
        <c:axId val="310908800"/>
      </c:barChart>
      <c:catAx>
        <c:axId val="31090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908800"/>
        <c:crosses val="autoZero"/>
        <c:auto val="1"/>
        <c:lblAlgn val="ctr"/>
        <c:lblOffset val="100"/>
        <c:noMultiLvlLbl val="0"/>
      </c:catAx>
      <c:valAx>
        <c:axId val="31090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907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1.8585131894484412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1.8285371702637891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1.7186250999200638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2.3581135091926457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2.1482813749000798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2.1982414068745006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2.1282973621103118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2.2282174260591527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2.2881694644284569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3.0675459632294162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3.7170263788968825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4.1266986410871302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4.4064748201438846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4.376498800959232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3.6970423661071146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2.6079136690647484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1.8884892086330936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1.5787370103916867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2518144"/>
        <c:axId val="312519680"/>
      </c:barChart>
      <c:catAx>
        <c:axId val="3125181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12519680"/>
        <c:crosses val="autoZero"/>
        <c:auto val="1"/>
        <c:lblAlgn val="ctr"/>
        <c:lblOffset val="100"/>
        <c:noMultiLvlLbl val="0"/>
      </c:catAx>
      <c:valAx>
        <c:axId val="3125196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125181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1.6386890487609911</c:v>
                </c:pt>
                <c:pt idx="1">
                  <c:v>2.058353317346123</c:v>
                </c:pt>
                <c:pt idx="2">
                  <c:v>1.8385291766586729</c:v>
                </c:pt>
                <c:pt idx="3">
                  <c:v>2.2981614708233415</c:v>
                </c:pt>
                <c:pt idx="4">
                  <c:v>2.4980015987210233</c:v>
                </c:pt>
                <c:pt idx="5">
                  <c:v>2.6079136690647484</c:v>
                </c:pt>
                <c:pt idx="6">
                  <c:v>2.7178257394084731</c:v>
                </c:pt>
                <c:pt idx="7">
                  <c:v>2.7577937649880093</c:v>
                </c:pt>
                <c:pt idx="8">
                  <c:v>3.007593924860112</c:v>
                </c:pt>
                <c:pt idx="9">
                  <c:v>3.8469224620303755</c:v>
                </c:pt>
                <c:pt idx="10">
                  <c:v>4.1566746602717828</c:v>
                </c:pt>
                <c:pt idx="11">
                  <c:v>4.4964028776978413</c:v>
                </c:pt>
                <c:pt idx="12">
                  <c:v>5.1858513189448434</c:v>
                </c:pt>
                <c:pt idx="13">
                  <c:v>4.6962430055955231</c:v>
                </c:pt>
                <c:pt idx="14">
                  <c:v>3.477218225419664</c:v>
                </c:pt>
                <c:pt idx="15">
                  <c:v>2.0083932853717026</c:v>
                </c:pt>
                <c:pt idx="16">
                  <c:v>1.5987210231814548</c:v>
                </c:pt>
                <c:pt idx="17">
                  <c:v>0.88928856914468424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13081856"/>
        <c:axId val="313084544"/>
      </c:barChart>
      <c:catAx>
        <c:axId val="3130818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13084544"/>
        <c:crosses val="autoZero"/>
        <c:auto val="1"/>
        <c:lblAlgn val="ctr"/>
        <c:lblOffset val="100"/>
        <c:noMultiLvlLbl val="0"/>
      </c:catAx>
      <c:valAx>
        <c:axId val="3130845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081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9.3984962406015032E-2</c:v>
                </c:pt>
                <c:pt idx="1">
                  <c:v>6.5259952142701763E-2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3.524436090225564</c:v>
                </c:pt>
                <c:pt idx="1">
                  <c:v>0.76136610833152052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15B-42DD-BFF2-75FA8CDD25E5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15B-42DD-BFF2-75FA8CDD25E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25.751879699248121</c:v>
                </c:pt>
                <c:pt idx="1">
                  <c:v>16.445507939960844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15B-42DD-BFF2-75FA8CDD25E5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615B-42DD-BFF2-75FA8CDD25E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28.218984962406012</c:v>
                </c:pt>
                <c:pt idx="1">
                  <c:v>33.304328910158802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615B-42DD-BFF2-75FA8CDD25E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615B-42DD-BFF2-75FA8CDD25E5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34.56296992481203</c:v>
                </c:pt>
                <c:pt idx="1">
                  <c:v>42.745268653469651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615B-42DD-BFF2-75FA8CDD25E5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615B-42DD-BFF2-75FA8CDD25E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2.3496240601503757</c:v>
                </c:pt>
                <c:pt idx="1">
                  <c:v>2.2840983249945617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615B-42DD-BFF2-75FA8CDD25E5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615B-42DD-BFF2-75FA8CDD25E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5.4981203007518795</c:v>
                </c:pt>
                <c:pt idx="1">
                  <c:v>4.3941701109419187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4074624"/>
        <c:axId val="314076544"/>
      </c:barChart>
      <c:catAx>
        <c:axId val="31407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076544"/>
        <c:crosses val="autoZero"/>
        <c:auto val="1"/>
        <c:lblAlgn val="ctr"/>
        <c:lblOffset val="100"/>
        <c:noMultiLvlLbl val="0"/>
      </c:catAx>
      <c:valAx>
        <c:axId val="3140765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40746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65F-4D04-8677-57239FA2052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65F-4D04-8677-57239FA2052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49.224624060150376</c:v>
                </c:pt>
                <c:pt idx="1">
                  <c:v>45.007613661083319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65F-4D04-8677-57239FA2052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65F-4D04-8677-57239FA2052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27.93703007518797</c:v>
                </c:pt>
                <c:pt idx="1">
                  <c:v>36.41505329562758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65F-4D04-8677-57239FA2052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765F-4D04-8677-57239FA2052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22.767857142857142</c:v>
                </c:pt>
                <c:pt idx="1">
                  <c:v>18.512073091146402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7.0488721804511267E-2</c:v>
                </c:pt>
                <c:pt idx="1">
                  <c:v>6.5259952142701763E-2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5063296"/>
        <c:axId val="315069184"/>
      </c:barChart>
      <c:catAx>
        <c:axId val="31506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069184"/>
        <c:crosses val="autoZero"/>
        <c:auto val="1"/>
        <c:lblAlgn val="ctr"/>
        <c:lblOffset val="100"/>
        <c:noMultiLvlLbl val="0"/>
      </c:catAx>
      <c:valAx>
        <c:axId val="315069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063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408</c:v>
                </c:pt>
                <c:pt idx="1">
                  <c:v>371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329</c:v>
                </c:pt>
                <c:pt idx="1">
                  <c:v>327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  <c:pt idx="4">
                  <c:v>13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15375616"/>
        <c:axId val="315378304"/>
      </c:barChart>
      <c:catAx>
        <c:axId val="315375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378304"/>
        <c:crosses val="autoZero"/>
        <c:auto val="1"/>
        <c:lblAlgn val="ctr"/>
        <c:lblOffset val="100"/>
        <c:noMultiLvlLbl val="0"/>
      </c:catAx>
      <c:valAx>
        <c:axId val="3153783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375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2.2799999999999998</c:v>
                </c:pt>
                <c:pt idx="1">
                  <c:v>0.63</c:v>
                </c:pt>
                <c:pt idx="4">
                  <c:v>1.42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15564800"/>
        <c:axId val="315566720"/>
      </c:barChart>
      <c:catAx>
        <c:axId val="31556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566720"/>
        <c:crosses val="autoZero"/>
        <c:auto val="1"/>
        <c:lblAlgn val="ctr"/>
        <c:lblOffset val="100"/>
        <c:noMultiLvlLbl val="0"/>
      </c:catAx>
      <c:valAx>
        <c:axId val="3155667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5648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50</c:v>
                </c:pt>
                <c:pt idx="1">
                  <c:v>64.006514657980446</c:v>
                </c:pt>
                <c:pt idx="2">
                  <c:v>13.162393162393164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50</c:v>
                </c:pt>
                <c:pt idx="1">
                  <c:v>35.993485342019547</c:v>
                </c:pt>
                <c:pt idx="2">
                  <c:v>86.837606837606842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15973632"/>
        <c:axId val="315975552"/>
      </c:barChart>
      <c:catAx>
        <c:axId val="315973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975552"/>
        <c:crosses val="autoZero"/>
        <c:auto val="1"/>
        <c:lblAlgn val="ctr"/>
        <c:lblOffset val="100"/>
        <c:noMultiLvlLbl val="0"/>
      </c:catAx>
      <c:valAx>
        <c:axId val="3159755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5973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41</c:v>
                </c:pt>
                <c:pt idx="1">
                  <c:v>31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30</c:v>
                </c:pt>
                <c:pt idx="1">
                  <c:v>35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6441344"/>
        <c:axId val="316443264"/>
      </c:barChart>
      <c:catAx>
        <c:axId val="31644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443264"/>
        <c:crosses val="autoZero"/>
        <c:auto val="1"/>
        <c:lblAlgn val="ctr"/>
        <c:lblOffset val="100"/>
        <c:noMultiLvlLbl val="0"/>
      </c:catAx>
      <c:valAx>
        <c:axId val="316443264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64413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113</c:v>
                </c:pt>
                <c:pt idx="1">
                  <c:v>115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130</c:v>
                </c:pt>
                <c:pt idx="1">
                  <c:v>152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6503552"/>
        <c:axId val="316514304"/>
      </c:barChart>
      <c:catAx>
        <c:axId val="31650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6514304"/>
        <c:crosses val="autoZero"/>
        <c:auto val="1"/>
        <c:lblAlgn val="ctr"/>
        <c:lblOffset val="100"/>
        <c:noMultiLvlLbl val="0"/>
      </c:catAx>
      <c:valAx>
        <c:axId val="31651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16503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28.522964509394573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31.263048016701461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16.153444676409187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11.012526096033403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6.6022964509394573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6.4457202505219202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17347712"/>
        <c:axId val="317349248"/>
      </c:barChart>
      <c:catAx>
        <c:axId val="317347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17349248"/>
        <c:crosses val="autoZero"/>
        <c:auto val="1"/>
        <c:lblAlgn val="ctr"/>
        <c:lblOffset val="100"/>
        <c:noMultiLvlLbl val="0"/>
      </c:catAx>
      <c:valAx>
        <c:axId val="317349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347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52.25</c:v>
                </c:pt>
                <c:pt idx="1">
                  <c:v>39.53</c:v>
                </c:pt>
                <c:pt idx="2">
                  <c:v>6.62</c:v>
                </c:pt>
                <c:pt idx="3">
                  <c:v>1.17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58.25</c:v>
                </c:pt>
                <c:pt idx="1">
                  <c:v>31.43</c:v>
                </c:pt>
                <c:pt idx="2">
                  <c:v>8.02</c:v>
                </c:pt>
                <c:pt idx="3">
                  <c:v>1.85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17364096"/>
        <c:axId val="317365632"/>
      </c:barChart>
      <c:catAx>
        <c:axId val="3173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365632"/>
        <c:crosses val="autoZero"/>
        <c:auto val="1"/>
        <c:lblAlgn val="ctr"/>
        <c:lblOffset val="100"/>
        <c:noMultiLvlLbl val="0"/>
      </c:catAx>
      <c:valAx>
        <c:axId val="317365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3640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46133</c:v>
                </c:pt>
                <c:pt idx="1">
                  <c:v>50598</c:v>
                </c:pt>
                <c:pt idx="2">
                  <c:v>56944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7389824"/>
        <c:axId val="317478400"/>
      </c:barChart>
      <c:catAx>
        <c:axId val="3173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478400"/>
        <c:crosses val="autoZero"/>
        <c:auto val="1"/>
        <c:lblAlgn val="ctr"/>
        <c:lblOffset val="100"/>
        <c:noMultiLvlLbl val="0"/>
      </c:catAx>
      <c:valAx>
        <c:axId val="31747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389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984</c:v>
                </c:pt>
                <c:pt idx="1">
                  <c:v>1024</c:v>
                </c:pt>
                <c:pt idx="2">
                  <c:v>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1936</c:v>
                </c:pt>
                <c:pt idx="1">
                  <c:v>1892</c:v>
                </c:pt>
                <c:pt idx="2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7736448"/>
        <c:axId val="317927808"/>
      </c:barChart>
      <c:catAx>
        <c:axId val="31773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927808"/>
        <c:crosses val="autoZero"/>
        <c:auto val="1"/>
        <c:lblAlgn val="ctr"/>
        <c:lblOffset val="100"/>
        <c:noMultiLvlLbl val="0"/>
      </c:catAx>
      <c:valAx>
        <c:axId val="31792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736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15.7</c:v>
                </c:pt>
                <c:pt idx="1">
                  <c:v>29.8</c:v>
                </c:pt>
                <c:pt idx="2">
                  <c:v>2</c:v>
                </c:pt>
                <c:pt idx="3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</c:v>
                </c:pt>
                <c:pt idx="1">
                  <c:v>49.1</c:v>
                </c:pt>
                <c:pt idx="2">
                  <c:v>35.799999999999997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71.86440677966101</c:v>
                </c:pt>
                <c:pt idx="1">
                  <c:v>94.552529182879368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28.135593220338983</c:v>
                </c:pt>
                <c:pt idx="1">
                  <c:v>5.4474708171206228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18454784"/>
        <c:axId val="318477056"/>
      </c:barChart>
      <c:catAx>
        <c:axId val="318454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477056"/>
        <c:crosses val="autoZero"/>
        <c:auto val="1"/>
        <c:lblAlgn val="ctr"/>
        <c:lblOffset val="100"/>
        <c:noMultiLvlLbl val="0"/>
      </c:catAx>
      <c:valAx>
        <c:axId val="3184770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45478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5.8</c:v>
                </c:pt>
                <c:pt idx="1">
                  <c:v>17.100000000000001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004032"/>
        <c:axId val="319361024"/>
      </c:barChart>
      <c:catAx>
        <c:axId val="31900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361024"/>
        <c:crosses val="autoZero"/>
        <c:auto val="1"/>
        <c:lblAlgn val="ctr"/>
        <c:lblOffset val="100"/>
        <c:noMultiLvlLbl val="0"/>
      </c:catAx>
      <c:valAx>
        <c:axId val="31936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900403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28</c:v>
                </c:pt>
                <c:pt idx="1">
                  <c:v>28.7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9635840"/>
        <c:axId val="319637376"/>
      </c:barChart>
      <c:catAx>
        <c:axId val="31963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637376"/>
        <c:crosses val="autoZero"/>
        <c:auto val="1"/>
        <c:lblAlgn val="ctr"/>
        <c:lblOffset val="100"/>
        <c:noMultiLvlLbl val="0"/>
      </c:catAx>
      <c:valAx>
        <c:axId val="31963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9635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24.39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20952960"/>
        <c:axId val="284111232"/>
      </c:barChart>
      <c:catAx>
        <c:axId val="32095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111232"/>
        <c:crosses val="autoZero"/>
        <c:auto val="1"/>
        <c:lblAlgn val="ctr"/>
        <c:lblOffset val="100"/>
        <c:noMultiLvlLbl val="0"/>
      </c:catAx>
      <c:valAx>
        <c:axId val="28411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209529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293</c:v>
                </c:pt>
                <c:pt idx="1">
                  <c:v>480</c:v>
                </c:pt>
                <c:pt idx="2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31</c:v>
                </c:pt>
                <c:pt idx="1">
                  <c:v>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6206208"/>
        <c:axId val="286593024"/>
      </c:barChart>
      <c:catAx>
        <c:axId val="28620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593024"/>
        <c:crosses val="autoZero"/>
        <c:auto val="1"/>
        <c:lblAlgn val="ctr"/>
        <c:lblOffset val="100"/>
        <c:noMultiLvlLbl val="0"/>
      </c:catAx>
      <c:valAx>
        <c:axId val="286593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6206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1172</c:v>
                </c:pt>
                <c:pt idx="1">
                  <c:v>2563</c:v>
                </c:pt>
                <c:pt idx="2">
                  <c:v>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630</c:v>
                </c:pt>
                <c:pt idx="1">
                  <c:v>49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7442816"/>
        <c:axId val="287444352"/>
      </c:barChart>
      <c:catAx>
        <c:axId val="28744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444352"/>
        <c:crosses val="autoZero"/>
        <c:auto val="1"/>
        <c:lblAlgn val="ctr"/>
        <c:lblOffset val="100"/>
        <c:noMultiLvlLbl val="0"/>
      </c:catAx>
      <c:valAx>
        <c:axId val="287444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744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</c:v>
                </c:pt>
                <c:pt idx="1">
                  <c:v>5.3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20.3</c:v>
                </c:pt>
                <c:pt idx="1">
                  <c:v>8.1999999999999993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7708672"/>
        <c:axId val="287710208"/>
      </c:barChart>
      <c:catAx>
        <c:axId val="287708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710208"/>
        <c:crosses val="autoZero"/>
        <c:auto val="1"/>
        <c:lblAlgn val="ctr"/>
        <c:lblOffset val="100"/>
        <c:noMultiLvlLbl val="0"/>
      </c:catAx>
      <c:valAx>
        <c:axId val="287710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87708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20.3</c:v>
                </c:pt>
                <c:pt idx="2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34.799999999999997</c:v>
                </c:pt>
                <c:pt idx="1">
                  <c:v>34.799999999999997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87748864"/>
        <c:axId val="287750400"/>
      </c:barChart>
      <c:catAx>
        <c:axId val="28774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7750400"/>
        <c:crosses val="autoZero"/>
        <c:auto val="1"/>
        <c:lblAlgn val="ctr"/>
        <c:lblOffset val="100"/>
        <c:noMultiLvlLbl val="0"/>
      </c:catAx>
      <c:valAx>
        <c:axId val="287750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7748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332</c:v>
                </c:pt>
                <c:pt idx="1">
                  <c:v>9361.01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7981952"/>
        <c:axId val="287983488"/>
      </c:barChart>
      <c:catAx>
        <c:axId val="287981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983488"/>
        <c:crosses val="autoZero"/>
        <c:auto val="1"/>
        <c:lblAlgn val="ctr"/>
        <c:lblOffset val="100"/>
        <c:noMultiLvlLbl val="0"/>
      </c:catAx>
      <c:valAx>
        <c:axId val="28798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7981952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81</c:v>
                </c:pt>
                <c:pt idx="1">
                  <c:v>82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64</c:v>
                </c:pt>
                <c:pt idx="1">
                  <c:v>61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8657792"/>
        <c:axId val="288659328"/>
      </c:barChart>
      <c:catAx>
        <c:axId val="28865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8659328"/>
        <c:crosses val="autoZero"/>
        <c:auto val="1"/>
        <c:lblAlgn val="ctr"/>
        <c:lblOffset val="100"/>
        <c:noMultiLvlLbl val="0"/>
      </c:catAx>
      <c:valAx>
        <c:axId val="28865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86577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CF-4705-9AF4-1D76ABBBA1C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CF-4705-9AF4-1D76ABBBA1C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15.7</c:v>
                </c:pt>
                <c:pt idx="1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3CF-4705-9AF4-1D76ABBBA1C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3CF-4705-9AF4-1D76ABBBA1C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51.5</c:v>
                </c:pt>
                <c:pt idx="1">
                  <c:v>46.6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3CF-4705-9AF4-1D76ABBBA1C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32.799999999999997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87</c:v>
                </c:pt>
                <c:pt idx="1">
                  <c:v>115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151</c:v>
                </c:pt>
                <c:pt idx="1">
                  <c:v>180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9749632"/>
        <c:axId val="289767808"/>
      </c:barChart>
      <c:catAx>
        <c:axId val="2897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767808"/>
        <c:crosses val="autoZero"/>
        <c:auto val="1"/>
        <c:lblAlgn val="ctr"/>
        <c:lblOffset val="100"/>
        <c:noMultiLvlLbl val="0"/>
      </c:catAx>
      <c:valAx>
        <c:axId val="28976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7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38</c:v>
                </c:pt>
                <c:pt idx="1">
                  <c:v>24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9798400"/>
        <c:axId val="289914880"/>
      </c:barChart>
      <c:catAx>
        <c:axId val="28979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914880"/>
        <c:crosses val="autoZero"/>
        <c:auto val="1"/>
        <c:lblAlgn val="ctr"/>
        <c:lblOffset val="100"/>
        <c:noMultiLvlLbl val="0"/>
      </c:catAx>
      <c:valAx>
        <c:axId val="2899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9798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408</c:v>
                </c:pt>
                <c:pt idx="1">
                  <c:v>371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329</c:v>
                </c:pt>
                <c:pt idx="1">
                  <c:v>327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0346880"/>
        <c:axId val="290348416"/>
      </c:barChart>
      <c:catAx>
        <c:axId val="29034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348416"/>
        <c:crosses val="autoZero"/>
        <c:auto val="1"/>
        <c:lblAlgn val="ctr"/>
        <c:lblOffset val="100"/>
        <c:noMultiLvlLbl val="0"/>
      </c:catAx>
      <c:valAx>
        <c:axId val="29034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03468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</c:v>
                </c:pt>
                <c:pt idx="1">
                  <c:v>49.1</c:v>
                </c:pt>
                <c:pt idx="2">
                  <c:v>35.799999999999997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DA2-4976-A195-07A071DC24B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DA2-4976-A195-07A071DC24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15.7</c:v>
                </c:pt>
                <c:pt idx="1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DA2-4976-A195-07A071DC24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DA2-4976-A195-07A071DC24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51.5</c:v>
                </c:pt>
                <c:pt idx="1">
                  <c:v>46.6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DA2-4976-A195-07A071DC24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DA2-4976-A195-07A071DC24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32.799999999999997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290818688"/>
        <c:axId val="290824576"/>
      </c:barChart>
      <c:catAx>
        <c:axId val="290818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0824576"/>
        <c:crosses val="autoZero"/>
        <c:auto val="1"/>
        <c:lblAlgn val="ctr"/>
        <c:lblOffset val="100"/>
        <c:noMultiLvlLbl val="0"/>
      </c:catAx>
      <c:valAx>
        <c:axId val="290824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08186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290838784"/>
        <c:axId val="290844672"/>
      </c:barChart>
      <c:catAx>
        <c:axId val="290838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0844672"/>
        <c:crosses val="autoZero"/>
        <c:auto val="1"/>
        <c:lblAlgn val="ctr"/>
        <c:lblOffset val="100"/>
        <c:noMultiLvlLbl val="0"/>
      </c:catAx>
      <c:valAx>
        <c:axId val="29084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08387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29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039872"/>
        <c:axId val="291455360"/>
      </c:barChart>
      <c:catAx>
        <c:axId val="29103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1455360"/>
        <c:crosses val="autoZero"/>
        <c:auto val="1"/>
        <c:lblAlgn val="ctr"/>
        <c:lblOffset val="100"/>
        <c:noMultiLvlLbl val="0"/>
      </c:catAx>
      <c:valAx>
        <c:axId val="29145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03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1473664"/>
        <c:axId val="291713024"/>
      </c:barChart>
      <c:catAx>
        <c:axId val="29147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1713024"/>
        <c:crosses val="autoZero"/>
        <c:auto val="1"/>
        <c:lblAlgn val="ctr"/>
        <c:lblOffset val="100"/>
        <c:noMultiLvlLbl val="0"/>
      </c:catAx>
      <c:valAx>
        <c:axId val="29171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1473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644</c:v>
                </c:pt>
                <c:pt idx="1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731328"/>
        <c:axId val="291732864"/>
      </c:barChart>
      <c:catAx>
        <c:axId val="29173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91732864"/>
        <c:crosses val="autoZero"/>
        <c:auto val="1"/>
        <c:lblAlgn val="ctr"/>
        <c:lblOffset val="100"/>
        <c:noMultiLvlLbl val="0"/>
      </c:catAx>
      <c:valAx>
        <c:axId val="2917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73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280</c:v>
                </c:pt>
                <c:pt idx="1">
                  <c:v>259</c:v>
                </c:pt>
                <c:pt idx="2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757440"/>
        <c:axId val="291763328"/>
      </c:barChart>
      <c:catAx>
        <c:axId val="29175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763328"/>
        <c:crosses val="autoZero"/>
        <c:auto val="1"/>
        <c:lblAlgn val="ctr"/>
        <c:lblOffset val="100"/>
        <c:noMultiLvlLbl val="0"/>
      </c:catAx>
      <c:valAx>
        <c:axId val="29176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757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36</c:v>
                </c:pt>
                <c:pt idx="1">
                  <c:v>48.3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64</c:v>
                </c:pt>
                <c:pt idx="1">
                  <c:v>51.7</c:v>
                </c:pt>
                <c:pt idx="2">
                  <c:v>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12</c:v>
                </c:pt>
                <c:pt idx="1">
                  <c:v>17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1921280"/>
        <c:axId val="291931264"/>
      </c:barChart>
      <c:catAx>
        <c:axId val="291921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931264"/>
        <c:crosses val="autoZero"/>
        <c:auto val="1"/>
        <c:lblAlgn val="ctr"/>
        <c:lblOffset val="100"/>
        <c:noMultiLvlLbl val="0"/>
      </c:catAx>
      <c:valAx>
        <c:axId val="291931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1921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297344"/>
        <c:axId val="292299136"/>
      </c:barChart>
      <c:catAx>
        <c:axId val="292297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299136"/>
        <c:crosses val="autoZero"/>
        <c:auto val="1"/>
        <c:lblAlgn val="ctr"/>
        <c:lblOffset val="100"/>
        <c:noMultiLvlLbl val="0"/>
      </c:catAx>
      <c:valAx>
        <c:axId val="2922991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297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2796</c:v>
                </c:pt>
                <c:pt idx="1">
                  <c:v>2615</c:v>
                </c:pt>
                <c:pt idx="2">
                  <c:v>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2327808"/>
        <c:axId val="292329344"/>
      </c:barChart>
      <c:catAx>
        <c:axId val="29232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9344"/>
        <c:crosses val="autoZero"/>
        <c:auto val="1"/>
        <c:lblAlgn val="ctr"/>
        <c:lblOffset val="100"/>
        <c:noMultiLvlLbl val="0"/>
      </c:catAx>
      <c:valAx>
        <c:axId val="29232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232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13.509192645883294</c:v>
                </c:pt>
                <c:pt idx="1">
                  <c:v>59.672262190247807</c:v>
                </c:pt>
                <c:pt idx="2">
                  <c:v>26.818545163868908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3417728"/>
        <c:axId val="293419264"/>
      </c:barChart>
      <c:catAx>
        <c:axId val="2934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419264"/>
        <c:crosses val="autoZero"/>
        <c:auto val="1"/>
        <c:lblAlgn val="ctr"/>
        <c:lblOffset val="100"/>
        <c:noMultiLvlLbl val="0"/>
      </c:catAx>
      <c:valAx>
        <c:axId val="29341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341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93511552"/>
        <c:axId val="293513088"/>
      </c:barChart>
      <c:catAx>
        <c:axId val="29351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513088"/>
        <c:crosses val="autoZero"/>
        <c:auto val="1"/>
        <c:lblAlgn val="ctr"/>
        <c:lblOffset val="100"/>
        <c:noMultiLvlLbl val="0"/>
      </c:catAx>
      <c:valAx>
        <c:axId val="29351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93511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97.4</c:v>
                </c:pt>
                <c:pt idx="1">
                  <c:v>94.3</c:v>
                </c:pt>
                <c:pt idx="2">
                  <c:v>64.400000000000006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91.1</c:v>
                </c:pt>
                <c:pt idx="1">
                  <c:v>79.2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3687296"/>
        <c:axId val="293688832"/>
      </c:barChart>
      <c:catAx>
        <c:axId val="293687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688832"/>
        <c:crosses val="autoZero"/>
        <c:auto val="1"/>
        <c:lblAlgn val="ctr"/>
        <c:lblOffset val="100"/>
        <c:noMultiLvlLbl val="0"/>
      </c:catAx>
      <c:valAx>
        <c:axId val="293688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687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626</c:v>
                </c:pt>
                <c:pt idx="1">
                  <c:v>553</c:v>
                </c:pt>
                <c:pt idx="2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3721984"/>
        <c:axId val="293723520"/>
      </c:barChart>
      <c:catAx>
        <c:axId val="29372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723520"/>
        <c:crosses val="autoZero"/>
        <c:auto val="1"/>
        <c:lblAlgn val="ctr"/>
        <c:lblOffset val="100"/>
        <c:noMultiLvlLbl val="0"/>
      </c:catAx>
      <c:valAx>
        <c:axId val="293723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37219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225024"/>
        <c:axId val="294226560"/>
      </c:barChart>
      <c:catAx>
        <c:axId val="2942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226560"/>
        <c:crosses val="autoZero"/>
        <c:auto val="1"/>
        <c:lblAlgn val="ctr"/>
        <c:lblOffset val="100"/>
        <c:noMultiLvlLbl val="0"/>
      </c:catAx>
      <c:valAx>
        <c:axId val="29422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225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29</c:v>
                </c:pt>
                <c:pt idx="1">
                  <c:v>30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46</c:v>
                </c:pt>
                <c:pt idx="1">
                  <c:v>53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4290176"/>
        <c:axId val="294291712"/>
      </c:barChart>
      <c:catAx>
        <c:axId val="2942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291712"/>
        <c:crosses val="autoZero"/>
        <c:auto val="1"/>
        <c:lblAlgn val="ctr"/>
        <c:lblOffset val="100"/>
        <c:noMultiLvlLbl val="0"/>
      </c:catAx>
      <c:valAx>
        <c:axId val="29429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290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1.8585131894484412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1.8285371702637891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1.7186250999200638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2.3581135091926457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2.1482813749000798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2.1982414068745006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2.1282973621103118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2.2282174260591527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2.2881694644284569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3.0675459632294162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3.7170263788968825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4.1266986410871302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4.4064748201438846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4.376498800959232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3.6970423661071146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2.6079136690647484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1.8884892086330936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1.5787370103916867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4742656"/>
        <c:axId val="294760832"/>
      </c:barChart>
      <c:catAx>
        <c:axId val="2947426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94760832"/>
        <c:crosses val="autoZero"/>
        <c:auto val="1"/>
        <c:lblAlgn val="ctr"/>
        <c:lblOffset val="100"/>
        <c:noMultiLvlLbl val="0"/>
      </c:catAx>
      <c:valAx>
        <c:axId val="2947608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94742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1.6386890487609911</c:v>
                </c:pt>
                <c:pt idx="1">
                  <c:v>2.058353317346123</c:v>
                </c:pt>
                <c:pt idx="2">
                  <c:v>1.8385291766586729</c:v>
                </c:pt>
                <c:pt idx="3">
                  <c:v>2.2981614708233415</c:v>
                </c:pt>
                <c:pt idx="4">
                  <c:v>2.4980015987210233</c:v>
                </c:pt>
                <c:pt idx="5">
                  <c:v>2.6079136690647484</c:v>
                </c:pt>
                <c:pt idx="6">
                  <c:v>2.7178257394084731</c:v>
                </c:pt>
                <c:pt idx="7">
                  <c:v>2.7577937649880093</c:v>
                </c:pt>
                <c:pt idx="8">
                  <c:v>3.007593924860112</c:v>
                </c:pt>
                <c:pt idx="9">
                  <c:v>3.8469224620303755</c:v>
                </c:pt>
                <c:pt idx="10">
                  <c:v>4.1566746602717828</c:v>
                </c:pt>
                <c:pt idx="11">
                  <c:v>4.4964028776978413</c:v>
                </c:pt>
                <c:pt idx="12">
                  <c:v>5.1858513189448434</c:v>
                </c:pt>
                <c:pt idx="13">
                  <c:v>4.6962430055955231</c:v>
                </c:pt>
                <c:pt idx="14">
                  <c:v>3.477218225419664</c:v>
                </c:pt>
                <c:pt idx="15">
                  <c:v>2.0083932853717026</c:v>
                </c:pt>
                <c:pt idx="16">
                  <c:v>1.5987210231814548</c:v>
                </c:pt>
                <c:pt idx="17">
                  <c:v>0.88928856914468424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94813056"/>
        <c:axId val="294925440"/>
      </c:barChart>
      <c:catAx>
        <c:axId val="2948130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94925440"/>
        <c:crosses val="autoZero"/>
        <c:auto val="1"/>
        <c:lblAlgn val="ctr"/>
        <c:lblOffset val="100"/>
        <c:noMultiLvlLbl val="0"/>
      </c:catAx>
      <c:valAx>
        <c:axId val="2949254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48130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9.3984962406015032E-2</c:v>
                </c:pt>
                <c:pt idx="1">
                  <c:v>6.5259952142701763E-2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3.524436090225564</c:v>
                </c:pt>
                <c:pt idx="1">
                  <c:v>0.76136610833152052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E04-448E-8FFB-1B4247685420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E04-448E-8FFB-1B4247685420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E04-448E-8FFB-1B4247685420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E04-448E-8FFB-1B4247685420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25.751879699248121</c:v>
                </c:pt>
                <c:pt idx="1">
                  <c:v>16.445507939960844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E04-448E-8FFB-1B4247685420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E04-448E-8FFB-1B424768542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28.218984962406012</c:v>
                </c:pt>
                <c:pt idx="1">
                  <c:v>33.304328910158802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E04-448E-8FFB-1B4247685420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E04-448E-8FFB-1B424768542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34.56296992481203</c:v>
                </c:pt>
                <c:pt idx="1">
                  <c:v>42.745268653469651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1E04-448E-8FFB-1B4247685420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1E04-448E-8FFB-1B424768542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2.3496240601503757</c:v>
                </c:pt>
                <c:pt idx="1">
                  <c:v>2.2840983249945617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1E04-448E-8FFB-1B4247685420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1E04-448E-8FFB-1B4247685420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5.4981203007518795</c:v>
                </c:pt>
                <c:pt idx="1">
                  <c:v>4.3941701109419187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5107968"/>
        <c:axId val="296027264"/>
      </c:barChart>
      <c:catAx>
        <c:axId val="295107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027264"/>
        <c:crosses val="autoZero"/>
        <c:auto val="1"/>
        <c:lblAlgn val="ctr"/>
        <c:lblOffset val="100"/>
        <c:noMultiLvlLbl val="0"/>
      </c:catAx>
      <c:valAx>
        <c:axId val="29602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51079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336-4B35-B766-C6197C780B0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336-4B35-B766-C6197C780B0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49.224624060150376</c:v>
                </c:pt>
                <c:pt idx="1">
                  <c:v>45.007613661083319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336-4B35-B766-C6197C780B0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336-4B35-B766-C6197C780B0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27.93703007518797</c:v>
                </c:pt>
                <c:pt idx="1">
                  <c:v>36.41505329562758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336-4B35-B766-C6197C780B0F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336-4B35-B766-C6197C780B0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22.767857142857142</c:v>
                </c:pt>
                <c:pt idx="1">
                  <c:v>18.512073091146402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7.0488721804511267E-2</c:v>
                </c:pt>
                <c:pt idx="1">
                  <c:v>6.5259952142701763E-2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6075648"/>
        <c:axId val="296077184"/>
      </c:barChart>
      <c:catAx>
        <c:axId val="29607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077184"/>
        <c:crosses val="autoZero"/>
        <c:auto val="1"/>
        <c:lblAlgn val="ctr"/>
        <c:lblOffset val="100"/>
        <c:noMultiLvlLbl val="0"/>
      </c:catAx>
      <c:valAx>
        <c:axId val="296077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075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  <c:pt idx="4">
                  <c:v>13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96394752"/>
        <c:axId val="296396288"/>
      </c:barChart>
      <c:catAx>
        <c:axId val="296394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396288"/>
        <c:crosses val="autoZero"/>
        <c:auto val="1"/>
        <c:lblAlgn val="ctr"/>
        <c:lblOffset val="100"/>
        <c:noMultiLvlLbl val="0"/>
      </c:catAx>
      <c:valAx>
        <c:axId val="296396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394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2.2799999999999998</c:v>
                </c:pt>
                <c:pt idx="1">
                  <c:v>0.63</c:v>
                </c:pt>
                <c:pt idx="3">
                  <c:v>0</c:v>
                </c:pt>
                <c:pt idx="4">
                  <c:v>1.42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96539264"/>
        <c:axId val="296540800"/>
      </c:barChart>
      <c:catAx>
        <c:axId val="29653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540800"/>
        <c:crosses val="autoZero"/>
        <c:auto val="1"/>
        <c:lblAlgn val="ctr"/>
        <c:lblOffset val="100"/>
        <c:noMultiLvlLbl val="0"/>
      </c:catAx>
      <c:valAx>
        <c:axId val="29654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539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50</c:v>
                </c:pt>
                <c:pt idx="1">
                  <c:v>64.006514657980446</c:v>
                </c:pt>
                <c:pt idx="2">
                  <c:v>13.162393162393164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50</c:v>
                </c:pt>
                <c:pt idx="1">
                  <c:v>35.993485342019547</c:v>
                </c:pt>
                <c:pt idx="2">
                  <c:v>86.837606837606842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96665472"/>
        <c:axId val="296667008"/>
      </c:barChart>
      <c:catAx>
        <c:axId val="296665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667008"/>
        <c:crosses val="autoZero"/>
        <c:auto val="1"/>
        <c:lblAlgn val="ctr"/>
        <c:lblOffset val="100"/>
        <c:noMultiLvlLbl val="0"/>
      </c:catAx>
      <c:valAx>
        <c:axId val="2966670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665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14.9</c:v>
                </c:pt>
                <c:pt idx="1">
                  <c:v>17.5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6704256"/>
        <c:axId val="296710144"/>
      </c:barChart>
      <c:catAx>
        <c:axId val="29670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6710144"/>
        <c:crosses val="autoZero"/>
        <c:auto val="1"/>
        <c:lblAlgn val="ctr"/>
        <c:lblOffset val="100"/>
        <c:noMultiLvlLbl val="0"/>
      </c:catAx>
      <c:valAx>
        <c:axId val="29671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670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41</c:v>
                </c:pt>
                <c:pt idx="1">
                  <c:v>31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30</c:v>
                </c:pt>
                <c:pt idx="1">
                  <c:v>35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6961536"/>
        <c:axId val="296963072"/>
      </c:barChart>
      <c:catAx>
        <c:axId val="2969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6963072"/>
        <c:crosses val="autoZero"/>
        <c:auto val="1"/>
        <c:lblAlgn val="ctr"/>
        <c:lblOffset val="100"/>
        <c:noMultiLvlLbl val="0"/>
      </c:catAx>
      <c:valAx>
        <c:axId val="29696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6961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113</c:v>
                </c:pt>
                <c:pt idx="1">
                  <c:v>115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130</c:v>
                </c:pt>
                <c:pt idx="1">
                  <c:v>152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7395328"/>
        <c:axId val="297396864"/>
      </c:barChart>
      <c:catAx>
        <c:axId val="2973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396864"/>
        <c:crosses val="autoZero"/>
        <c:auto val="1"/>
        <c:lblAlgn val="ctr"/>
        <c:lblOffset val="100"/>
        <c:noMultiLvlLbl val="0"/>
      </c:catAx>
      <c:valAx>
        <c:axId val="29739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7395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29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28.522964509394573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31.263048016701461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16.153444676409187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11.012526096033403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6.6022964509394573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6.4457202505219202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97708544"/>
        <c:axId val="297714432"/>
      </c:barChart>
      <c:catAx>
        <c:axId val="29770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97714432"/>
        <c:crosses val="autoZero"/>
        <c:auto val="1"/>
        <c:lblAlgn val="ctr"/>
        <c:lblOffset val="100"/>
        <c:noMultiLvlLbl val="0"/>
      </c:catAx>
      <c:valAx>
        <c:axId val="2977144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77085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52.25</c:v>
                </c:pt>
                <c:pt idx="1">
                  <c:v>39.53</c:v>
                </c:pt>
                <c:pt idx="2">
                  <c:v>6.62</c:v>
                </c:pt>
                <c:pt idx="3">
                  <c:v>1.17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58.25</c:v>
                </c:pt>
                <c:pt idx="1">
                  <c:v>31.43</c:v>
                </c:pt>
                <c:pt idx="2">
                  <c:v>8.02</c:v>
                </c:pt>
                <c:pt idx="3">
                  <c:v>1.85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98087168"/>
        <c:axId val="298088704"/>
      </c:barChart>
      <c:catAx>
        <c:axId val="298087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8088704"/>
        <c:crosses val="autoZero"/>
        <c:auto val="1"/>
        <c:lblAlgn val="ctr"/>
        <c:lblOffset val="100"/>
        <c:noMultiLvlLbl val="0"/>
      </c:catAx>
      <c:valAx>
        <c:axId val="298088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808716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46133</c:v>
                </c:pt>
                <c:pt idx="1">
                  <c:v>50598</c:v>
                </c:pt>
                <c:pt idx="2">
                  <c:v>56944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8101376"/>
        <c:axId val="298103168"/>
      </c:barChart>
      <c:catAx>
        <c:axId val="29810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8103168"/>
        <c:crosses val="autoZero"/>
        <c:auto val="1"/>
        <c:lblAlgn val="ctr"/>
        <c:lblOffset val="100"/>
        <c:noMultiLvlLbl val="0"/>
      </c:catAx>
      <c:valAx>
        <c:axId val="29810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8101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984</c:v>
                </c:pt>
                <c:pt idx="1">
                  <c:v>1024</c:v>
                </c:pt>
                <c:pt idx="2">
                  <c:v>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1936</c:v>
                </c:pt>
                <c:pt idx="1">
                  <c:v>1892</c:v>
                </c:pt>
                <c:pt idx="2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98166144"/>
        <c:axId val="298167680"/>
      </c:barChart>
      <c:catAx>
        <c:axId val="29816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8167680"/>
        <c:crosses val="autoZero"/>
        <c:auto val="1"/>
        <c:lblAlgn val="ctr"/>
        <c:lblOffset val="100"/>
        <c:noMultiLvlLbl val="0"/>
      </c:catAx>
      <c:valAx>
        <c:axId val="29816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81661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15.7</c:v>
                </c:pt>
                <c:pt idx="1">
                  <c:v>29.8</c:v>
                </c:pt>
                <c:pt idx="2">
                  <c:v>2</c:v>
                </c:pt>
                <c:pt idx="3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71.86440677966101</c:v>
                </c:pt>
                <c:pt idx="1">
                  <c:v>94.552529182879368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28.135593220338983</c:v>
                </c:pt>
                <c:pt idx="1">
                  <c:v>5.4474708171206228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98885888"/>
        <c:axId val="298887424"/>
      </c:barChart>
      <c:catAx>
        <c:axId val="298885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887424"/>
        <c:crosses val="autoZero"/>
        <c:auto val="1"/>
        <c:lblAlgn val="ctr"/>
        <c:lblOffset val="100"/>
        <c:noMultiLvlLbl val="0"/>
      </c:catAx>
      <c:valAx>
        <c:axId val="2988874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88588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17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166336"/>
        <c:axId val="299192704"/>
      </c:barChart>
      <c:catAx>
        <c:axId val="2991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192704"/>
        <c:crosses val="autoZero"/>
        <c:auto val="1"/>
        <c:lblAlgn val="ctr"/>
        <c:lblOffset val="100"/>
        <c:noMultiLvlLbl val="0"/>
      </c:catAx>
      <c:valAx>
        <c:axId val="29919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166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5.8</c:v>
                </c:pt>
                <c:pt idx="1">
                  <c:v>17.100000000000001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262336"/>
        <c:axId val="299263872"/>
      </c:barChart>
      <c:catAx>
        <c:axId val="29926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263872"/>
        <c:crosses val="autoZero"/>
        <c:auto val="1"/>
        <c:lblAlgn val="ctr"/>
        <c:lblOffset val="100"/>
        <c:noMultiLvlLbl val="0"/>
      </c:catAx>
      <c:valAx>
        <c:axId val="29926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262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28</c:v>
                </c:pt>
                <c:pt idx="1">
                  <c:v>28.7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771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24.39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99807872"/>
        <c:axId val="299809408"/>
      </c:barChart>
      <c:catAx>
        <c:axId val="2998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99809408"/>
        <c:crosses val="autoZero"/>
        <c:auto val="1"/>
        <c:lblAlgn val="ctr"/>
        <c:lblOffset val="100"/>
        <c:noMultiLvlLbl val="0"/>
      </c:catAx>
      <c:valAx>
        <c:axId val="2998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9980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18.7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99969536"/>
        <c:axId val="300000000"/>
      </c:barChart>
      <c:catAx>
        <c:axId val="29996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000000"/>
        <c:crosses val="autoZero"/>
        <c:auto val="1"/>
        <c:lblAlgn val="ctr"/>
        <c:lblOffset val="100"/>
        <c:noMultiLvlLbl val="0"/>
      </c:catAx>
      <c:valAx>
        <c:axId val="30000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99969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36</c:v>
                </c:pt>
                <c:pt idx="1">
                  <c:v>48.3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64</c:v>
                </c:pt>
                <c:pt idx="1">
                  <c:v>51.7</c:v>
                </c:pt>
                <c:pt idx="2">
                  <c:v>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00186240"/>
        <c:axId val="300196224"/>
      </c:barChart>
      <c:catAx>
        <c:axId val="30018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0196224"/>
        <c:crosses val="autoZero"/>
        <c:auto val="1"/>
        <c:lblAlgn val="ctr"/>
        <c:lblOffset val="100"/>
        <c:noMultiLvlLbl val="0"/>
      </c:catAx>
      <c:valAx>
        <c:axId val="30019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00186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293</c:v>
                </c:pt>
                <c:pt idx="1">
                  <c:v>480</c:v>
                </c:pt>
                <c:pt idx="2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31</c:v>
                </c:pt>
                <c:pt idx="1">
                  <c:v>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0611840"/>
        <c:axId val="300838912"/>
      </c:barChart>
      <c:catAx>
        <c:axId val="30061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0838912"/>
        <c:crosses val="autoZero"/>
        <c:auto val="1"/>
        <c:lblAlgn val="ctr"/>
        <c:lblOffset val="100"/>
        <c:noMultiLvlLbl val="0"/>
      </c:catAx>
      <c:valAx>
        <c:axId val="3008389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0611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1172</c:v>
                </c:pt>
                <c:pt idx="1">
                  <c:v>2563</c:v>
                </c:pt>
                <c:pt idx="2">
                  <c:v>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630</c:v>
                </c:pt>
                <c:pt idx="1">
                  <c:v>49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1356928"/>
        <c:axId val="301358464"/>
      </c:barChart>
      <c:catAx>
        <c:axId val="30135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358464"/>
        <c:crosses val="autoZero"/>
        <c:auto val="1"/>
        <c:lblAlgn val="ctr"/>
        <c:lblOffset val="100"/>
        <c:noMultiLvlLbl val="0"/>
      </c:catAx>
      <c:valAx>
        <c:axId val="301358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1356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</c:v>
                </c:pt>
                <c:pt idx="1">
                  <c:v>5.3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20.3</c:v>
                </c:pt>
                <c:pt idx="1">
                  <c:v>8.1999999999999993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1385216"/>
        <c:axId val="301386752"/>
      </c:barChart>
      <c:catAx>
        <c:axId val="30138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1386752"/>
        <c:crosses val="autoZero"/>
        <c:auto val="1"/>
        <c:lblAlgn val="ctr"/>
        <c:lblOffset val="100"/>
        <c:noMultiLvlLbl val="0"/>
      </c:catAx>
      <c:valAx>
        <c:axId val="3013867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13852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20.3</c:v>
                </c:pt>
                <c:pt idx="2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34.799999999999997</c:v>
                </c:pt>
                <c:pt idx="1">
                  <c:v>34.799999999999997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1835392"/>
        <c:axId val="301836928"/>
      </c:barChart>
      <c:catAx>
        <c:axId val="30183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836928"/>
        <c:crosses val="autoZero"/>
        <c:auto val="1"/>
        <c:lblAlgn val="ctr"/>
        <c:lblOffset val="100"/>
        <c:noMultiLvlLbl val="0"/>
      </c:catAx>
      <c:valAx>
        <c:axId val="301836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18353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132.75899999999999</c:v>
                </c:pt>
                <c:pt idx="1">
                  <c:v>224.059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490368"/>
        <c:axId val="302491904"/>
      </c:barChart>
      <c:catAx>
        <c:axId val="302490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491904"/>
        <c:crosses val="autoZero"/>
        <c:auto val="1"/>
        <c:lblAlgn val="ctr"/>
        <c:lblOffset val="100"/>
        <c:noMultiLvlLbl val="0"/>
      </c:catAx>
      <c:valAx>
        <c:axId val="3024919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490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332</c:v>
                </c:pt>
                <c:pt idx="1">
                  <c:v>9361.01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2546944"/>
        <c:axId val="302548480"/>
      </c:barChart>
      <c:catAx>
        <c:axId val="302546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548480"/>
        <c:crosses val="autoZero"/>
        <c:auto val="1"/>
        <c:lblAlgn val="ctr"/>
        <c:lblOffset val="100"/>
        <c:noMultiLvlLbl val="0"/>
      </c:catAx>
      <c:valAx>
        <c:axId val="30254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2546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81</c:v>
                </c:pt>
                <c:pt idx="1">
                  <c:v>82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64</c:v>
                </c:pt>
                <c:pt idx="1">
                  <c:v>61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3107072"/>
        <c:axId val="303121152"/>
      </c:barChart>
      <c:catAx>
        <c:axId val="30310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121152"/>
        <c:crosses val="autoZero"/>
        <c:auto val="1"/>
        <c:lblAlgn val="ctr"/>
        <c:lblOffset val="100"/>
        <c:noMultiLvlLbl val="0"/>
      </c:catAx>
      <c:valAx>
        <c:axId val="303121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31070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4826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5182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9364</v>
      </c>
      <c r="C4" s="35">
        <v>4696</v>
      </c>
      <c r="D4" s="63">
        <v>4668</v>
      </c>
      <c r="E4" s="213"/>
    </row>
    <row r="5" spans="1:5" ht="30" x14ac:dyDescent="0.25">
      <c r="A5" s="203" t="s">
        <v>724</v>
      </c>
      <c r="B5" s="72">
        <v>8072</v>
      </c>
      <c r="C5" s="61">
        <v>4070</v>
      </c>
      <c r="D5" s="111">
        <v>4002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2135</v>
      </c>
      <c r="C4" s="71">
        <v>3923</v>
      </c>
    </row>
    <row r="5" spans="1:6" x14ac:dyDescent="0.25">
      <c r="A5" s="288" t="s">
        <v>727</v>
      </c>
      <c r="B5" s="216">
        <v>206</v>
      </c>
      <c r="C5" s="216">
        <v>198</v>
      </c>
    </row>
    <row r="6" spans="1:6" x14ac:dyDescent="0.25">
      <c r="A6" s="288" t="s">
        <v>728</v>
      </c>
      <c r="B6" s="216">
        <v>762</v>
      </c>
      <c r="C6" s="216">
        <v>752</v>
      </c>
    </row>
    <row r="7" spans="1:6" x14ac:dyDescent="0.25">
      <c r="A7" s="288" t="s">
        <v>729</v>
      </c>
      <c r="B7" s="216">
        <v>1468</v>
      </c>
      <c r="C7" s="216">
        <v>873</v>
      </c>
    </row>
    <row r="8" spans="1:6" x14ac:dyDescent="0.25">
      <c r="A8" s="288" t="s">
        <v>730</v>
      </c>
      <c r="B8" s="216">
        <v>6</v>
      </c>
      <c r="C8" s="216">
        <v>10</v>
      </c>
    </row>
    <row r="9" spans="1:6" x14ac:dyDescent="0.25">
      <c r="A9" s="288" t="s">
        <v>731</v>
      </c>
      <c r="B9" s="216">
        <v>415</v>
      </c>
      <c r="C9" s="216">
        <v>339</v>
      </c>
    </row>
    <row r="10" spans="1:6" ht="30" x14ac:dyDescent="0.25">
      <c r="A10" s="295" t="s">
        <v>732</v>
      </c>
      <c r="B10" s="216">
        <v>910</v>
      </c>
      <c r="C10" s="216">
        <v>68</v>
      </c>
    </row>
    <row r="11" spans="1:6" x14ac:dyDescent="0.25">
      <c r="A11" s="288" t="s">
        <v>895</v>
      </c>
      <c r="B11" s="216">
        <v>229</v>
      </c>
      <c r="C11" s="216">
        <v>242</v>
      </c>
    </row>
    <row r="12" spans="1:6" x14ac:dyDescent="0.25">
      <c r="A12" s="296" t="s">
        <v>16</v>
      </c>
      <c r="B12" s="1">
        <f>SUM(B4:B11)</f>
        <v>6131</v>
      </c>
      <c r="C12" s="1">
        <f>SUM(C4:C11)</f>
        <v>6405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1218</v>
      </c>
      <c r="C19" s="71">
        <v>2089</v>
      </c>
    </row>
    <row r="20" spans="1:3" x14ac:dyDescent="0.25">
      <c r="A20" s="288" t="s">
        <v>727</v>
      </c>
      <c r="B20" s="216">
        <v>216</v>
      </c>
      <c r="C20" s="216">
        <v>269</v>
      </c>
    </row>
    <row r="21" spans="1:3" x14ac:dyDescent="0.25">
      <c r="A21" s="288" t="s">
        <v>728</v>
      </c>
      <c r="B21" s="216">
        <v>542</v>
      </c>
      <c r="C21" s="216">
        <v>556</v>
      </c>
    </row>
    <row r="22" spans="1:3" x14ac:dyDescent="0.25">
      <c r="A22" s="288" t="s">
        <v>729</v>
      </c>
      <c r="B22" s="216">
        <v>1444</v>
      </c>
      <c r="C22" s="216">
        <v>1168</v>
      </c>
    </row>
    <row r="23" spans="1:3" x14ac:dyDescent="0.25">
      <c r="A23" s="288" t="s">
        <v>730</v>
      </c>
      <c r="B23" s="216">
        <v>2</v>
      </c>
      <c r="C23" s="216">
        <v>27</v>
      </c>
    </row>
    <row r="24" spans="1:3" x14ac:dyDescent="0.25">
      <c r="A24" s="288" t="s">
        <v>731</v>
      </c>
      <c r="B24" s="216">
        <v>259</v>
      </c>
      <c r="C24" s="216">
        <v>188</v>
      </c>
    </row>
    <row r="25" spans="1:3" ht="30" x14ac:dyDescent="0.25">
      <c r="A25" s="295" t="s">
        <v>732</v>
      </c>
      <c r="B25" s="216">
        <v>817</v>
      </c>
      <c r="C25" s="216">
        <v>24</v>
      </c>
    </row>
    <row r="26" spans="1:3" x14ac:dyDescent="0.25">
      <c r="A26" s="288" t="s">
        <v>895</v>
      </c>
      <c r="B26" s="216">
        <v>300</v>
      </c>
      <c r="C26" s="216">
        <v>832</v>
      </c>
    </row>
    <row r="27" spans="1:3" x14ac:dyDescent="0.25">
      <c r="A27" s="296" t="s">
        <v>16</v>
      </c>
      <c r="B27" s="1">
        <f>SUM(B19:B26)</f>
        <v>4798</v>
      </c>
      <c r="C27" s="1">
        <f>SUM(C19:C26)</f>
        <v>5153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75.88</v>
      </c>
      <c r="C4" s="1027">
        <v>74.010000000000005</v>
      </c>
      <c r="D4" s="1027">
        <v>78.14</v>
      </c>
      <c r="E4" s="1028">
        <v>34</v>
      </c>
      <c r="F4" s="1028">
        <v>214.3</v>
      </c>
      <c r="G4" s="1029">
        <v>47.4</v>
      </c>
      <c r="H4" s="1030">
        <v>46.7</v>
      </c>
      <c r="I4" s="1031">
        <v>48.2</v>
      </c>
      <c r="J4" s="1028">
        <v>28</v>
      </c>
    </row>
    <row r="5" spans="1:12" x14ac:dyDescent="0.25">
      <c r="A5" s="500">
        <v>2021</v>
      </c>
      <c r="B5" s="759">
        <v>74.94</v>
      </c>
      <c r="C5" s="760">
        <v>72.930000000000007</v>
      </c>
      <c r="D5" s="760">
        <v>77.36</v>
      </c>
      <c r="E5" s="1032">
        <v>33</v>
      </c>
      <c r="F5" s="1032">
        <v>218.9</v>
      </c>
      <c r="G5" s="1033">
        <v>47.5</v>
      </c>
      <c r="H5" s="1034">
        <v>46.8</v>
      </c>
      <c r="I5" s="1035">
        <v>48.3</v>
      </c>
      <c r="J5" s="1032">
        <v>28.7</v>
      </c>
    </row>
    <row r="6" spans="1:12" x14ac:dyDescent="0.25">
      <c r="A6" s="501">
        <v>2022</v>
      </c>
      <c r="B6" s="1020">
        <v>74.010000000000005</v>
      </c>
      <c r="C6" s="1021">
        <v>72.05</v>
      </c>
      <c r="D6" s="1021">
        <v>76.44</v>
      </c>
      <c r="E6" s="1022">
        <v>31</v>
      </c>
      <c r="F6" s="1022">
        <v>233.4</v>
      </c>
      <c r="G6" s="1023">
        <v>48</v>
      </c>
      <c r="H6" s="1024">
        <v>47.3</v>
      </c>
      <c r="I6" s="1025">
        <v>48.8</v>
      </c>
      <c r="J6" s="1022">
        <v>20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28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28.7</v>
      </c>
    </row>
    <row r="13" spans="1:12" x14ac:dyDescent="0.25">
      <c r="A13" s="635">
        <f t="shared" si="0"/>
        <v>2022</v>
      </c>
      <c r="B13" s="629">
        <f t="shared" si="1"/>
        <v>20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2397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2905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29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56944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645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70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2505</v>
      </c>
      <c r="C5" s="70">
        <v>2920</v>
      </c>
      <c r="D5" s="55">
        <v>1936</v>
      </c>
      <c r="E5" s="110">
        <v>984</v>
      </c>
      <c r="F5" s="55">
        <v>27.2</v>
      </c>
      <c r="G5" s="55">
        <v>34.799999999999997</v>
      </c>
      <c r="H5" s="110">
        <v>19.100000000000001</v>
      </c>
      <c r="I5" s="55">
        <v>46133</v>
      </c>
      <c r="J5" s="70"/>
      <c r="K5" s="55"/>
      <c r="L5" s="55"/>
      <c r="M5" s="71">
        <v>72</v>
      </c>
      <c r="N5" s="71">
        <v>64</v>
      </c>
      <c r="O5" s="71">
        <v>81</v>
      </c>
    </row>
    <row r="6" spans="1:16" x14ac:dyDescent="0.25">
      <c r="A6" s="217">
        <v>2021</v>
      </c>
      <c r="B6" s="214">
        <v>2452</v>
      </c>
      <c r="C6" s="214">
        <v>2916</v>
      </c>
      <c r="D6" s="58">
        <v>1892</v>
      </c>
      <c r="E6" s="162">
        <v>1024</v>
      </c>
      <c r="F6" s="58">
        <v>27.9</v>
      </c>
      <c r="G6" s="58">
        <v>34.799999999999997</v>
      </c>
      <c r="H6" s="162">
        <v>20.3</v>
      </c>
      <c r="I6" s="58">
        <v>50598</v>
      </c>
      <c r="J6" s="214">
        <v>737</v>
      </c>
      <c r="K6" s="58">
        <v>329</v>
      </c>
      <c r="L6" s="58">
        <v>408</v>
      </c>
      <c r="M6" s="216">
        <v>71</v>
      </c>
      <c r="N6" s="216">
        <v>61</v>
      </c>
      <c r="O6" s="216">
        <v>82</v>
      </c>
    </row>
    <row r="7" spans="1:16" x14ac:dyDescent="0.25">
      <c r="A7" s="231">
        <v>2022</v>
      </c>
      <c r="B7" s="169">
        <v>2397</v>
      </c>
      <c r="C7" s="169">
        <v>2905</v>
      </c>
      <c r="D7" s="94">
        <v>1861</v>
      </c>
      <c r="E7" s="171">
        <v>1043</v>
      </c>
      <c r="F7" s="94">
        <v>29</v>
      </c>
      <c r="G7" s="58">
        <v>35.9</v>
      </c>
      <c r="H7" s="162">
        <v>21.6</v>
      </c>
      <c r="I7" s="94">
        <v>56944</v>
      </c>
      <c r="J7" s="169">
        <v>698</v>
      </c>
      <c r="K7" s="94">
        <v>327</v>
      </c>
      <c r="L7" s="94">
        <v>371</v>
      </c>
      <c r="M7" s="216">
        <v>70</v>
      </c>
      <c r="N7" s="216">
        <v>64</v>
      </c>
      <c r="O7" s="216">
        <v>78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645</v>
      </c>
      <c r="K8" s="1082">
        <v>313</v>
      </c>
      <c r="L8" s="1082">
        <v>332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46133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50598</v>
      </c>
      <c r="F14" s="516">
        <f>A5</f>
        <v>2020</v>
      </c>
      <c r="G14" s="312">
        <f>IF(ISBLANK(E5),"",E5)</f>
        <v>984</v>
      </c>
      <c r="H14" s="312">
        <f>IF(ISBLANK(D5),"",D5)</f>
        <v>1936</v>
      </c>
      <c r="K14" s="516">
        <f>A6</f>
        <v>2021</v>
      </c>
      <c r="L14" s="312">
        <f>IF(ISBLANK(L6),"",L6)</f>
        <v>408</v>
      </c>
      <c r="M14" s="312">
        <f>IF(ISBLANK(K6),"",K6)</f>
        <v>329</v>
      </c>
    </row>
    <row r="15" spans="1:16" x14ac:dyDescent="0.25">
      <c r="A15" s="483">
        <f>A7</f>
        <v>2022</v>
      </c>
      <c r="B15" s="313">
        <f t="shared" si="0"/>
        <v>56944</v>
      </c>
      <c r="F15" s="488">
        <f t="shared" ref="F15:F16" si="1">A6</f>
        <v>2021</v>
      </c>
      <c r="G15" s="481">
        <f t="shared" ref="G15:G16" si="2">IF(ISBLANK(E6),"",E6)</f>
        <v>1024</v>
      </c>
      <c r="H15" s="481">
        <f t="shared" ref="H15:H16" si="3">IF(ISBLANK(D6),"",D6)</f>
        <v>1892</v>
      </c>
      <c r="K15" s="488">
        <f>A7</f>
        <v>2022</v>
      </c>
      <c r="L15" s="481">
        <f t="shared" ref="L15:L16" si="4">IF(ISBLANK(L7),"",L7)</f>
        <v>371</v>
      </c>
      <c r="M15" s="481">
        <f t="shared" ref="M15:M16" si="5">IF(ISBLANK(K7),"",K7)</f>
        <v>327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1043</v>
      </c>
      <c r="H16" s="313">
        <f t="shared" si="3"/>
        <v>1861</v>
      </c>
      <c r="K16" s="483">
        <f>A8</f>
        <v>2023</v>
      </c>
      <c r="L16" s="313">
        <f t="shared" si="4"/>
        <v>332</v>
      </c>
      <c r="M16" s="313">
        <f t="shared" si="5"/>
        <v>313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2505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2452</v>
      </c>
      <c r="C21" s="375"/>
      <c r="D21" s="199"/>
      <c r="F21" s="516">
        <f>A5</f>
        <v>2020</v>
      </c>
      <c r="G21" s="312">
        <f>IF(ISBLANK(E5),"",E5)</f>
        <v>984</v>
      </c>
      <c r="H21" s="312">
        <f>IF(ISBLANK(D5),"",D5)</f>
        <v>1936</v>
      </c>
      <c r="K21" s="516">
        <f>A6</f>
        <v>2021</v>
      </c>
      <c r="L21" s="312">
        <f>IF(ISBLANK(L6),"",L6)</f>
        <v>408</v>
      </c>
      <c r="M21" s="312">
        <f>IF(ISBLANK(K6),"",K6)</f>
        <v>329</v>
      </c>
    </row>
    <row r="22" spans="1:15" x14ac:dyDescent="0.25">
      <c r="A22" s="483">
        <f t="shared" si="6"/>
        <v>2022</v>
      </c>
      <c r="B22" s="313">
        <f t="shared" si="7"/>
        <v>2397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1024</v>
      </c>
      <c r="H22" s="481">
        <f t="shared" ref="H22:H23" si="10">IF(ISBLANK(D6),"",D6)</f>
        <v>1892</v>
      </c>
      <c r="K22" s="488">
        <f>A7</f>
        <v>2022</v>
      </c>
      <c r="L22" s="481">
        <f>IF(ISBLANK(L7),"",L7)</f>
        <v>371</v>
      </c>
      <c r="M22" s="481">
        <f>IF(ISBLANK(K7),"",K7)</f>
        <v>327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1043</v>
      </c>
      <c r="H23" s="313">
        <f t="shared" si="10"/>
        <v>1861</v>
      </c>
      <c r="K23" s="483">
        <f>A8</f>
        <v>2023</v>
      </c>
      <c r="L23" s="313">
        <f>IF(ISBLANK(L8),"",L8)</f>
        <v>332</v>
      </c>
      <c r="M23" s="313">
        <f>IF(ISBLANK(K8),"",K8)</f>
        <v>313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2505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2452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2397</v>
      </c>
      <c r="C28" s="375"/>
      <c r="D28" s="199"/>
      <c r="F28" s="516">
        <f>A5</f>
        <v>2020</v>
      </c>
      <c r="G28" s="312">
        <f>IF(ISBLANK(H5),"",H5)</f>
        <v>19.100000000000001</v>
      </c>
      <c r="H28" s="312">
        <f>IF(ISBLANK(G5),"",G5)</f>
        <v>34.799999999999997</v>
      </c>
      <c r="K28" s="516">
        <f>A5</f>
        <v>2020</v>
      </c>
      <c r="L28" s="312">
        <f>IF(ISBLANK(O5),"",O5)</f>
        <v>81</v>
      </c>
      <c r="M28" s="312">
        <f>IF(ISBLANK(N5),"",N5)</f>
        <v>64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20.3</v>
      </c>
      <c r="H29" s="481">
        <f t="shared" ref="H29:H30" si="15">IF(ISBLANK(G6),"",G6)</f>
        <v>34.799999999999997</v>
      </c>
      <c r="K29" s="488">
        <f t="shared" ref="K29:K30" si="16">A6</f>
        <v>2021</v>
      </c>
      <c r="L29" s="481">
        <f t="shared" ref="L29:L30" si="17">IF(ISBLANK(O6),"",O6)</f>
        <v>82</v>
      </c>
      <c r="M29" s="481">
        <f t="shared" ref="M29:M30" si="18">IF(ISBLANK(N6),"",N6)</f>
        <v>61</v>
      </c>
    </row>
    <row r="30" spans="1:15" x14ac:dyDescent="0.25">
      <c r="F30" s="483">
        <f t="shared" si="13"/>
        <v>2022</v>
      </c>
      <c r="G30" s="313">
        <f t="shared" si="14"/>
        <v>21.6</v>
      </c>
      <c r="H30" s="313">
        <f t="shared" si="15"/>
        <v>35.9</v>
      </c>
      <c r="K30" s="483">
        <f t="shared" si="16"/>
        <v>2022</v>
      </c>
      <c r="L30" s="313">
        <f t="shared" si="17"/>
        <v>78</v>
      </c>
      <c r="M30" s="313">
        <f t="shared" si="18"/>
        <v>64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19.100000000000001</v>
      </c>
      <c r="H35" s="312">
        <f>IF(ISBLANK(G5),"",G5)</f>
        <v>34.799999999999997</v>
      </c>
      <c r="K35" s="516">
        <f>A5</f>
        <v>2020</v>
      </c>
      <c r="L35" s="312">
        <f>IF(ISBLANK(O5),"",O5)</f>
        <v>81</v>
      </c>
      <c r="M35" s="312">
        <f>IF(ISBLANK(N5),"",N5)</f>
        <v>64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20.3</v>
      </c>
      <c r="H36" s="481">
        <f t="shared" ref="H36:H37" si="21">IF(ISBLANK(G6),"",G6)</f>
        <v>34.799999999999997</v>
      </c>
      <c r="K36" s="488">
        <f t="shared" ref="K36:K37" si="22">A6</f>
        <v>2021</v>
      </c>
      <c r="L36" s="481">
        <f t="shared" ref="L36:L37" si="23">IF(ISBLANK(O6),"",O6)</f>
        <v>82</v>
      </c>
      <c r="M36" s="481">
        <f t="shared" ref="M36:M37" si="24">IF(ISBLANK(N6),"",N6)</f>
        <v>61</v>
      </c>
    </row>
    <row r="37" spans="6:15" x14ac:dyDescent="0.25">
      <c r="F37" s="483">
        <f t="shared" si="19"/>
        <v>2022</v>
      </c>
      <c r="G37" s="313">
        <f t="shared" si="20"/>
        <v>21.6</v>
      </c>
      <c r="H37" s="313">
        <f t="shared" si="21"/>
        <v>35.9</v>
      </c>
      <c r="K37" s="483">
        <f t="shared" si="22"/>
        <v>2022</v>
      </c>
      <c r="L37" s="313">
        <f t="shared" si="23"/>
        <v>78</v>
      </c>
      <c r="M37" s="313">
        <f t="shared" si="24"/>
        <v>64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18.600000000000001</v>
      </c>
      <c r="C6" s="35">
        <v>19.100000000000001</v>
      </c>
      <c r="D6" s="63">
        <v>18.100000000000001</v>
      </c>
      <c r="E6" s="35">
        <v>49.5</v>
      </c>
      <c r="F6" s="35">
        <v>44.7</v>
      </c>
      <c r="G6" s="35">
        <v>53.4</v>
      </c>
      <c r="H6" s="294">
        <v>31.9</v>
      </c>
      <c r="I6" s="35">
        <v>36.200000000000003</v>
      </c>
      <c r="J6" s="63">
        <v>28.4</v>
      </c>
      <c r="M6" s="127" t="s">
        <v>16</v>
      </c>
      <c r="N6" s="937">
        <f>IF(ISBLANK(B8),"",B8)</f>
        <v>15</v>
      </c>
      <c r="O6" s="937">
        <f>IF(ISBLANK(E8),"",E8)</f>
        <v>49.1</v>
      </c>
      <c r="P6" s="128">
        <f>IF(ISBLANK(H8),"",H8)</f>
        <v>35.799999999999997</v>
      </c>
    </row>
    <row r="7" spans="1:19" x14ac:dyDescent="0.25">
      <c r="A7" s="288">
        <v>2022</v>
      </c>
      <c r="B7" s="169">
        <v>16.8</v>
      </c>
      <c r="C7" s="94">
        <v>15.3</v>
      </c>
      <c r="D7" s="171">
        <v>18.100000000000001</v>
      </c>
      <c r="E7" s="94">
        <v>50.3</v>
      </c>
      <c r="F7" s="94">
        <v>47.7</v>
      </c>
      <c r="G7" s="94">
        <v>52.6</v>
      </c>
      <c r="H7" s="169">
        <v>33</v>
      </c>
      <c r="I7" s="94">
        <v>37</v>
      </c>
      <c r="J7" s="171">
        <v>29.4</v>
      </c>
    </row>
    <row r="8" spans="1:19" x14ac:dyDescent="0.25">
      <c r="A8" s="220">
        <v>2023</v>
      </c>
      <c r="B8" s="169">
        <v>15</v>
      </c>
      <c r="C8" s="94">
        <v>14.4</v>
      </c>
      <c r="D8" s="171">
        <v>15.7</v>
      </c>
      <c r="E8" s="94">
        <v>49.1</v>
      </c>
      <c r="F8" s="94">
        <v>46.6</v>
      </c>
      <c r="G8" s="94">
        <v>51.5</v>
      </c>
      <c r="H8" s="169">
        <v>35.799999999999997</v>
      </c>
      <c r="I8" s="94">
        <v>39</v>
      </c>
      <c r="J8" s="171">
        <v>32.799999999999997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15.7</v>
      </c>
      <c r="O12" s="938">
        <f>IF(ISBLANK(G8),"",G8)</f>
        <v>51.5</v>
      </c>
      <c r="P12" s="940">
        <f>IF(ISBLANK(J8),"",J8)</f>
        <v>32.799999999999997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14.4</v>
      </c>
      <c r="O13" s="939">
        <f>IF(ISBLANK(F8),"",F8)</f>
        <v>46.6</v>
      </c>
      <c r="P13" s="941">
        <f>IF(ISBLANK(I8),"",I8)</f>
        <v>39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15</v>
      </c>
      <c r="O20" s="937">
        <f>IF(ISBLANK(E8),"",E8)</f>
        <v>49.1</v>
      </c>
      <c r="P20" s="942">
        <f>IF(ISBLANK(H8),"",H8)</f>
        <v>35.799999999999997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15.7</v>
      </c>
      <c r="O24" s="938">
        <f>IF(ISBLANK(G8),"",G8)</f>
        <v>51.5</v>
      </c>
      <c r="P24" s="940">
        <f>IF(ISBLANK(J8),"",J8)</f>
        <v>32.799999999999997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14.4</v>
      </c>
      <c r="O25" s="939">
        <f>IF(ISBLANK(F8),"",F8)</f>
        <v>46.6</v>
      </c>
      <c r="P25" s="941">
        <f>IF(ISBLANK(I8),"",I8)</f>
        <v>39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508055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50765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483903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48352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774822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77420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65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2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2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415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32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44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185060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15</v>
      </c>
      <c r="E20" s="602">
        <v>15.3</v>
      </c>
      <c r="F20" s="602">
        <v>15.7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22.3</v>
      </c>
      <c r="E21" s="753">
        <v>29.9</v>
      </c>
      <c r="F21" s="753">
        <v>29.8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8.3000000000000007</v>
      </c>
      <c r="E22" s="754">
        <v>2.1</v>
      </c>
      <c r="F22" s="754">
        <v>2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15.7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29.8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2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52.5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15.7</v>
      </c>
      <c r="C30" s="206" t="s">
        <v>501</v>
      </c>
    </row>
    <row r="31" spans="1:11" x14ac:dyDescent="0.25">
      <c r="A31" s="700" t="s">
        <v>1438</v>
      </c>
      <c r="B31" s="736">
        <f>F21</f>
        <v>29.8</v>
      </c>
    </row>
    <row r="32" spans="1:11" x14ac:dyDescent="0.25">
      <c r="A32" s="700" t="s">
        <v>1439</v>
      </c>
      <c r="B32" s="736">
        <f>F22</f>
        <v>2</v>
      </c>
    </row>
    <row r="33" spans="1:2" x14ac:dyDescent="0.25">
      <c r="A33" s="701" t="s">
        <v>1440</v>
      </c>
      <c r="B33" s="734">
        <f>100-(B30+B31+B32)</f>
        <v>52.5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66</v>
      </c>
      <c r="C4" s="71">
        <v>3</v>
      </c>
      <c r="D4" s="71">
        <v>3</v>
      </c>
      <c r="G4" s="219">
        <f>A4</f>
        <v>2020</v>
      </c>
      <c r="H4" s="291">
        <f>IF(ISBLANK(C4),"",C4)</f>
        <v>3</v>
      </c>
      <c r="I4" s="291">
        <f>IF(ISBLANK(D4),"",D4)</f>
        <v>3</v>
      </c>
    </row>
    <row r="5" spans="1:9" x14ac:dyDescent="0.25">
      <c r="A5" s="288">
        <v>2021</v>
      </c>
      <c r="B5" s="216">
        <v>66</v>
      </c>
      <c r="C5" s="216">
        <v>1</v>
      </c>
      <c r="D5" s="216">
        <v>1</v>
      </c>
      <c r="G5" s="288">
        <f t="shared" ref="G5:G6" si="0">A5</f>
        <v>2021</v>
      </c>
      <c r="H5" s="292">
        <f t="shared" ref="H5:H6" si="1">IF(ISBLANK(C5),"",C5)</f>
        <v>1</v>
      </c>
      <c r="I5" s="292">
        <f t="shared" ref="I5:I6" si="2">IF(ISBLANK(D5),"",D5)</f>
        <v>1</v>
      </c>
    </row>
    <row r="6" spans="1:9" x14ac:dyDescent="0.25">
      <c r="A6" s="220">
        <v>2022</v>
      </c>
      <c r="B6" s="170">
        <v>65</v>
      </c>
      <c r="C6" s="170">
        <v>2</v>
      </c>
      <c r="D6" s="170">
        <v>2</v>
      </c>
      <c r="G6" s="221">
        <f t="shared" si="0"/>
        <v>2022</v>
      </c>
      <c r="H6" s="293">
        <f t="shared" si="1"/>
        <v>2</v>
      </c>
      <c r="I6" s="293">
        <f t="shared" si="2"/>
        <v>2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3</v>
      </c>
      <c r="I12" s="291">
        <f>IF(ISBLANK(D4),"",D4)</f>
        <v>3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1</v>
      </c>
      <c r="I13" s="292">
        <f t="shared" si="4"/>
        <v>1</v>
      </c>
    </row>
    <row r="14" spans="1:9" x14ac:dyDescent="0.25">
      <c r="G14" s="221">
        <f t="shared" si="3"/>
        <v>2022</v>
      </c>
      <c r="H14" s="293">
        <f t="shared" ref="H14:I14" si="5">IF(ISBLANK(C6),"",C6)</f>
        <v>2</v>
      </c>
      <c r="I14" s="293">
        <f t="shared" si="5"/>
        <v>2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380</v>
      </c>
      <c r="C23" s="71">
        <v>29</v>
      </c>
      <c r="D23" s="71">
        <v>46</v>
      </c>
      <c r="G23" s="219">
        <f>A23</f>
        <v>2020</v>
      </c>
      <c r="H23" s="291">
        <f>IF(ISBLANK(C23),"",C23)</f>
        <v>29</v>
      </c>
      <c r="I23" s="291">
        <f>IF(ISBLANK(D23),"",D23)</f>
        <v>46</v>
      </c>
    </row>
    <row r="24" spans="1:13" x14ac:dyDescent="0.25">
      <c r="A24" s="288">
        <v>2021</v>
      </c>
      <c r="B24" s="216">
        <v>405</v>
      </c>
      <c r="C24" s="216">
        <v>30</v>
      </c>
      <c r="D24" s="216">
        <v>53</v>
      </c>
      <c r="G24" s="288">
        <f t="shared" ref="G24:G25" si="6">A24</f>
        <v>2021</v>
      </c>
      <c r="H24" s="292">
        <f t="shared" ref="H24:H25" si="7">IF(ISBLANK(C24),"",C24)</f>
        <v>30</v>
      </c>
      <c r="I24" s="292">
        <f t="shared" ref="I24:I25" si="8">IF(ISBLANK(D24),"",D24)</f>
        <v>53</v>
      </c>
    </row>
    <row r="25" spans="1:13" x14ac:dyDescent="0.25">
      <c r="A25" s="220">
        <v>2022</v>
      </c>
      <c r="B25" s="170">
        <v>415</v>
      </c>
      <c r="C25" s="170">
        <v>32</v>
      </c>
      <c r="D25" s="170">
        <v>44</v>
      </c>
      <c r="G25" s="221">
        <f t="shared" si="6"/>
        <v>2022</v>
      </c>
      <c r="H25" s="293">
        <f t="shared" si="7"/>
        <v>32</v>
      </c>
      <c r="I25" s="293">
        <f t="shared" si="8"/>
        <v>44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29</v>
      </c>
      <c r="I31" s="291">
        <f>IF(ISBLANK(D23),"",D23)</f>
        <v>46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30</v>
      </c>
      <c r="I32" s="292">
        <f t="shared" si="10"/>
        <v>53</v>
      </c>
    </row>
    <row r="33" spans="7:9" x14ac:dyDescent="0.25">
      <c r="G33" s="221">
        <f t="shared" si="9"/>
        <v>2022</v>
      </c>
      <c r="H33" s="293">
        <f t="shared" ref="H33:I33" si="11">IF(ISBLANK(C25),"",C25)</f>
        <v>32</v>
      </c>
      <c r="I33" s="293">
        <f t="shared" si="11"/>
        <v>44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101358</v>
      </c>
      <c r="C4" s="1086">
        <v>9458</v>
      </c>
      <c r="D4" s="110">
        <v>151255</v>
      </c>
      <c r="E4" s="70">
        <v>14114</v>
      </c>
      <c r="F4" s="1085">
        <v>56242</v>
      </c>
      <c r="G4" s="70">
        <v>5248</v>
      </c>
      <c r="H4" s="1087">
        <v>677598</v>
      </c>
      <c r="I4" s="1086">
        <v>63226</v>
      </c>
    </row>
    <row r="5" spans="1:9" x14ac:dyDescent="0.25">
      <c r="A5" s="589">
        <v>2021</v>
      </c>
      <c r="B5" s="1088">
        <v>108251</v>
      </c>
      <c r="C5" s="1089">
        <v>10343</v>
      </c>
      <c r="D5" s="162">
        <v>210751</v>
      </c>
      <c r="E5" s="214">
        <v>20137</v>
      </c>
      <c r="F5" s="1088">
        <v>14530</v>
      </c>
      <c r="G5" s="214">
        <v>1388</v>
      </c>
      <c r="H5" s="1090">
        <v>705631</v>
      </c>
      <c r="I5" s="1089">
        <v>67421</v>
      </c>
    </row>
    <row r="6" spans="1:9" x14ac:dyDescent="0.25">
      <c r="A6" s="590">
        <v>2022</v>
      </c>
      <c r="B6" s="1091">
        <v>121644</v>
      </c>
      <c r="C6" s="1092">
        <v>12155</v>
      </c>
      <c r="D6" s="171">
        <v>231096</v>
      </c>
      <c r="E6" s="169">
        <v>23091</v>
      </c>
      <c r="F6" s="1091">
        <v>15358</v>
      </c>
      <c r="G6" s="169">
        <v>1535</v>
      </c>
      <c r="H6" s="1093">
        <v>774822</v>
      </c>
      <c r="I6" s="1092">
        <v>77420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104692</v>
      </c>
      <c r="C4" s="1085">
        <v>359842</v>
      </c>
      <c r="D4" s="1086">
        <v>33577</v>
      </c>
      <c r="E4" s="1085">
        <v>351121</v>
      </c>
      <c r="F4" s="1086">
        <v>32763</v>
      </c>
    </row>
    <row r="5" spans="1:6" x14ac:dyDescent="0.25">
      <c r="A5" s="482">
        <v>2021</v>
      </c>
      <c r="B5" s="1090">
        <v>228628</v>
      </c>
      <c r="C5" s="1088">
        <v>436878</v>
      </c>
      <c r="D5" s="1089">
        <v>41743</v>
      </c>
      <c r="E5" s="1088">
        <v>436736</v>
      </c>
      <c r="F5" s="1089">
        <v>41729</v>
      </c>
    </row>
    <row r="6" spans="1:6" ht="15.75" thickBot="1" x14ac:dyDescent="0.3">
      <c r="A6" s="962">
        <v>2022</v>
      </c>
      <c r="B6" s="1094">
        <v>185060</v>
      </c>
      <c r="C6" s="1095">
        <v>508055</v>
      </c>
      <c r="D6" s="1096">
        <v>50765</v>
      </c>
      <c r="E6" s="1095">
        <v>483903</v>
      </c>
      <c r="F6" s="1096">
        <v>48352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Осечина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319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20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10008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31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7.1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21.5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-14.4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74.010000000000005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48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233.4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2.6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9364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8072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272</v>
      </c>
      <c r="C63" s="550">
        <f>IF(ISBLANK('DEM2'!C7),"-",'DEM2'!C7)</f>
        <v>267</v>
      </c>
      <c r="D63" s="550"/>
      <c r="E63" s="550">
        <f>IF(ISBLANK('DEM2'!D8),"-",'DEM2'!D8)</f>
        <v>259</v>
      </c>
      <c r="F63" s="550">
        <f>IF(ISBLANK('DEM2'!C8),"-",'DEM2'!C8)</f>
        <v>243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301</v>
      </c>
      <c r="C64" s="319">
        <f>IF(ISBLANK('DEM2'!F7),"-",'DEM2'!F7)</f>
        <v>307</v>
      </c>
      <c r="D64" s="791"/>
      <c r="E64" s="319">
        <f>IF(ISBLANK('DEM2'!G8),"-",'DEM2'!G8)</f>
        <v>282</v>
      </c>
      <c r="F64" s="319">
        <f>IF(ISBLANK('DEM2'!F8),"-",'DEM2'!F8)</f>
        <v>311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221</v>
      </c>
      <c r="C65" s="347">
        <f>IF(ISBLANK('DEM2'!I7),"-",'DEM2'!I7)</f>
        <v>208</v>
      </c>
      <c r="D65" s="395"/>
      <c r="E65" s="347">
        <f>IF(ISBLANK('DEM2'!J8),"-",'DEM2'!J8)</f>
        <v>182</v>
      </c>
      <c r="F65" s="347">
        <f>IF(ISBLANK('DEM2'!I8),"-",'DEM2'!I8)</f>
        <v>179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730</v>
      </c>
      <c r="C66" s="319">
        <f>IF(ISBLANK('DEM2'!L7),"-",'DEM2'!L7)</f>
        <v>728</v>
      </c>
      <c r="D66" s="397"/>
      <c r="E66" s="319">
        <f>IF(ISBLANK('DEM2'!M8),"-",'DEM2'!M8)</f>
        <v>673</v>
      </c>
      <c r="F66" s="319">
        <f>IF(ISBLANK('DEM2'!L8),"-",'DEM2'!L8)</f>
        <v>679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756</v>
      </c>
      <c r="C67" s="319">
        <f>IF(ISBLANK('DEM2'!O7),"-",'DEM2'!O7)</f>
        <v>852</v>
      </c>
      <c r="D67" s="397"/>
      <c r="E67" s="319">
        <f>IF(ISBLANK('DEM2'!P8),"-",'DEM2'!P8)</f>
        <v>671</v>
      </c>
      <c r="F67" s="319">
        <f>IF(ISBLANK('DEM2'!O8),"-",'DEM2'!O8)</f>
        <v>741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3027</v>
      </c>
      <c r="C68" s="416">
        <f>IF(ISBLANK('DEM2'!R7),"-",'DEM2'!R7)</f>
        <v>3561</v>
      </c>
      <c r="D68" s="422"/>
      <c r="E68" s="416">
        <f>IF(ISBLANK('DEM2'!S8),"-",'DEM2'!S8)</f>
        <v>2869</v>
      </c>
      <c r="F68" s="416">
        <f>IF(ISBLANK('DEM2'!R8),"-",'DEM2'!R8)</f>
        <v>3360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5037</v>
      </c>
      <c r="C69" s="465">
        <f>IF(ISBLANK('DEM2'!U7),"-",'DEM2'!U7)</f>
        <v>5429</v>
      </c>
      <c r="D69" s="801"/>
      <c r="E69" s="465">
        <f>IF(ISBLANK('DEM2'!V8),"-",'DEM2'!V8)</f>
        <v>4826</v>
      </c>
      <c r="F69" s="465">
        <f>IF(ISBLANK('DEM2'!U8),"-",'DEM2'!U8)</f>
        <v>5182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14.1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2397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2905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29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56944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645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70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48.3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149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36.799999999999997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18.5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774822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77420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231096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174234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23091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121644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12155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15358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1535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508055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50765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483903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48352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65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415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185060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3641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4980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1849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11227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3510</v>
      </c>
      <c r="C300" s="810">
        <f>IF(ISBLANK(POLJ3!C4),"-",POLJ3!C4)</f>
        <v>462</v>
      </c>
      <c r="D300" s="1129">
        <f>IF(ISBLANK(POLJ3!D4),"-",POLJ3!D4)</f>
        <v>3048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5526</v>
      </c>
      <c r="C301" s="791">
        <f>IF(ISBLANK(POLJ3!C5),"-",POLJ3!C5)</f>
        <v>3537</v>
      </c>
      <c r="D301" s="1130">
        <f>IF(ISBLANK(POLJ3!D5),"-",POLJ3!D5)</f>
        <v>1989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2</v>
      </c>
      <c r="C302" s="792">
        <f>IF(ISBLANK(POLJ3!C6),"-",POLJ3!C6)</f>
        <v>1</v>
      </c>
      <c r="D302" s="1131">
        <f>IF(ISBLANK(POLJ3!D6),"-",POLJ3!D6)</f>
        <v>1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13</v>
      </c>
      <c r="C303" s="793">
        <f>IF(ISBLANK(POLJ3!C7),"-",POLJ3!C7)</f>
        <v>2</v>
      </c>
      <c r="D303" s="1111">
        <f>IF(ISBLANK(POLJ3!D7),"-",POLJ3!D7)</f>
        <v>11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3641</v>
      </c>
      <c r="C304" s="809">
        <f>IF(ISBLANK(POLJ3!C8),"-",POLJ3!C8)</f>
        <v>422</v>
      </c>
      <c r="D304" s="1159">
        <f>IF(ISBLANK(POLJ3!D8),"-",POLJ3!D8)</f>
        <v>3219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110.57</v>
      </c>
      <c r="C310" s="1160"/>
      <c r="D310" s="3"/>
      <c r="E310" s="5"/>
      <c r="F310" s="5"/>
      <c r="G310" s="817" t="s">
        <v>773</v>
      </c>
      <c r="H310" s="818">
        <f>IF(ISBLANK(POLJ2!H3),"-",POLJ2!H3)</f>
        <v>4539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6596.51</v>
      </c>
      <c r="C311" s="1161"/>
      <c r="D311" s="3"/>
      <c r="E311" s="5"/>
      <c r="F311" s="5"/>
      <c r="G311" s="812" t="s">
        <v>774</v>
      </c>
      <c r="H311" s="250">
        <f>IF(ISBLANK(POLJ2!H4),"-",POLJ2!H4)</f>
        <v>19265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3899.82</v>
      </c>
      <c r="C312" s="1161"/>
      <c r="D312" s="3"/>
      <c r="E312" s="5"/>
      <c r="F312" s="5"/>
      <c r="G312" s="812" t="s">
        <v>775</v>
      </c>
      <c r="H312" s="250">
        <f>IF(ISBLANK(POLJ2!H5),"-",POLJ2!H5)</f>
        <v>24354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3.52</v>
      </c>
      <c r="C313" s="1161"/>
      <c r="D313" s="3"/>
      <c r="E313" s="5"/>
      <c r="F313" s="5"/>
      <c r="G313" s="814" t="s">
        <v>776</v>
      </c>
      <c r="H313" s="251">
        <f>IF(ISBLANK(POLJ2!H6),"-",POLJ2!H6)</f>
        <v>62292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2.95</v>
      </c>
      <c r="C314" s="1161"/>
      <c r="D314" s="3"/>
      <c r="E314" s="5"/>
      <c r="F314" s="5"/>
      <c r="G314" s="816" t="s">
        <v>16</v>
      </c>
      <c r="H314" s="819">
        <f>IF(ISBLANK(POLJ2!H7),"-",POLJ2!H7)</f>
        <v>110450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5747.16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16360.53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1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58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33.9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190</v>
      </c>
      <c r="I364" s="810">
        <f>IF(ISBLANK(OBRAZ2!I6),"-",OBRAZ2!I6)</f>
        <v>0</v>
      </c>
      <c r="J364" s="810">
        <f>IF(ISBLANK(OBRAZ2!J6),"-",OBRAZ2!J6)</f>
        <v>190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93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30</v>
      </c>
      <c r="I365" s="791">
        <f>IF(ISBLANK(OBRAZ2!I7),"-",OBRAZ2!I7)</f>
        <v>0</v>
      </c>
      <c r="J365" s="791">
        <f>IF(ISBLANK(OBRAZ2!J7),"-",OBRAZ2!J7)</f>
        <v>30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50.7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67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62.200956937799049</v>
      </c>
      <c r="I377" s="853">
        <f>IF(ISBLANK(OBRAZ2!C14),"-",OBRAZ2!C23)</f>
        <v>62.631578947368418</v>
      </c>
      <c r="J377" s="853">
        <f>IF(ISBLANK(OBRAZ2!D14),"-",OBRAZ2!D23)</f>
        <v>69.266055045871553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24.880382775119617</v>
      </c>
      <c r="I379" s="853">
        <f>IF(ISBLANK(OBRAZ2!C16),"-",OBRAZ2!C25)</f>
        <v>18.421052631578945</v>
      </c>
      <c r="J379" s="853">
        <f>IF(ISBLANK(OBRAZ2!D16),"-",OBRAZ2!D25)</f>
        <v>16.513761467889911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12.918660287081341</v>
      </c>
      <c r="I380" s="854">
        <f>IF(ISBLANK(OBRAZ2!C17),"-",OBRAZ2!C26)</f>
        <v>18.947368421052634</v>
      </c>
      <c r="J380" s="854">
        <f>IF(ISBLANK(OBRAZ2!D17),"-",OBRAZ2!D26)</f>
        <v>14.220183486238533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2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9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212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243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83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14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91.4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86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107.5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1.2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56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32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1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8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0.8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1.3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0.2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0.23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2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66.2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0.71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100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100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1201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12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300</v>
      </c>
      <c r="F530" s="320" t="str">
        <f>IF(LEN('SOC1'!C9)&gt;0,"(" &amp; 'SOC1'!C9 &amp; ")", "-")</f>
        <v>(2022)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2477</v>
      </c>
      <c r="F531" s="798" t="str">
        <f>IF(LEN('SOC1'!C10)&gt;0,"(" &amp; 'SOC1'!C10 &amp; ")", "-")</f>
        <v>(2022)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6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9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6.8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1.5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5.3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1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10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0.4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247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2.5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492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36.9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88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6.6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43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45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0.5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1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26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5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5.4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62.2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30.3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4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0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224.059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0.4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25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96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1544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0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9693.01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30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13.66009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159</v>
      </c>
      <c r="D696" s="317"/>
      <c r="E696" s="316"/>
      <c r="F696" s="5"/>
      <c r="G696" s="839">
        <v>2012</v>
      </c>
      <c r="H696" s="837">
        <f>IF(ISBLANK(INDEKSI2!B5),"-",INDEKSI2!B5)</f>
        <v>18.440000000000001</v>
      </c>
      <c r="I696" s="837">
        <f>IF(ISBLANK(INDEKSI2!C5),"-",INDEKSI2!C5)</f>
        <v>146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26.91</v>
      </c>
      <c r="D697" s="317"/>
      <c r="E697" s="316"/>
      <c r="F697" s="5"/>
      <c r="G697" s="840">
        <v>2013</v>
      </c>
      <c r="H697" s="561">
        <f>IF(ISBLANK(INDEKSI2!B6),"-",INDEKSI2!B6)</f>
        <v>19.329999999999998</v>
      </c>
      <c r="I697" s="561">
        <f>IF(ISBLANK(INDEKSI2!C6),"-",INDEKSI2!C6)</f>
        <v>149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19.239999999999998</v>
      </c>
      <c r="I698" s="838">
        <f>IF(ISBLANK(INDEKSI2!C7),"-",INDEKSI2!C7)</f>
        <v>147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444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15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2068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40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4.7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2.7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36.799999999999997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18.5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48.3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149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19.239999999999998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147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13.66009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159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26.91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18.64</v>
      </c>
      <c r="C4" s="723">
        <v>146</v>
      </c>
      <c r="D4" s="712"/>
      <c r="E4" s="713"/>
      <c r="F4" s="714"/>
    </row>
    <row r="5" spans="1:6" x14ac:dyDescent="0.25">
      <c r="A5" s="288">
        <v>2012</v>
      </c>
      <c r="B5" s="616">
        <v>18.440000000000001</v>
      </c>
      <c r="C5" s="724">
        <v>146</v>
      </c>
      <c r="D5" s="715"/>
      <c r="E5" s="643"/>
      <c r="F5" s="716"/>
    </row>
    <row r="6" spans="1:6" x14ac:dyDescent="0.25">
      <c r="A6" s="288">
        <v>2013</v>
      </c>
      <c r="B6" s="616">
        <v>19.329999999999998</v>
      </c>
      <c r="C6" s="724">
        <v>149</v>
      </c>
      <c r="D6" s="717">
        <v>13.66009</v>
      </c>
      <c r="E6" s="611">
        <v>159</v>
      </c>
      <c r="F6" s="718">
        <v>26.91</v>
      </c>
    </row>
    <row r="7" spans="1:6" x14ac:dyDescent="0.25">
      <c r="A7" s="221">
        <v>2014</v>
      </c>
      <c r="B7" s="617">
        <v>19.239999999999998</v>
      </c>
      <c r="C7" s="725">
        <v>147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3641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1849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4980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110.57</v>
      </c>
      <c r="G3" s="219" t="s">
        <v>773</v>
      </c>
      <c r="H3" s="71">
        <v>4539</v>
      </c>
    </row>
    <row r="4" spans="1:9" x14ac:dyDescent="0.25">
      <c r="A4" s="288" t="s">
        <v>768</v>
      </c>
      <c r="B4" s="216">
        <v>6596.51</v>
      </c>
      <c r="G4" s="288" t="s">
        <v>774</v>
      </c>
      <c r="H4" s="216">
        <v>19265</v>
      </c>
    </row>
    <row r="5" spans="1:9" x14ac:dyDescent="0.25">
      <c r="A5" s="288" t="s">
        <v>769</v>
      </c>
      <c r="B5" s="216">
        <v>3899.82</v>
      </c>
      <c r="G5" s="288" t="s">
        <v>775</v>
      </c>
      <c r="H5" s="216">
        <v>24354</v>
      </c>
    </row>
    <row r="6" spans="1:9" x14ac:dyDescent="0.25">
      <c r="A6" s="288" t="s">
        <v>770</v>
      </c>
      <c r="B6" s="216">
        <v>3.52</v>
      </c>
      <c r="G6" s="288" t="s">
        <v>776</v>
      </c>
      <c r="H6" s="216">
        <v>62292</v>
      </c>
    </row>
    <row r="7" spans="1:9" x14ac:dyDescent="0.25">
      <c r="A7" s="288" t="s">
        <v>771</v>
      </c>
      <c r="B7" s="216">
        <v>2.95</v>
      </c>
      <c r="G7" s="1" t="s">
        <v>24</v>
      </c>
      <c r="H7" s="290">
        <v>110450</v>
      </c>
    </row>
    <row r="8" spans="1:9" x14ac:dyDescent="0.25">
      <c r="A8" s="289" t="s">
        <v>772</v>
      </c>
      <c r="B8" s="73">
        <v>5747.16</v>
      </c>
    </row>
    <row r="9" spans="1:9" x14ac:dyDescent="0.25">
      <c r="A9" s="1" t="s">
        <v>24</v>
      </c>
      <c r="B9" s="290">
        <v>16360.53</v>
      </c>
      <c r="I9" s="41" t="s">
        <v>884</v>
      </c>
    </row>
    <row r="10" spans="1:9" x14ac:dyDescent="0.25">
      <c r="G10" s="29" t="s">
        <v>783</v>
      </c>
      <c r="H10" s="58">
        <v>11227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3510</v>
      </c>
      <c r="C4" s="55">
        <v>462</v>
      </c>
      <c r="D4" s="110">
        <v>3048</v>
      </c>
    </row>
    <row r="5" spans="1:4" ht="30" customHeight="1" x14ac:dyDescent="0.25">
      <c r="A5" s="276" t="s">
        <v>892</v>
      </c>
      <c r="B5" s="214">
        <v>5526</v>
      </c>
      <c r="C5" s="58">
        <v>3537</v>
      </c>
      <c r="D5" s="162">
        <v>1989</v>
      </c>
    </row>
    <row r="6" spans="1:4" x14ac:dyDescent="0.25">
      <c r="A6" s="276" t="s">
        <v>780</v>
      </c>
      <c r="B6" s="214">
        <v>2</v>
      </c>
      <c r="C6" s="58">
        <v>1</v>
      </c>
      <c r="D6" s="162">
        <v>1</v>
      </c>
    </row>
    <row r="7" spans="1:4" ht="30" x14ac:dyDescent="0.25">
      <c r="A7" s="276" t="s">
        <v>781</v>
      </c>
      <c r="B7" s="214">
        <v>13</v>
      </c>
      <c r="C7" s="58">
        <v>2</v>
      </c>
      <c r="D7" s="162">
        <v>11</v>
      </c>
    </row>
    <row r="8" spans="1:4" x14ac:dyDescent="0.25">
      <c r="A8" s="203" t="s">
        <v>782</v>
      </c>
      <c r="B8" s="72">
        <v>3641</v>
      </c>
      <c r="C8" s="61">
        <v>422</v>
      </c>
      <c r="D8" s="111">
        <v>3219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>
        <f>C6/B6*100</f>
        <v>50</v>
      </c>
      <c r="C14" s="278">
        <f>D6/B6*100</f>
        <v>50</v>
      </c>
    </row>
    <row r="15" spans="1:4" ht="60" x14ac:dyDescent="0.25">
      <c r="A15" s="279" t="s">
        <v>893</v>
      </c>
      <c r="B15" s="284">
        <f>C5/B5*100</f>
        <v>64.006514657980446</v>
      </c>
      <c r="C15" s="280">
        <f>D5/B5*100</f>
        <v>35.993485342019547</v>
      </c>
    </row>
    <row r="16" spans="1:4" ht="30" x14ac:dyDescent="0.25">
      <c r="A16" s="281" t="s">
        <v>829</v>
      </c>
      <c r="B16" s="285">
        <f>C4/B4*100</f>
        <v>13.162393162393164</v>
      </c>
      <c r="C16" s="282">
        <f>D4/B4*100</f>
        <v>86.837606837606842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>
        <f>B14</f>
        <v>50</v>
      </c>
      <c r="C21" s="278">
        <f>C14</f>
        <v>50</v>
      </c>
    </row>
    <row r="22" spans="1:3" ht="60" x14ac:dyDescent="0.25">
      <c r="A22" s="279" t="s">
        <v>831</v>
      </c>
      <c r="B22" s="284">
        <f t="shared" ref="B22:C23" si="0">B15</f>
        <v>64.006514657980446</v>
      </c>
      <c r="C22" s="280">
        <f t="shared" si="0"/>
        <v>35.993485342019547</v>
      </c>
    </row>
    <row r="23" spans="1:3" ht="30" x14ac:dyDescent="0.25">
      <c r="A23" s="281" t="s">
        <v>866</v>
      </c>
      <c r="B23" s="287">
        <f t="shared" si="0"/>
        <v>13.162393162393164</v>
      </c>
      <c r="C23" s="286">
        <f t="shared" si="0"/>
        <v>86.837606837606842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1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58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33.9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93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50.7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67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238</v>
      </c>
      <c r="C6" s="975">
        <v>0</v>
      </c>
      <c r="D6" s="947">
        <v>238</v>
      </c>
      <c r="E6" s="975">
        <v>209</v>
      </c>
      <c r="F6" s="975">
        <v>0</v>
      </c>
      <c r="G6" s="947">
        <v>209</v>
      </c>
      <c r="H6" s="601">
        <v>190</v>
      </c>
      <c r="I6" s="618">
        <v>0</v>
      </c>
      <c r="J6" s="947">
        <v>190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43</v>
      </c>
      <c r="C7" s="977">
        <v>0</v>
      </c>
      <c r="D7" s="978">
        <v>43</v>
      </c>
      <c r="E7" s="977">
        <v>37</v>
      </c>
      <c r="F7" s="977">
        <v>0</v>
      </c>
      <c r="G7" s="978">
        <v>37</v>
      </c>
      <c r="H7" s="755">
        <v>30</v>
      </c>
      <c r="I7" s="692">
        <v>0</v>
      </c>
      <c r="J7" s="978">
        <v>30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0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130</v>
      </c>
      <c r="C14" s="753">
        <v>119</v>
      </c>
      <c r="D14" s="753">
        <v>151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52</v>
      </c>
      <c r="C16" s="1038">
        <v>35</v>
      </c>
      <c r="D16" s="753">
        <v>36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27</v>
      </c>
      <c r="C17" s="754">
        <v>36</v>
      </c>
      <c r="D17" s="754">
        <v>31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0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62.200956937799049</v>
      </c>
      <c r="C23" s="292">
        <f>C14/SUM(C12:C17)*100</f>
        <v>62.631578947368418</v>
      </c>
      <c r="D23" s="292">
        <f>D14/SUM(D12:D17)*100</f>
        <v>69.266055045871553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24.880382775119617</v>
      </c>
      <c r="C25" s="292">
        <f>C16/SUM(C12:C17)*100</f>
        <v>18.421052631578945</v>
      </c>
      <c r="D25" s="292">
        <f>D16/SUM(D12:D17)*100</f>
        <v>16.513761467889911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12.918660287081341</v>
      </c>
      <c r="C26" s="293">
        <f>C17/SUM(C12:C17)*100</f>
        <v>18.947368421052634</v>
      </c>
      <c r="D26" s="293">
        <f>D17/SUM(D12:D17)*100</f>
        <v>14.220183486238533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36</v>
      </c>
      <c r="C7" s="602">
        <v>48.3</v>
      </c>
      <c r="D7" s="602">
        <v>32.5</v>
      </c>
    </row>
    <row r="8" spans="1:6" x14ac:dyDescent="0.25">
      <c r="A8" s="697" t="s">
        <v>952</v>
      </c>
      <c r="B8" s="753">
        <v>0</v>
      </c>
      <c r="C8" s="753">
        <v>0</v>
      </c>
      <c r="D8" s="753">
        <v>0</v>
      </c>
    </row>
    <row r="9" spans="1:6" x14ac:dyDescent="0.25">
      <c r="A9" s="698" t="s">
        <v>224</v>
      </c>
      <c r="B9" s="754">
        <v>64</v>
      </c>
      <c r="C9" s="754">
        <v>51.7</v>
      </c>
      <c r="D9" s="754">
        <v>67.5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36</v>
      </c>
      <c r="C13" s="699">
        <f t="shared" ref="C13:D13" si="1">IF(ISBLANK(C7),"",C7)</f>
        <v>48.3</v>
      </c>
      <c r="D13" s="699">
        <f t="shared" si="1"/>
        <v>32.5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0</v>
      </c>
      <c r="C14" s="700">
        <f t="shared" si="2"/>
        <v>0</v>
      </c>
      <c r="D14" s="700">
        <f t="shared" si="2"/>
        <v>0</v>
      </c>
    </row>
    <row r="15" spans="1:6" x14ac:dyDescent="0.25">
      <c r="A15" s="704" t="s">
        <v>1671</v>
      </c>
      <c r="B15" s="701">
        <f t="shared" si="2"/>
        <v>64</v>
      </c>
      <c r="C15" s="701">
        <f t="shared" si="2"/>
        <v>51.7</v>
      </c>
      <c r="D15" s="701">
        <f t="shared" si="2"/>
        <v>67.5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36</v>
      </c>
      <c r="C18" s="699">
        <f t="shared" ref="C18:D18" si="4">IF(ISBLANK(C7),"",C7)</f>
        <v>48.3</v>
      </c>
      <c r="D18" s="699">
        <f t="shared" si="4"/>
        <v>32.5</v>
      </c>
    </row>
    <row r="19" spans="1:5" x14ac:dyDescent="0.25">
      <c r="A19" s="703" t="s">
        <v>1673</v>
      </c>
      <c r="B19" s="700">
        <f t="shared" ref="B19:D20" si="5">IF(ISBLANK(B8),"",B8)</f>
        <v>0</v>
      </c>
      <c r="C19" s="700">
        <f t="shared" si="5"/>
        <v>0</v>
      </c>
      <c r="D19" s="700">
        <f t="shared" si="5"/>
        <v>0</v>
      </c>
    </row>
    <row r="20" spans="1:5" x14ac:dyDescent="0.25">
      <c r="A20" s="704" t="s">
        <v>1674</v>
      </c>
      <c r="B20" s="701">
        <f t="shared" si="5"/>
        <v>64</v>
      </c>
      <c r="C20" s="701">
        <f t="shared" si="5"/>
        <v>51.7</v>
      </c>
      <c r="D20" s="701">
        <f t="shared" si="5"/>
        <v>67.5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97.4</v>
      </c>
      <c r="C5" s="613">
        <v>91.1</v>
      </c>
      <c r="D5" s="1039">
        <v>94</v>
      </c>
      <c r="F5" s="28"/>
      <c r="G5" s="695">
        <f>A5</f>
        <v>2020</v>
      </c>
      <c r="H5" s="671">
        <f>IF(ISBLANK(B5),"",B5)</f>
        <v>97.4</v>
      </c>
      <c r="I5" s="620">
        <f t="shared" ref="H5:I7" si="0">IF(ISBLANK(C5),"",C5)</f>
        <v>91.1</v>
      </c>
    </row>
    <row r="6" spans="1:10" x14ac:dyDescent="0.25">
      <c r="A6" s="751">
        <v>2021</v>
      </c>
      <c r="B6" s="603">
        <v>94.3</v>
      </c>
      <c r="C6" s="614">
        <v>79.2</v>
      </c>
      <c r="D6" s="948">
        <v>85.5</v>
      </c>
      <c r="F6" s="44"/>
      <c r="G6" s="695">
        <f t="shared" ref="G6:G7" si="1">A6</f>
        <v>2021</v>
      </c>
      <c r="H6" s="672">
        <f t="shared" si="0"/>
        <v>94.3</v>
      </c>
      <c r="I6" s="621">
        <f t="shared" si="0"/>
        <v>79.2</v>
      </c>
    </row>
    <row r="7" spans="1:10" x14ac:dyDescent="0.25">
      <c r="A7" s="752">
        <v>2022</v>
      </c>
      <c r="B7" s="603">
        <v>64.400000000000006</v>
      </c>
      <c r="C7" s="614">
        <v>100</v>
      </c>
      <c r="D7" s="948">
        <v>80.7</v>
      </c>
      <c r="F7" s="44"/>
      <c r="G7" s="695">
        <f t="shared" si="1"/>
        <v>2022</v>
      </c>
      <c r="H7" s="673">
        <f t="shared" si="0"/>
        <v>64.400000000000006</v>
      </c>
      <c r="I7" s="622">
        <f t="shared" si="0"/>
        <v>100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97.4</v>
      </c>
      <c r="I13" s="620">
        <f>IF(ISBLANK(C5),"",C5)</f>
        <v>91.1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94.3</v>
      </c>
      <c r="I14" s="621">
        <f t="shared" si="3"/>
        <v>79.2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64.400000000000006</v>
      </c>
      <c r="I15" s="622">
        <f t="shared" si="4"/>
        <v>100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Осечина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319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20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10008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31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7.1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21.5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-14.4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74.010000000000005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48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233.4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2.6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9364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8072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272</v>
      </c>
      <c r="C63" s="550">
        <f>IF(ISBLANK('DEM2'!C7),"-",'DEM2'!C7)</f>
        <v>267</v>
      </c>
      <c r="D63" s="550"/>
      <c r="E63" s="550">
        <f>IF(ISBLANK('DEM2'!D8),"-",'DEM2'!D8)</f>
        <v>259</v>
      </c>
      <c r="F63" s="550">
        <f>IF(ISBLANK('DEM2'!C8),"-",'DEM2'!C8)</f>
        <v>243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301</v>
      </c>
      <c r="C64" s="319">
        <f>IF(ISBLANK('DEM2'!F7),"-",'DEM2'!F7)</f>
        <v>307</v>
      </c>
      <c r="D64" s="791"/>
      <c r="E64" s="319">
        <f>IF(ISBLANK('DEM2'!G8),"-",'DEM2'!G8)</f>
        <v>282</v>
      </c>
      <c r="F64" s="319">
        <f>IF(ISBLANK('DEM2'!F8),"-",'DEM2'!F8)</f>
        <v>311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221</v>
      </c>
      <c r="C65" s="347">
        <f>IF(ISBLANK('DEM2'!I7),"-",'DEM2'!I7)</f>
        <v>208</v>
      </c>
      <c r="D65" s="395"/>
      <c r="E65" s="347">
        <f>IF(ISBLANK('DEM2'!J8),"-",'DEM2'!J8)</f>
        <v>182</v>
      </c>
      <c r="F65" s="347">
        <f>IF(ISBLANK('DEM2'!I8),"-",'DEM2'!I8)</f>
        <v>179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730</v>
      </c>
      <c r="C66" s="350">
        <f>IF(ISBLANK('DEM2'!L7),"-",'DEM2'!L7)</f>
        <v>728</v>
      </c>
      <c r="D66" s="396"/>
      <c r="E66" s="350">
        <f>IF(ISBLANK('DEM2'!M8),"-",'DEM2'!M8)</f>
        <v>673</v>
      </c>
      <c r="F66" s="350">
        <f>IF(ISBLANK('DEM2'!L8),"-",'DEM2'!L8)</f>
        <v>679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756</v>
      </c>
      <c r="C67" s="347">
        <f>IF(ISBLANK('DEM2'!O7),"-",'DEM2'!O7)</f>
        <v>852</v>
      </c>
      <c r="D67" s="395"/>
      <c r="E67" s="347">
        <f>IF(ISBLANK('DEM2'!P8),"-",'DEM2'!P8)</f>
        <v>671</v>
      </c>
      <c r="F67" s="347">
        <f>IF(ISBLANK('DEM2'!O8),"-",'DEM2'!O8)</f>
        <v>741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3027</v>
      </c>
      <c r="C68" s="319">
        <f>IF(ISBLANK('DEM2'!R7),"-",'DEM2'!R7)</f>
        <v>3561</v>
      </c>
      <c r="D68" s="397"/>
      <c r="E68" s="319">
        <f>IF(ISBLANK('DEM2'!S8),"-",'DEM2'!S8)</f>
        <v>2869</v>
      </c>
      <c r="F68" s="319">
        <f>IF(ISBLANK('DEM2'!R8),"-",'DEM2'!R8)</f>
        <v>3360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5037</v>
      </c>
      <c r="C69" s="465">
        <f>IF(ISBLANK('DEM2'!U7),"-",'DEM2'!U7)</f>
        <v>5429</v>
      </c>
      <c r="D69" s="801"/>
      <c r="E69" s="465">
        <f>IF(ISBLANK('DEM2'!V8),"-",'DEM2'!V8)</f>
        <v>4826</v>
      </c>
      <c r="F69" s="465">
        <f>IF(ISBLANK('DEM2'!U8),"-",'DEM2'!U8)</f>
        <v>5182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14.1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2397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2905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29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56944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645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70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48.3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149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36.799999999999997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18.5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774822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77420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231096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174234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23091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121644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12155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15358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1535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508055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50765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483903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48352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65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415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185060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3641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4980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1849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11227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3510</v>
      </c>
      <c r="C300" s="810">
        <f>IF(ISBLANK(POLJ3!C4),"-",POLJ3!C4)</f>
        <v>462</v>
      </c>
      <c r="D300" s="1129">
        <f>IF(ISBLANK(POLJ3!D4),"-",POLJ3!D4)</f>
        <v>3048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5526</v>
      </c>
      <c r="C301" s="791">
        <f>IF(ISBLANK(POLJ3!C5),"-",POLJ3!C5)</f>
        <v>3537</v>
      </c>
      <c r="D301" s="1130">
        <f>IF(ISBLANK(POLJ3!D5),"-",POLJ3!D5)</f>
        <v>1989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2</v>
      </c>
      <c r="C302" s="792">
        <f>IF(ISBLANK(POLJ3!C6),"-",POLJ3!C6)</f>
        <v>1</v>
      </c>
      <c r="D302" s="1131">
        <f>IF(ISBLANK(POLJ3!D6),"-",POLJ3!D6)</f>
        <v>1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13</v>
      </c>
      <c r="C303" s="793">
        <f>IF(ISBLANK(POLJ3!C7),"-",POLJ3!C7)</f>
        <v>2</v>
      </c>
      <c r="D303" s="1111">
        <f>IF(ISBLANK(POLJ3!D7),"-",POLJ3!D7)</f>
        <v>11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3641</v>
      </c>
      <c r="C304" s="809">
        <f>IF(ISBLANK(POLJ3!C8),"-",POLJ3!C8)</f>
        <v>422</v>
      </c>
      <c r="D304" s="1159">
        <f>IF(ISBLANK(POLJ3!D8),"-",POLJ3!D8)</f>
        <v>3219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110.57</v>
      </c>
      <c r="C310" s="1160"/>
      <c r="D310" s="3"/>
      <c r="E310" s="5"/>
      <c r="F310" s="5"/>
      <c r="G310" s="817" t="s">
        <v>862</v>
      </c>
      <c r="H310" s="818">
        <f>IF(ISBLANK(POLJ2!H3),"-",POLJ2!H3)</f>
        <v>4539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6596.51</v>
      </c>
      <c r="C311" s="1161"/>
      <c r="D311" s="3"/>
      <c r="E311" s="5"/>
      <c r="F311" s="5"/>
      <c r="G311" s="812" t="s">
        <v>863</v>
      </c>
      <c r="H311" s="250">
        <f>IF(ISBLANK(POLJ2!H4),"-",POLJ2!H4)</f>
        <v>19265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3899.82</v>
      </c>
      <c r="C312" s="1161"/>
      <c r="D312" s="3"/>
      <c r="E312" s="5"/>
      <c r="F312" s="5"/>
      <c r="G312" s="812" t="s">
        <v>864</v>
      </c>
      <c r="H312" s="250">
        <f>IF(ISBLANK(POLJ2!H5),"-",POLJ2!H5)</f>
        <v>24354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3.52</v>
      </c>
      <c r="C313" s="1161"/>
      <c r="D313" s="3"/>
      <c r="E313" s="5"/>
      <c r="F313" s="5"/>
      <c r="G313" s="814" t="s">
        <v>865</v>
      </c>
      <c r="H313" s="251">
        <f>IF(ISBLANK(POLJ2!H6),"-",POLJ2!H6)</f>
        <v>62292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2.95</v>
      </c>
      <c r="C314" s="1161"/>
      <c r="D314" s="3"/>
      <c r="E314" s="5"/>
      <c r="F314" s="5"/>
      <c r="G314" s="816" t="s">
        <v>855</v>
      </c>
      <c r="H314" s="819">
        <f>IF(ISBLANK(POLJ2!H7),"-",POLJ2!H7)</f>
        <v>110450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5747.16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16360.53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1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58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33.9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190</v>
      </c>
      <c r="I364" s="810">
        <f>IF(ISBLANK(OBRAZ2!I6),"-",OBRAZ2!I6)</f>
        <v>0</v>
      </c>
      <c r="J364" s="810">
        <f>IF(ISBLANK(OBRAZ2!J6),"-",OBRAZ2!J6)</f>
        <v>190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93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30</v>
      </c>
      <c r="I365" s="418">
        <f>IF(ISBLANK(OBRAZ2!I7),"-",OBRAZ2!I7)</f>
        <v>0</v>
      </c>
      <c r="J365" s="418">
        <f>IF(ISBLANK(OBRAZ2!J7),"-",OBRAZ2!J7)</f>
        <v>30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50.7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67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0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62.200956937799049</v>
      </c>
      <c r="I377" s="853">
        <f>IF(ISBLANK(OBRAZ2!C14),"-",OBRAZ2!C23)</f>
        <v>62.631578947368418</v>
      </c>
      <c r="J377" s="853">
        <f>IF(ISBLANK(OBRAZ2!D14),"-",OBRAZ2!D23)</f>
        <v>69.266055045871553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24.880382775119617</v>
      </c>
      <c r="I379" s="853">
        <f>IF(ISBLANK(OBRAZ2!C16),"-",OBRAZ2!C25)</f>
        <v>18.421052631578945</v>
      </c>
      <c r="J379" s="853">
        <f>IF(ISBLANK(OBRAZ2!D16),"-",OBRAZ2!D25)</f>
        <v>16.513761467889911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12.918660287081341</v>
      </c>
      <c r="I380" s="854">
        <f>IF(ISBLANK(OBRAZ2!C17),"-",OBRAZ2!C26)</f>
        <v>18.947368421052634</v>
      </c>
      <c r="J380" s="854">
        <f>IF(ISBLANK(OBRAZ2!D17),"-",OBRAZ2!D26)</f>
        <v>14.220183486238533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2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9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212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243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83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14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91.4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86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107.5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1.2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56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32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1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8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0.8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1.3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0.2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0.23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2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66.2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0.71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100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100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1201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12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4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300</v>
      </c>
      <c r="F530" s="320" t="str">
        <f>IF(LEN('SOC1'!C9)&gt;0,"(" &amp; 'SOC1'!C9 &amp; ")", "-")</f>
        <v>(2022)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2477</v>
      </c>
      <c r="F531" s="798" t="str">
        <f>IF(LEN('SOC1'!C10)&gt;0,"(" &amp; 'SOC1'!C10 &amp; ")", "-")</f>
        <v>(2022)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6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9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6.8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1.5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5.3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1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10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0.4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247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2.5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492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36.9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88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6.6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43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45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0.5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1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26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5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5.4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62.2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30.3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4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0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224.059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0.4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25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96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1544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0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9693.01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30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13.66009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159</v>
      </c>
      <c r="D696" s="3"/>
      <c r="E696" s="5"/>
      <c r="F696" s="5"/>
      <c r="G696" s="839">
        <v>2012</v>
      </c>
      <c r="H696" s="837">
        <f>IF(ISBLANK(INDEKSI2!B5),"-",INDEKSI2!B5)</f>
        <v>18.440000000000001</v>
      </c>
      <c r="I696" s="837">
        <f>IF(ISBLANK(INDEKSI2!C5),"-",INDEKSI2!C5)</f>
        <v>146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26.91</v>
      </c>
      <c r="D697" s="3"/>
      <c r="E697" s="5"/>
      <c r="F697" s="5"/>
      <c r="G697" s="840">
        <v>2013</v>
      </c>
      <c r="H697" s="561">
        <f>IF(ISBLANK(INDEKSI2!B6),"-",INDEKSI2!B6)</f>
        <v>19.329999999999998</v>
      </c>
      <c r="I697" s="561">
        <f>IF(ISBLANK(INDEKSI2!C6),"-",INDEKSI2!C6)</f>
        <v>149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19.239999999999998</v>
      </c>
      <c r="I698" s="838">
        <f>IF(ISBLANK(INDEKSI2!C7),"-",INDEKSI2!C7)</f>
        <v>147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444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15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2068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40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4.7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2.7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1</v>
      </c>
      <c r="D6" s="614">
        <v>0</v>
      </c>
      <c r="E6" s="614">
        <v>1</v>
      </c>
      <c r="F6" s="1042">
        <v>43</v>
      </c>
      <c r="G6" s="614">
        <v>25</v>
      </c>
      <c r="H6" s="982">
        <v>18</v>
      </c>
      <c r="I6" s="1043">
        <v>22.2</v>
      </c>
      <c r="J6" s="614">
        <v>26.5</v>
      </c>
      <c r="K6" s="1044">
        <v>18.2</v>
      </c>
      <c r="L6" s="1042">
        <v>87</v>
      </c>
      <c r="M6" s="614">
        <v>48</v>
      </c>
      <c r="N6" s="1037">
        <v>39</v>
      </c>
      <c r="O6" s="1043">
        <v>42.9</v>
      </c>
      <c r="P6" s="614">
        <v>46.8</v>
      </c>
      <c r="Q6" s="1037">
        <v>38.799999999999997</v>
      </c>
      <c r="R6" s="1042">
        <v>79</v>
      </c>
      <c r="S6" s="614">
        <v>41</v>
      </c>
      <c r="T6" s="1044">
        <v>38</v>
      </c>
    </row>
    <row r="7" spans="1:20" x14ac:dyDescent="0.25">
      <c r="A7" s="288">
        <v>2021</v>
      </c>
      <c r="B7" s="604">
        <v>1</v>
      </c>
      <c r="C7" s="603">
        <v>1</v>
      </c>
      <c r="D7" s="614">
        <v>0</v>
      </c>
      <c r="E7" s="614">
        <v>1</v>
      </c>
      <c r="F7" s="1042">
        <v>58</v>
      </c>
      <c r="G7" s="614">
        <v>31</v>
      </c>
      <c r="H7" s="982">
        <v>27</v>
      </c>
      <c r="I7" s="1043">
        <v>30.2</v>
      </c>
      <c r="J7" s="614">
        <v>33.700000000000003</v>
      </c>
      <c r="K7" s="1044">
        <v>27</v>
      </c>
      <c r="L7" s="1042">
        <v>61</v>
      </c>
      <c r="M7" s="614">
        <v>31</v>
      </c>
      <c r="N7" s="1037">
        <v>30</v>
      </c>
      <c r="O7" s="1043">
        <v>31.5</v>
      </c>
      <c r="P7" s="614">
        <v>32.799999999999997</v>
      </c>
      <c r="Q7" s="1037">
        <v>30.3</v>
      </c>
      <c r="R7" s="1042">
        <v>71</v>
      </c>
      <c r="S7" s="614">
        <v>38</v>
      </c>
      <c r="T7" s="1044">
        <v>33</v>
      </c>
    </row>
    <row r="8" spans="1:20" x14ac:dyDescent="0.25">
      <c r="A8" s="221">
        <v>2022</v>
      </c>
      <c r="B8" s="619">
        <v>1</v>
      </c>
      <c r="C8" s="949">
        <v>1</v>
      </c>
      <c r="D8" s="983">
        <v>0</v>
      </c>
      <c r="E8" s="983">
        <v>1</v>
      </c>
      <c r="F8" s="1045">
        <v>58</v>
      </c>
      <c r="G8" s="983">
        <v>24</v>
      </c>
      <c r="H8" s="981">
        <v>34</v>
      </c>
      <c r="I8" s="756">
        <v>33.9</v>
      </c>
      <c r="J8" s="983">
        <v>31.2</v>
      </c>
      <c r="K8" s="1046">
        <v>36.200000000000003</v>
      </c>
      <c r="L8" s="1045">
        <v>93</v>
      </c>
      <c r="M8" s="983">
        <v>42</v>
      </c>
      <c r="N8" s="693">
        <v>51</v>
      </c>
      <c r="O8" s="756">
        <v>50.7</v>
      </c>
      <c r="P8" s="983">
        <v>46.4</v>
      </c>
      <c r="Q8" s="693">
        <v>54.8</v>
      </c>
      <c r="R8" s="1045">
        <v>67</v>
      </c>
      <c r="S8" s="983">
        <v>38</v>
      </c>
      <c r="T8" s="1046">
        <v>29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2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9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212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243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83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14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91.4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86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107.5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1.2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71.86440677966101</v>
      </c>
      <c r="C21" s="741">
        <f>B10/(B7+B10)*100</f>
        <v>28.135593220338983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94.552529182879368</v>
      </c>
      <c r="C22" s="741">
        <f>B11/(B8+B11)*100</f>
        <v>5.4474708171206228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71.86440677966101</v>
      </c>
      <c r="C26" s="741">
        <f>C21</f>
        <v>28.135593220338983</v>
      </c>
    </row>
    <row r="27" spans="1:10" ht="24.75" x14ac:dyDescent="0.25">
      <c r="A27" s="744" t="s">
        <v>1415</v>
      </c>
      <c r="B27" s="741">
        <f>B22</f>
        <v>94.552529182879368</v>
      </c>
      <c r="C27" s="741">
        <f>C22</f>
        <v>5.4474708171206228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0</v>
      </c>
      <c r="C5" s="1005">
        <v>2</v>
      </c>
      <c r="D5" s="916" t="s">
        <v>5</v>
      </c>
      <c r="E5" s="213"/>
      <c r="F5" s="125">
        <v>2020</v>
      </c>
      <c r="G5" s="70">
        <v>2</v>
      </c>
      <c r="H5" s="55">
        <v>0</v>
      </c>
      <c r="I5" s="110">
        <v>2</v>
      </c>
      <c r="J5" s="70">
        <v>9</v>
      </c>
      <c r="K5" s="55">
        <v>0</v>
      </c>
      <c r="L5" s="110">
        <v>9</v>
      </c>
      <c r="M5" s="70">
        <v>180</v>
      </c>
      <c r="N5" s="55">
        <v>285</v>
      </c>
      <c r="O5" s="70">
        <v>85</v>
      </c>
      <c r="P5" s="110">
        <v>17</v>
      </c>
    </row>
    <row r="6" spans="1:16" x14ac:dyDescent="0.25">
      <c r="A6" s="925" t="s">
        <v>267</v>
      </c>
      <c r="B6" s="1006">
        <v>0</v>
      </c>
      <c r="C6" s="1007">
        <v>9</v>
      </c>
      <c r="D6" s="917" t="s">
        <v>5</v>
      </c>
      <c r="E6" s="256"/>
      <c r="F6" s="125">
        <v>2021</v>
      </c>
      <c r="G6" s="214">
        <v>2</v>
      </c>
      <c r="H6" s="58">
        <v>0</v>
      </c>
      <c r="I6" s="162">
        <v>2</v>
      </c>
      <c r="J6" s="214">
        <v>9</v>
      </c>
      <c r="K6" s="58">
        <v>0</v>
      </c>
      <c r="L6" s="162">
        <v>9</v>
      </c>
      <c r="M6" s="214">
        <v>188</v>
      </c>
      <c r="N6" s="58">
        <v>281</v>
      </c>
      <c r="O6" s="214">
        <v>85</v>
      </c>
      <c r="P6" s="162">
        <v>17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2</v>
      </c>
      <c r="H7" s="94">
        <v>0</v>
      </c>
      <c r="I7" s="171">
        <v>2</v>
      </c>
      <c r="J7" s="169">
        <v>9</v>
      </c>
      <c r="K7" s="94">
        <v>0</v>
      </c>
      <c r="L7" s="171">
        <v>9</v>
      </c>
      <c r="M7" s="169">
        <v>212</v>
      </c>
      <c r="N7" s="94">
        <v>243</v>
      </c>
      <c r="O7" s="169">
        <v>83</v>
      </c>
      <c r="P7" s="171">
        <v>14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0</v>
      </c>
      <c r="C11" s="920">
        <f>IF(ISBLANK(C5),"",C5)</f>
        <v>2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9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90.8</v>
      </c>
      <c r="C6" s="460">
        <v>93.8</v>
      </c>
      <c r="D6" s="978">
        <v>87.9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95</v>
      </c>
      <c r="L6" s="460">
        <v>43</v>
      </c>
      <c r="M6" s="978">
        <v>52</v>
      </c>
      <c r="N6" s="459">
        <v>101.1</v>
      </c>
      <c r="O6" s="460">
        <v>100</v>
      </c>
      <c r="P6" s="978">
        <v>102</v>
      </c>
      <c r="Q6" s="459">
        <v>0.3</v>
      </c>
      <c r="R6" s="460">
        <v>0.3</v>
      </c>
      <c r="S6" s="978">
        <v>0.3</v>
      </c>
    </row>
    <row r="7" spans="1:19" x14ac:dyDescent="0.25">
      <c r="A7" s="288">
        <v>2021</v>
      </c>
      <c r="B7" s="603">
        <v>92.9</v>
      </c>
      <c r="C7" s="614">
        <v>94.8</v>
      </c>
      <c r="D7" s="982">
        <v>91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69</v>
      </c>
      <c r="L7" s="614">
        <v>35</v>
      </c>
      <c r="M7" s="982">
        <v>34</v>
      </c>
      <c r="N7" s="603">
        <v>83.1</v>
      </c>
      <c r="O7" s="614">
        <v>92.1</v>
      </c>
      <c r="P7" s="982">
        <v>75.599999999999994</v>
      </c>
      <c r="Q7" s="603">
        <v>0.2</v>
      </c>
      <c r="R7" s="614">
        <v>0</v>
      </c>
      <c r="S7" s="982">
        <v>0.4</v>
      </c>
    </row>
    <row r="8" spans="1:19" x14ac:dyDescent="0.25">
      <c r="A8" s="221">
        <v>2022</v>
      </c>
      <c r="B8" s="949">
        <v>91.4</v>
      </c>
      <c r="C8" s="983">
        <v>92.3</v>
      </c>
      <c r="D8" s="981">
        <v>90.4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86</v>
      </c>
      <c r="L8" s="983">
        <v>39</v>
      </c>
      <c r="M8" s="981">
        <v>47</v>
      </c>
      <c r="N8" s="949">
        <v>107.5</v>
      </c>
      <c r="O8" s="983">
        <v>97.5</v>
      </c>
      <c r="P8" s="981">
        <v>117.5</v>
      </c>
      <c r="Q8" s="949">
        <v>1.2</v>
      </c>
      <c r="R8" s="983">
        <v>0.3</v>
      </c>
      <c r="S8" s="981">
        <v>2.2000000000000002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231096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23091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40</v>
      </c>
      <c r="C5" s="618">
        <v>24</v>
      </c>
      <c r="D5" s="618">
        <v>16</v>
      </c>
      <c r="E5" s="601">
        <v>49</v>
      </c>
      <c r="F5" s="618">
        <v>25</v>
      </c>
      <c r="G5" s="947">
        <v>24</v>
      </c>
      <c r="H5" s="618">
        <v>0</v>
      </c>
      <c r="I5" s="618">
        <v>0</v>
      </c>
      <c r="J5" s="618">
        <v>0</v>
      </c>
      <c r="K5" s="219">
        <f>SUM(B5,E5,H5)</f>
        <v>89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16</v>
      </c>
      <c r="C6" s="614">
        <v>12</v>
      </c>
      <c r="D6" s="948">
        <v>4</v>
      </c>
      <c r="E6" s="603">
        <v>52</v>
      </c>
      <c r="F6" s="614">
        <v>24</v>
      </c>
      <c r="G6" s="948">
        <v>28</v>
      </c>
      <c r="H6" s="603">
        <v>0</v>
      </c>
      <c r="I6" s="614">
        <v>0</v>
      </c>
      <c r="J6" s="614">
        <v>0</v>
      </c>
      <c r="K6" s="220">
        <f>SUM(B6,E6,H6)</f>
        <v>68</v>
      </c>
      <c r="M6" s="105" t="s">
        <v>292</v>
      </c>
      <c r="N6" s="173">
        <f>IF(ISBLANK(J7),"",J7)</f>
        <v>0</v>
      </c>
      <c r="O6" s="80">
        <f>IF(ISBLANK(I7),"",I7)</f>
        <v>0</v>
      </c>
      <c r="P6" s="213"/>
    </row>
    <row r="7" spans="1:17" ht="24.75" x14ac:dyDescent="0.25">
      <c r="A7" s="220">
        <v>2022</v>
      </c>
      <c r="B7" s="603">
        <v>8</v>
      </c>
      <c r="C7" s="614">
        <v>4</v>
      </c>
      <c r="D7" s="948">
        <v>4</v>
      </c>
      <c r="E7" s="603">
        <v>48</v>
      </c>
      <c r="F7" s="614">
        <v>19</v>
      </c>
      <c r="G7" s="948">
        <v>29</v>
      </c>
      <c r="H7" s="603">
        <v>0</v>
      </c>
      <c r="I7" s="614">
        <v>0</v>
      </c>
      <c r="J7" s="614">
        <v>0</v>
      </c>
      <c r="K7" s="220">
        <f>SUM(B7,E7,H7)</f>
        <v>56</v>
      </c>
      <c r="M7" s="106" t="s">
        <v>293</v>
      </c>
      <c r="N7" s="222">
        <f>IF(ISBLANK(G7),"",G7)</f>
        <v>29</v>
      </c>
      <c r="O7" s="107">
        <f>IF(ISBLANK(F7),"",F7)</f>
        <v>19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4</v>
      </c>
      <c r="O8" s="83">
        <f>IF(ISBLANK(C7),"",C7)</f>
        <v>4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0</v>
      </c>
      <c r="O13" s="80">
        <f>IF(ISBLANK(I7),"",I7)</f>
        <v>0</v>
      </c>
      <c r="P13" s="213"/>
    </row>
    <row r="14" spans="1:17" ht="27.75" customHeight="1" x14ac:dyDescent="0.25">
      <c r="M14" s="106" t="s">
        <v>523</v>
      </c>
      <c r="N14" s="222">
        <f>IF(ISBLANK(G7),"",G7)</f>
        <v>29</v>
      </c>
      <c r="O14" s="107">
        <f>IF(ISBLANK(F7),"",F7)</f>
        <v>19</v>
      </c>
      <c r="P14" s="213"/>
    </row>
    <row r="15" spans="1:17" ht="26.25" customHeight="1" x14ac:dyDescent="0.25">
      <c r="M15" s="108" t="s">
        <v>524</v>
      </c>
      <c r="N15" s="172">
        <f>IF(ISBLANK(D7),"",D7)</f>
        <v>4</v>
      </c>
      <c r="O15" s="83">
        <f>IF(ISBLANK(C7),"",C7)</f>
        <v>4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11</v>
      </c>
      <c r="C21" s="618">
        <v>6</v>
      </c>
      <c r="D21" s="618">
        <v>5</v>
      </c>
      <c r="E21" s="601">
        <v>12</v>
      </c>
      <c r="F21" s="618">
        <v>4</v>
      </c>
      <c r="G21" s="947">
        <v>8</v>
      </c>
      <c r="H21" s="618">
        <v>0</v>
      </c>
      <c r="I21" s="618">
        <v>0</v>
      </c>
      <c r="J21" s="618">
        <v>0</v>
      </c>
      <c r="K21" s="219">
        <f>SUM(B21,E21,H21)</f>
        <v>23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14</v>
      </c>
      <c r="C22" s="1037">
        <v>6</v>
      </c>
      <c r="D22" s="982">
        <v>8</v>
      </c>
      <c r="E22" s="1043">
        <v>14</v>
      </c>
      <c r="F22" s="1037">
        <v>8</v>
      </c>
      <c r="G22" s="982">
        <v>6</v>
      </c>
      <c r="H22" s="1043">
        <v>0</v>
      </c>
      <c r="I22" s="1037">
        <v>0</v>
      </c>
      <c r="J22" s="1037">
        <v>0</v>
      </c>
      <c r="K22" s="220">
        <f>SUM(B22,E22,H22)</f>
        <v>28</v>
      </c>
      <c r="M22" s="105" t="s">
        <v>292</v>
      </c>
      <c r="N22" s="173">
        <f>IF(ISBLANK(J23),"",J23)</f>
        <v>0</v>
      </c>
      <c r="O22" s="80">
        <f>IF(ISBLANK(I23),"",I23)</f>
        <v>0</v>
      </c>
      <c r="P22" s="213"/>
    </row>
    <row r="23" spans="1:17" ht="24.75" x14ac:dyDescent="0.25">
      <c r="A23" s="220">
        <v>2022</v>
      </c>
      <c r="B23" s="1043">
        <v>8</v>
      </c>
      <c r="C23" s="1037">
        <v>8</v>
      </c>
      <c r="D23" s="982">
        <v>0</v>
      </c>
      <c r="E23" s="1043">
        <v>24</v>
      </c>
      <c r="F23" s="1037">
        <v>12</v>
      </c>
      <c r="G23" s="982">
        <v>12</v>
      </c>
      <c r="H23" s="1043">
        <v>0</v>
      </c>
      <c r="I23" s="1037">
        <v>0</v>
      </c>
      <c r="J23" s="1037">
        <v>0</v>
      </c>
      <c r="K23" s="220">
        <f>SUM(B23,E23,H23)</f>
        <v>32</v>
      </c>
      <c r="M23" s="106" t="s">
        <v>293</v>
      </c>
      <c r="N23" s="222">
        <f>IF(ISBLANK(G23),"",G23)</f>
        <v>12</v>
      </c>
      <c r="O23" s="107">
        <f>IF(ISBLANK(F23),"",F23)</f>
        <v>12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0</v>
      </c>
      <c r="O24" s="109">
        <f>IF(ISBLANK(C23),"",C23)</f>
        <v>8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0</v>
      </c>
      <c r="O29" s="80">
        <f>IF(ISBLANK(I23),"",I23)</f>
        <v>0</v>
      </c>
      <c r="P29" s="213"/>
    </row>
    <row r="30" spans="1:17" ht="27.75" customHeight="1" x14ac:dyDescent="0.25">
      <c r="M30" s="106" t="s">
        <v>523</v>
      </c>
      <c r="N30" s="222">
        <f>IF(ISBLANK(G23),"",G23)</f>
        <v>12</v>
      </c>
      <c r="O30" s="107">
        <f>IF(ISBLANK(F23),"",F23)</f>
        <v>12</v>
      </c>
      <c r="P30" s="213"/>
    </row>
    <row r="31" spans="1:17" ht="27.75" customHeight="1" x14ac:dyDescent="0.25">
      <c r="M31" s="108" t="s">
        <v>524</v>
      </c>
      <c r="N31" s="223">
        <f>IF(ISBLANK(D23),"",D23)</f>
        <v>0</v>
      </c>
      <c r="O31" s="109">
        <f>IF(ISBLANK(C23),"",C23)</f>
        <v>8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174234</v>
      </c>
      <c r="D5" s="255"/>
    </row>
    <row r="6" spans="1:4" ht="30" x14ac:dyDescent="0.25">
      <c r="A6" s="688" t="s">
        <v>482</v>
      </c>
      <c r="B6" s="619">
        <v>56862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1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</v>
      </c>
      <c r="J7" s="614">
        <v>0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</v>
      </c>
      <c r="J8" s="983">
        <v>2.8</v>
      </c>
      <c r="K8" s="981">
        <v>-3.1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8</v>
      </c>
      <c r="C5" s="209">
        <v>17</v>
      </c>
      <c r="G5" s="113"/>
      <c r="H5" s="176" t="s">
        <v>594</v>
      </c>
      <c r="I5" s="209">
        <v>4</v>
      </c>
      <c r="J5" s="209">
        <v>3</v>
      </c>
    </row>
    <row r="6" spans="1:13" ht="15" customHeight="1" x14ac:dyDescent="0.25">
      <c r="A6" s="177" t="s">
        <v>595</v>
      </c>
      <c r="B6" s="210">
        <v>680</v>
      </c>
      <c r="C6" s="210">
        <v>92</v>
      </c>
      <c r="G6" s="113"/>
      <c r="H6" s="177" t="s">
        <v>595</v>
      </c>
      <c r="I6" s="210">
        <v>150</v>
      </c>
      <c r="J6" s="210">
        <v>35</v>
      </c>
    </row>
    <row r="7" spans="1:13" ht="15" customHeight="1" x14ac:dyDescent="0.25">
      <c r="A7" s="177" t="s">
        <v>596</v>
      </c>
      <c r="B7" s="210">
        <v>1719</v>
      </c>
      <c r="C7" s="210">
        <v>1585</v>
      </c>
      <c r="G7" s="113"/>
      <c r="H7" s="177" t="s">
        <v>596</v>
      </c>
      <c r="I7" s="210">
        <v>1096</v>
      </c>
      <c r="J7" s="210">
        <v>756</v>
      </c>
    </row>
    <row r="8" spans="1:13" ht="15" customHeight="1" x14ac:dyDescent="0.25">
      <c r="A8" s="177" t="s">
        <v>597</v>
      </c>
      <c r="B8" s="210">
        <v>1325</v>
      </c>
      <c r="C8" s="210">
        <v>1924</v>
      </c>
      <c r="G8" s="113"/>
      <c r="H8" s="177" t="s">
        <v>597</v>
      </c>
      <c r="I8" s="210">
        <v>1201</v>
      </c>
      <c r="J8" s="210">
        <v>1531</v>
      </c>
    </row>
    <row r="9" spans="1:13" ht="15" customHeight="1" x14ac:dyDescent="0.25">
      <c r="A9" s="177" t="s">
        <v>598</v>
      </c>
      <c r="B9" s="210">
        <v>1429</v>
      </c>
      <c r="C9" s="210">
        <v>1813</v>
      </c>
      <c r="G9" s="113"/>
      <c r="H9" s="177" t="s">
        <v>598</v>
      </c>
      <c r="I9" s="210">
        <v>1471</v>
      </c>
      <c r="J9" s="210">
        <v>1965</v>
      </c>
    </row>
    <row r="10" spans="1:13" ht="15" customHeight="1" x14ac:dyDescent="0.25">
      <c r="A10" s="177" t="s">
        <v>599</v>
      </c>
      <c r="B10" s="210">
        <v>94</v>
      </c>
      <c r="C10" s="210">
        <v>103</v>
      </c>
      <c r="G10" s="113"/>
      <c r="H10" s="177" t="s">
        <v>599</v>
      </c>
      <c r="I10" s="210">
        <v>100</v>
      </c>
      <c r="J10" s="210">
        <v>105</v>
      </c>
    </row>
    <row r="11" spans="1:13" ht="15" customHeight="1" x14ac:dyDescent="0.25">
      <c r="A11" s="178" t="s">
        <v>600</v>
      </c>
      <c r="B11" s="211">
        <v>114</v>
      </c>
      <c r="C11" s="211">
        <v>119</v>
      </c>
      <c r="G11" s="113"/>
      <c r="H11" s="178" t="s">
        <v>600</v>
      </c>
      <c r="I11" s="211">
        <v>234</v>
      </c>
      <c r="J11" s="211">
        <v>202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8</v>
      </c>
      <c r="C17" s="180">
        <f>IF(ISBLANK(C5),"0",C5)</f>
        <v>17</v>
      </c>
      <c r="G17" s="113"/>
      <c r="H17" s="176" t="s">
        <v>594</v>
      </c>
      <c r="I17" s="179">
        <f>IF(ISBLANK(I5),"0",I5)</f>
        <v>4</v>
      </c>
      <c r="J17" s="180">
        <f>IF(ISBLANK(J5),"0",J5)</f>
        <v>3</v>
      </c>
    </row>
    <row r="18" spans="1:13" ht="15" customHeight="1" x14ac:dyDescent="0.25">
      <c r="A18" s="177" t="s">
        <v>595</v>
      </c>
      <c r="B18" s="181">
        <f t="shared" ref="B18:C18" si="0">IF(ISBLANK(B6),"0",B6)</f>
        <v>680</v>
      </c>
      <c r="C18" s="182">
        <f t="shared" si="0"/>
        <v>92</v>
      </c>
      <c r="G18" s="113"/>
      <c r="H18" s="177" t="s">
        <v>595</v>
      </c>
      <c r="I18" s="181">
        <f t="shared" ref="I18:J18" si="1">IF(ISBLANK(I6),"0",I6)</f>
        <v>150</v>
      </c>
      <c r="J18" s="182">
        <f t="shared" si="1"/>
        <v>35</v>
      </c>
    </row>
    <row r="19" spans="1:13" ht="15" customHeight="1" x14ac:dyDescent="0.25">
      <c r="A19" s="177" t="s">
        <v>596</v>
      </c>
      <c r="B19" s="181">
        <f t="shared" ref="B19:C19" si="2">IF(ISBLANK(B7),"0",B7)</f>
        <v>1719</v>
      </c>
      <c r="C19" s="182">
        <f t="shared" si="2"/>
        <v>1585</v>
      </c>
      <c r="G19" s="113"/>
      <c r="H19" s="177" t="s">
        <v>596</v>
      </c>
      <c r="I19" s="181">
        <f t="shared" ref="I19:J19" si="3">IF(ISBLANK(I7),"0",I7)</f>
        <v>1096</v>
      </c>
      <c r="J19" s="182">
        <f t="shared" si="3"/>
        <v>756</v>
      </c>
    </row>
    <row r="20" spans="1:13" ht="15" customHeight="1" x14ac:dyDescent="0.25">
      <c r="A20" s="177" t="s">
        <v>597</v>
      </c>
      <c r="B20" s="181">
        <f t="shared" ref="B20:C20" si="4">IF(ISBLANK(B8),"0",B8)</f>
        <v>1325</v>
      </c>
      <c r="C20" s="182">
        <f t="shared" si="4"/>
        <v>1924</v>
      </c>
      <c r="G20" s="113"/>
      <c r="H20" s="177" t="s">
        <v>597</v>
      </c>
      <c r="I20" s="181">
        <f t="shared" ref="I20:J20" si="5">IF(ISBLANK(I8),"0",I8)</f>
        <v>1201</v>
      </c>
      <c r="J20" s="182">
        <f t="shared" si="5"/>
        <v>1531</v>
      </c>
    </row>
    <row r="21" spans="1:13" ht="15" customHeight="1" x14ac:dyDescent="0.25">
      <c r="A21" s="177" t="s">
        <v>598</v>
      </c>
      <c r="B21" s="181">
        <f t="shared" ref="B21:C21" si="6">IF(ISBLANK(B9),"0",B9)</f>
        <v>1429</v>
      </c>
      <c r="C21" s="182">
        <f t="shared" si="6"/>
        <v>1813</v>
      </c>
      <c r="G21" s="113"/>
      <c r="H21" s="177" t="s">
        <v>598</v>
      </c>
      <c r="I21" s="181">
        <f t="shared" ref="I21:J21" si="7">IF(ISBLANK(I9),"0",I9)</f>
        <v>1471</v>
      </c>
      <c r="J21" s="182">
        <f t="shared" si="7"/>
        <v>1965</v>
      </c>
    </row>
    <row r="22" spans="1:13" ht="15" customHeight="1" x14ac:dyDescent="0.25">
      <c r="A22" s="177" t="s">
        <v>599</v>
      </c>
      <c r="B22" s="181">
        <f t="shared" ref="B22:C22" si="8">IF(ISBLANK(B10),"0",B10)</f>
        <v>94</v>
      </c>
      <c r="C22" s="182">
        <f t="shared" si="8"/>
        <v>103</v>
      </c>
      <c r="G22" s="113"/>
      <c r="H22" s="177" t="s">
        <v>599</v>
      </c>
      <c r="I22" s="181">
        <f t="shared" ref="I22:J22" si="9">IF(ISBLANK(I10),"0",I10)</f>
        <v>100</v>
      </c>
      <c r="J22" s="182">
        <f t="shared" si="9"/>
        <v>105</v>
      </c>
    </row>
    <row r="23" spans="1:13" ht="15" customHeight="1" x14ac:dyDescent="0.25">
      <c r="A23" s="178" t="s">
        <v>600</v>
      </c>
      <c r="B23" s="183">
        <f t="shared" ref="B23:C23" si="10">IF(ISBLANK(B11),"0",B11)</f>
        <v>114</v>
      </c>
      <c r="C23" s="184">
        <f t="shared" si="10"/>
        <v>119</v>
      </c>
      <c r="G23" s="113"/>
      <c r="H23" s="178" t="s">
        <v>600</v>
      </c>
      <c r="I23" s="183">
        <f t="shared" ref="I23:J23" si="11">IF(ISBLANK(I11),"0",I11)</f>
        <v>234</v>
      </c>
      <c r="J23" s="184">
        <f t="shared" si="11"/>
        <v>202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0.14900353883404729</v>
      </c>
      <c r="C29" s="186">
        <f>C17/SUM(C17:C23)*100</f>
        <v>0.30072527861312581</v>
      </c>
      <c r="D29" s="255"/>
      <c r="E29" s="255"/>
      <c r="G29" s="113"/>
      <c r="H29" s="176" t="s">
        <v>601</v>
      </c>
      <c r="I29" s="186">
        <f>I17/SUM(I17:I23)*100</f>
        <v>9.3984962406015032E-2</v>
      </c>
      <c r="J29" s="186">
        <f>J17/SUM(J17:J23)*100</f>
        <v>6.5259952142701763E-2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12.665300800894022</v>
      </c>
      <c r="C30" s="187">
        <f>C18/SUM(C17:C23)*100</f>
        <v>1.6274544489651512</v>
      </c>
      <c r="D30" s="255"/>
      <c r="E30" s="255"/>
      <c r="G30" s="113"/>
      <c r="H30" s="177" t="s">
        <v>602</v>
      </c>
      <c r="I30" s="187">
        <f>I18/SUM(I17:I23)*100</f>
        <v>3.524436090225564</v>
      </c>
      <c r="J30" s="187">
        <f>J18/SUM(J17:J23)*100</f>
        <v>0.76136610833152052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32.017135406965913</v>
      </c>
      <c r="C31" s="187">
        <f>C19/SUM(C17:C23)*100</f>
        <v>28.038209800106138</v>
      </c>
      <c r="D31" s="255"/>
      <c r="E31" s="255"/>
      <c r="G31" s="113"/>
      <c r="H31" s="177" t="s">
        <v>603</v>
      </c>
      <c r="I31" s="187">
        <f>I19/SUM(I17:I23)*100</f>
        <v>25.751879699248121</v>
      </c>
      <c r="J31" s="187">
        <f>J19/SUM(J17:J23)*100</f>
        <v>16.445507939960844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24.678711119389085</v>
      </c>
      <c r="C32" s="187">
        <f>C20/SUM(C17:C23)*100</f>
        <v>34.035025650097296</v>
      </c>
      <c r="D32" s="255"/>
      <c r="E32" s="255"/>
      <c r="G32" s="113"/>
      <c r="H32" s="177" t="s">
        <v>604</v>
      </c>
      <c r="I32" s="187">
        <f>I20/SUM(I17:I23)*100</f>
        <v>28.218984962406012</v>
      </c>
      <c r="J32" s="187">
        <f>J20/SUM(J17:J23)*100</f>
        <v>33.304328910158802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26.615757124231699</v>
      </c>
      <c r="C33" s="187">
        <f>C21/SUM(C17:C23)*100</f>
        <v>32.071466477976294</v>
      </c>
      <c r="D33" s="255"/>
      <c r="E33" s="255"/>
      <c r="G33" s="113"/>
      <c r="H33" s="177" t="s">
        <v>605</v>
      </c>
      <c r="I33" s="187">
        <f>I21/SUM(I17:I23)*100</f>
        <v>34.56296992481203</v>
      </c>
      <c r="J33" s="187">
        <f>J21/SUM(J17:J23)*100</f>
        <v>42.745268653469651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1.7507915813000559</v>
      </c>
      <c r="C34" s="187">
        <f>C22/SUM(C17:C23)*100</f>
        <v>1.8220413939501148</v>
      </c>
      <c r="D34" s="255"/>
      <c r="E34" s="255"/>
      <c r="G34" s="113"/>
      <c r="H34" s="177" t="s">
        <v>606</v>
      </c>
      <c r="I34" s="187">
        <f>I22/SUM(I17:I23)*100</f>
        <v>2.3496240601503757</v>
      </c>
      <c r="J34" s="187">
        <f>J22/SUM(J17:J23)*100</f>
        <v>2.2840983249945617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2.123300428385174</v>
      </c>
      <c r="C35" s="188">
        <f>C23/SUM(C17:C23)*100</f>
        <v>2.1050769502918802</v>
      </c>
      <c r="D35" s="255"/>
      <c r="E35" s="255"/>
      <c r="G35" s="113"/>
      <c r="H35" s="178" t="s">
        <v>607</v>
      </c>
      <c r="I35" s="188">
        <f>I23/SUM(I17:I23)*100</f>
        <v>5.4981203007518795</v>
      </c>
      <c r="J35" s="188">
        <f>J23/SUM(J17:J23)*100</f>
        <v>4.3941701109419187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0.14900353883404729</v>
      </c>
      <c r="C41" s="186">
        <f t="shared" si="12"/>
        <v>0.30072527861312581</v>
      </c>
      <c r="G41" s="113"/>
      <c r="H41" s="176" t="s">
        <v>609</v>
      </c>
      <c r="I41" s="186">
        <f t="shared" ref="I41:J41" si="13">I29</f>
        <v>9.3984962406015032E-2</v>
      </c>
      <c r="J41" s="186">
        <f t="shared" si="13"/>
        <v>6.5259952142701763E-2</v>
      </c>
    </row>
    <row r="42" spans="1:12" x14ac:dyDescent="0.25">
      <c r="A42" s="177" t="s">
        <v>610</v>
      </c>
      <c r="B42" s="187">
        <f t="shared" si="12"/>
        <v>12.665300800894022</v>
      </c>
      <c r="C42" s="187">
        <f t="shared" si="12"/>
        <v>1.6274544489651512</v>
      </c>
      <c r="G42" s="113"/>
      <c r="H42" s="177" t="s">
        <v>610</v>
      </c>
      <c r="I42" s="187">
        <f t="shared" ref="I42:J42" si="14">I30</f>
        <v>3.524436090225564</v>
      </c>
      <c r="J42" s="187">
        <f t="shared" si="14"/>
        <v>0.76136610833152052</v>
      </c>
    </row>
    <row r="43" spans="1:12" x14ac:dyDescent="0.25">
      <c r="A43" s="177" t="s">
        <v>611</v>
      </c>
      <c r="B43" s="187">
        <f t="shared" si="12"/>
        <v>32.017135406965913</v>
      </c>
      <c r="C43" s="187">
        <f t="shared" si="12"/>
        <v>28.038209800106138</v>
      </c>
      <c r="G43" s="113"/>
      <c r="H43" s="177" t="s">
        <v>611</v>
      </c>
      <c r="I43" s="187">
        <f t="shared" ref="I43:J43" si="15">I31</f>
        <v>25.751879699248121</v>
      </c>
      <c r="J43" s="187">
        <f t="shared" si="15"/>
        <v>16.445507939960844</v>
      </c>
    </row>
    <row r="44" spans="1:12" x14ac:dyDescent="0.25">
      <c r="A44" s="177" t="s">
        <v>612</v>
      </c>
      <c r="B44" s="187">
        <f t="shared" si="12"/>
        <v>24.678711119389085</v>
      </c>
      <c r="C44" s="187">
        <f t="shared" si="12"/>
        <v>34.035025650097296</v>
      </c>
      <c r="G44" s="113"/>
      <c r="H44" s="177" t="s">
        <v>612</v>
      </c>
      <c r="I44" s="187">
        <f t="shared" ref="I44:J44" si="16">I32</f>
        <v>28.218984962406012</v>
      </c>
      <c r="J44" s="187">
        <f t="shared" si="16"/>
        <v>33.304328910158802</v>
      </c>
    </row>
    <row r="45" spans="1:12" x14ac:dyDescent="0.25">
      <c r="A45" s="177" t="s">
        <v>613</v>
      </c>
      <c r="B45" s="187">
        <f t="shared" si="12"/>
        <v>26.615757124231699</v>
      </c>
      <c r="C45" s="187">
        <f t="shared" si="12"/>
        <v>32.071466477976294</v>
      </c>
      <c r="G45" s="113"/>
      <c r="H45" s="177" t="s">
        <v>613</v>
      </c>
      <c r="I45" s="187">
        <f t="shared" ref="I45:J45" si="17">I33</f>
        <v>34.56296992481203</v>
      </c>
      <c r="J45" s="187">
        <f t="shared" si="17"/>
        <v>42.745268653469651</v>
      </c>
    </row>
    <row r="46" spans="1:12" x14ac:dyDescent="0.25">
      <c r="A46" s="177" t="s">
        <v>614</v>
      </c>
      <c r="B46" s="187">
        <f t="shared" si="12"/>
        <v>1.7507915813000559</v>
      </c>
      <c r="C46" s="187">
        <f t="shared" si="12"/>
        <v>1.8220413939501148</v>
      </c>
      <c r="G46" s="113"/>
      <c r="H46" s="177" t="s">
        <v>614</v>
      </c>
      <c r="I46" s="187">
        <f t="shared" ref="I46:J46" si="18">I34</f>
        <v>2.3496240601503757</v>
      </c>
      <c r="J46" s="187">
        <f t="shared" si="18"/>
        <v>2.2840983249945617</v>
      </c>
    </row>
    <row r="47" spans="1:12" x14ac:dyDescent="0.25">
      <c r="A47" s="178" t="s">
        <v>615</v>
      </c>
      <c r="B47" s="188">
        <f t="shared" si="12"/>
        <v>2.123300428385174</v>
      </c>
      <c r="C47" s="188">
        <f t="shared" si="12"/>
        <v>2.1050769502918802</v>
      </c>
      <c r="G47" s="113"/>
      <c r="H47" s="178" t="s">
        <v>615</v>
      </c>
      <c r="I47" s="188">
        <f t="shared" ref="I47:J47" si="19">I35</f>
        <v>5.4981203007518795</v>
      </c>
      <c r="J47" s="188">
        <f t="shared" si="19"/>
        <v>4.3941701109419187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4167</v>
      </c>
      <c r="C5" s="209">
        <v>4307</v>
      </c>
      <c r="D5" s="255"/>
      <c r="E5" s="255"/>
      <c r="F5" s="1012"/>
      <c r="H5" s="176" t="s">
        <v>632</v>
      </c>
      <c r="I5" s="209">
        <v>2095</v>
      </c>
      <c r="J5" s="209">
        <v>2069</v>
      </c>
    </row>
    <row r="6" spans="1:10" ht="15" customHeight="1" x14ac:dyDescent="0.25">
      <c r="A6" s="177" t="s">
        <v>633</v>
      </c>
      <c r="B6" s="210">
        <v>450</v>
      </c>
      <c r="C6" s="210">
        <v>548</v>
      </c>
      <c r="D6" s="255"/>
      <c r="E6" s="255"/>
      <c r="F6" s="1012"/>
      <c r="H6" s="177" t="s">
        <v>633</v>
      </c>
      <c r="I6" s="210">
        <v>1189</v>
      </c>
      <c r="J6" s="210">
        <v>1674</v>
      </c>
    </row>
    <row r="7" spans="1:10" ht="15" customHeight="1" x14ac:dyDescent="0.25">
      <c r="A7" s="178" t="s">
        <v>634</v>
      </c>
      <c r="B7" s="211">
        <v>752</v>
      </c>
      <c r="C7" s="211">
        <v>798</v>
      </c>
      <c r="D7" s="255"/>
      <c r="E7" s="255"/>
      <c r="F7" s="1012"/>
      <c r="H7" s="177" t="s">
        <v>634</v>
      </c>
      <c r="I7" s="210">
        <v>969</v>
      </c>
      <c r="J7" s="210">
        <v>851</v>
      </c>
    </row>
    <row r="8" spans="1:10" x14ac:dyDescent="0.25">
      <c r="D8" s="255"/>
      <c r="E8" s="255"/>
      <c r="F8" s="1012"/>
      <c r="H8" s="178" t="s">
        <v>2452</v>
      </c>
      <c r="I8" s="211">
        <v>3</v>
      </c>
      <c r="J8" s="211">
        <v>3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4167</v>
      </c>
      <c r="C13" s="180">
        <f>IF(ISBLANK(C5),"0",C5)</f>
        <v>4307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450</v>
      </c>
      <c r="C14" s="182">
        <f t="shared" si="0"/>
        <v>548</v>
      </c>
      <c r="D14" s="255"/>
      <c r="E14" s="255"/>
      <c r="F14" s="1012"/>
      <c r="H14" s="176" t="s">
        <v>632</v>
      </c>
      <c r="I14" s="179">
        <f>IF(ISBLANK(I5),"0",I5)</f>
        <v>2095</v>
      </c>
      <c r="J14" s="180">
        <f>IF(ISBLANK(J5),"0",J5)</f>
        <v>2069</v>
      </c>
    </row>
    <row r="15" spans="1:10" ht="15" customHeight="1" x14ac:dyDescent="0.25">
      <c r="A15" s="178" t="s">
        <v>634</v>
      </c>
      <c r="B15" s="183">
        <f t="shared" si="0"/>
        <v>752</v>
      </c>
      <c r="C15" s="184">
        <f t="shared" si="0"/>
        <v>798</v>
      </c>
      <c r="D15" s="255"/>
      <c r="E15" s="255"/>
      <c r="F15" s="1012"/>
      <c r="H15" s="177" t="s">
        <v>633</v>
      </c>
      <c r="I15" s="181">
        <f t="shared" ref="I15:J15" si="1">IF(ISBLANK(I6),"0",I6)</f>
        <v>1189</v>
      </c>
      <c r="J15" s="182">
        <f t="shared" si="1"/>
        <v>1674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969</v>
      </c>
      <c r="J16" s="182">
        <f t="shared" si="2"/>
        <v>851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3</v>
      </c>
      <c r="J17" s="184">
        <f t="shared" si="3"/>
        <v>3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77.612218290184387</v>
      </c>
      <c r="C21" s="186">
        <f>C13/SUM(C13:C15)*100</f>
        <v>76.189633822748988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8.3814490594151607</v>
      </c>
      <c r="C22" s="187">
        <f>C14/SUM(C13:C15)*100</f>
        <v>9.6939678047054674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14.006332650400447</v>
      </c>
      <c r="C23" s="188">
        <f>C15/SUM(C13:C15)*100</f>
        <v>14.116398372545552</v>
      </c>
      <c r="D23" s="255"/>
      <c r="E23" s="255"/>
      <c r="F23" s="1012"/>
      <c r="H23" s="176" t="s">
        <v>637</v>
      </c>
      <c r="I23" s="186">
        <f>I14/SUM(I14:I17)*100</f>
        <v>49.224624060150376</v>
      </c>
      <c r="J23" s="186">
        <f>J14/SUM(J14:J17)*100</f>
        <v>45.007613661083319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27.93703007518797</v>
      </c>
      <c r="J24" s="187">
        <f>J15/SUM(J14:J17)*100</f>
        <v>36.41505329562758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22.767857142857142</v>
      </c>
      <c r="J25" s="187">
        <f>J16/SUM(J14:J17)*100</f>
        <v>18.512073091146402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7.0488721804511267E-2</v>
      </c>
      <c r="J26" s="188">
        <f>J17/SUM(J14:J17)*100</f>
        <v>6.5259952142701763E-2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77.612218290184387</v>
      </c>
      <c r="C29" s="191">
        <f t="shared" si="4"/>
        <v>76.189633822748988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8.3814490594151607</v>
      </c>
      <c r="C30" s="194">
        <f t="shared" si="4"/>
        <v>9.6939678047054674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14.006332650400447</v>
      </c>
      <c r="C31" s="197">
        <f t="shared" si="4"/>
        <v>14.116398372545552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49.224624060150376</v>
      </c>
      <c r="J32" s="191">
        <f>J23</f>
        <v>45.007613661083319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27.93703007518797</v>
      </c>
      <c r="J33" s="194">
        <f t="shared" si="5"/>
        <v>36.41505329562758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22.767857142857142</v>
      </c>
      <c r="J34" s="194">
        <f t="shared" si="6"/>
        <v>18.512073091146402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7.0488721804511267E-2</v>
      </c>
      <c r="J35" s="197">
        <f t="shared" si="7"/>
        <v>6.5259952142701763E-2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319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20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10008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31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21.5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-14.4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74.010000000000005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48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233.4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1</v>
      </c>
      <c r="C5" s="657">
        <v>0</v>
      </c>
      <c r="E5" s="28"/>
      <c r="J5" s="656" t="s">
        <v>550</v>
      </c>
      <c r="K5" s="671">
        <f>IF(ISBLANK(B5),"",B5)</f>
        <v>1</v>
      </c>
      <c r="L5" s="620">
        <f>IF(ISBLANK(C5),"",C5)</f>
        <v>0</v>
      </c>
      <c r="N5" s="28"/>
    </row>
    <row r="6" spans="1:15" x14ac:dyDescent="0.25">
      <c r="A6" s="658" t="s">
        <v>551</v>
      </c>
      <c r="B6" s="659">
        <v>2</v>
      </c>
      <c r="C6" s="659">
        <v>0</v>
      </c>
      <c r="E6" s="44"/>
      <c r="J6" s="658" t="s">
        <v>551</v>
      </c>
      <c r="K6" s="672">
        <f t="shared" ref="K6:K10" si="0">IF(ISBLANK(B6),"",B6)</f>
        <v>2</v>
      </c>
      <c r="L6" s="621">
        <f t="shared" ref="L6:L10" si="1">IF(ISBLANK(C6),"",C6)</f>
        <v>0</v>
      </c>
      <c r="N6" s="44"/>
    </row>
    <row r="7" spans="1:15" x14ac:dyDescent="0.25">
      <c r="A7" s="658" t="s">
        <v>649</v>
      </c>
      <c r="B7" s="659">
        <v>8</v>
      </c>
      <c r="C7" s="659">
        <v>3</v>
      </c>
      <c r="E7" s="44"/>
      <c r="J7" s="658" t="s">
        <v>649</v>
      </c>
      <c r="K7" s="672">
        <f t="shared" si="0"/>
        <v>8</v>
      </c>
      <c r="L7" s="621">
        <f t="shared" si="1"/>
        <v>3</v>
      </c>
      <c r="N7" s="44"/>
    </row>
    <row r="8" spans="1:15" x14ac:dyDescent="0.25">
      <c r="A8" s="652" t="s">
        <v>650</v>
      </c>
      <c r="B8" s="653">
        <v>17</v>
      </c>
      <c r="C8" s="653">
        <v>9</v>
      </c>
      <c r="E8" s="21"/>
      <c r="J8" s="652" t="s">
        <v>650</v>
      </c>
      <c r="K8" s="672">
        <f t="shared" si="0"/>
        <v>17</v>
      </c>
      <c r="L8" s="621">
        <f t="shared" si="1"/>
        <v>9</v>
      </c>
      <c r="N8" s="21"/>
    </row>
    <row r="9" spans="1:15" x14ac:dyDescent="0.25">
      <c r="A9" s="652" t="s">
        <v>651</v>
      </c>
      <c r="B9" s="653">
        <v>31</v>
      </c>
      <c r="C9" s="653">
        <v>18</v>
      </c>
      <c r="E9" s="21"/>
      <c r="J9" s="652" t="s">
        <v>651</v>
      </c>
      <c r="K9" s="672">
        <f t="shared" si="0"/>
        <v>31</v>
      </c>
      <c r="L9" s="621">
        <f t="shared" si="1"/>
        <v>18</v>
      </c>
      <c r="N9" s="21"/>
    </row>
    <row r="10" spans="1:15" x14ac:dyDescent="0.25">
      <c r="A10" s="654" t="s">
        <v>373</v>
      </c>
      <c r="B10" s="655">
        <v>472</v>
      </c>
      <c r="C10" s="655">
        <v>47</v>
      </c>
      <c r="J10" s="654" t="s">
        <v>373</v>
      </c>
      <c r="K10" s="673">
        <f t="shared" si="0"/>
        <v>472</v>
      </c>
      <c r="L10" s="622">
        <f t="shared" si="1"/>
        <v>47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9.41</v>
      </c>
      <c r="C15" s="199"/>
      <c r="D15" s="255"/>
      <c r="E15" s="213"/>
      <c r="F15" s="255"/>
      <c r="G15" s="255"/>
      <c r="J15" s="675" t="s">
        <v>496</v>
      </c>
      <c r="K15" s="676">
        <f>B15</f>
        <v>9.41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1.29</v>
      </c>
      <c r="C16" s="199"/>
      <c r="D16" s="255"/>
      <c r="E16" s="256"/>
      <c r="F16" s="255"/>
      <c r="G16" s="255"/>
      <c r="J16" s="677" t="s">
        <v>497</v>
      </c>
      <c r="K16" s="678">
        <f>B16</f>
        <v>1.29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5.24</v>
      </c>
      <c r="C19" s="200"/>
      <c r="D19" s="257"/>
      <c r="E19" s="258"/>
      <c r="F19" s="255"/>
      <c r="G19" s="255"/>
      <c r="J19" s="674" t="s">
        <v>510</v>
      </c>
      <c r="K19" s="678">
        <f>B19</f>
        <v>5.24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5.24</v>
      </c>
      <c r="C21" s="255"/>
      <c r="D21" s="255"/>
      <c r="E21" s="255"/>
      <c r="F21" s="255"/>
      <c r="G21" s="255"/>
      <c r="J21" s="663" t="s">
        <v>506</v>
      </c>
      <c r="K21" s="681">
        <f>B21</f>
        <v>5.24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1</v>
      </c>
      <c r="E32" s="28"/>
      <c r="J32" s="656" t="s">
        <v>550</v>
      </c>
      <c r="K32" s="671">
        <f>IF(ISBLANK(B32),"",B32)</f>
        <v>0</v>
      </c>
      <c r="L32" s="620">
        <f>IF(ISBLANK(C32),"",C32)</f>
        <v>1</v>
      </c>
      <c r="N32" s="28"/>
    </row>
    <row r="33" spans="1:15" x14ac:dyDescent="0.25">
      <c r="A33" s="658" t="s">
        <v>551</v>
      </c>
      <c r="B33" s="659">
        <v>1</v>
      </c>
      <c r="C33" s="659">
        <v>0</v>
      </c>
      <c r="E33" s="44"/>
      <c r="J33" s="658" t="s">
        <v>551</v>
      </c>
      <c r="K33" s="672">
        <f t="shared" ref="K33:K37" si="2">IF(ISBLANK(B33),"",B33)</f>
        <v>1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0</v>
      </c>
      <c r="C34" s="659">
        <v>2</v>
      </c>
      <c r="E34" s="44"/>
      <c r="J34" s="658" t="s">
        <v>649</v>
      </c>
      <c r="K34" s="672">
        <f t="shared" si="2"/>
        <v>0</v>
      </c>
      <c r="L34" s="621">
        <f t="shared" si="3"/>
        <v>2</v>
      </c>
      <c r="N34" s="44"/>
    </row>
    <row r="35" spans="1:15" x14ac:dyDescent="0.25">
      <c r="A35" s="652" t="s">
        <v>650</v>
      </c>
      <c r="B35" s="653">
        <v>6</v>
      </c>
      <c r="C35" s="653">
        <v>2</v>
      </c>
      <c r="E35" s="21"/>
      <c r="J35" s="652" t="s">
        <v>650</v>
      </c>
      <c r="K35" s="672">
        <f t="shared" si="2"/>
        <v>6</v>
      </c>
      <c r="L35" s="621">
        <f t="shared" si="3"/>
        <v>2</v>
      </c>
      <c r="N35" s="21"/>
    </row>
    <row r="36" spans="1:15" x14ac:dyDescent="0.25">
      <c r="A36" s="652" t="s">
        <v>651</v>
      </c>
      <c r="B36" s="653">
        <v>13</v>
      </c>
      <c r="C36" s="653">
        <v>12</v>
      </c>
      <c r="E36" s="21"/>
      <c r="J36" s="652" t="s">
        <v>651</v>
      </c>
      <c r="K36" s="672">
        <f t="shared" si="2"/>
        <v>13</v>
      </c>
      <c r="L36" s="621">
        <f t="shared" si="3"/>
        <v>12</v>
      </c>
      <c r="N36" s="21"/>
    </row>
    <row r="37" spans="1:15" x14ac:dyDescent="0.25">
      <c r="A37" s="654" t="s">
        <v>373</v>
      </c>
      <c r="B37" s="655">
        <v>81</v>
      </c>
      <c r="C37" s="655">
        <v>13</v>
      </c>
      <c r="J37" s="654" t="s">
        <v>373</v>
      </c>
      <c r="K37" s="673">
        <f t="shared" si="2"/>
        <v>81</v>
      </c>
      <c r="L37" s="622">
        <f t="shared" si="3"/>
        <v>13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2.2799999999999998</v>
      </c>
      <c r="C42" s="199"/>
      <c r="D42" s="255"/>
      <c r="E42" s="213"/>
      <c r="F42" s="255"/>
      <c r="G42" s="255"/>
      <c r="J42" s="675" t="s">
        <v>496</v>
      </c>
      <c r="K42" s="676">
        <f>B42</f>
        <v>2.2799999999999998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0.63</v>
      </c>
      <c r="C43" s="199"/>
      <c r="D43" s="255"/>
      <c r="E43" s="256"/>
      <c r="F43" s="255"/>
      <c r="G43" s="255"/>
      <c r="J43" s="677" t="s">
        <v>497</v>
      </c>
      <c r="K43" s="678">
        <f>B43</f>
        <v>0.63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1.42</v>
      </c>
      <c r="C46" s="200"/>
      <c r="D46" s="257"/>
      <c r="E46" s="258"/>
      <c r="F46" s="255"/>
      <c r="G46" s="255"/>
      <c r="J46" s="674" t="s">
        <v>510</v>
      </c>
      <c r="K46" s="678">
        <f>B46</f>
        <v>1.42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1.42</v>
      </c>
      <c r="C48" s="255"/>
      <c r="D48" s="255"/>
      <c r="E48" s="255"/>
      <c r="F48" s="255"/>
      <c r="G48" s="255"/>
      <c r="J48" s="663" t="s">
        <v>506</v>
      </c>
      <c r="K48" s="681">
        <f>B48</f>
        <v>1.42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1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1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1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1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8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0.8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1.3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0.2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0.23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2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66.2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0.71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100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100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121644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12155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1</v>
      </c>
      <c r="C4" s="602">
        <v>14.9</v>
      </c>
      <c r="D4" s="602">
        <v>67.2</v>
      </c>
      <c r="E4" s="602">
        <v>0.54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1</v>
      </c>
      <c r="C5" s="604">
        <v>17.5</v>
      </c>
      <c r="D5" s="753">
        <v>77.2</v>
      </c>
      <c r="E5" s="753">
        <v>0.77</v>
      </c>
      <c r="G5" s="649" t="s">
        <v>454</v>
      </c>
      <c r="H5" s="650">
        <f>IF(ISBLANK(B4),"",B4)</f>
        <v>1</v>
      </c>
      <c r="I5" s="650">
        <f>IF(ISBLANK(B5),"",B5)</f>
        <v>1</v>
      </c>
      <c r="J5" s="651">
        <f>IF(ISBLANK(B6),"",B6)</f>
        <v>1</v>
      </c>
      <c r="K5" s="571"/>
    </row>
    <row r="6" spans="1:11" x14ac:dyDescent="0.25">
      <c r="A6" s="220">
        <v>2022</v>
      </c>
      <c r="B6" s="603">
        <v>1</v>
      </c>
      <c r="C6" s="604">
        <v>14.7</v>
      </c>
      <c r="D6" s="961">
        <v>66.2</v>
      </c>
      <c r="E6" s="961">
        <v>0.71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14.9</v>
      </c>
      <c r="I9" s="650">
        <f>IF(ISBLANK(C5),"",C5)</f>
        <v>17.5</v>
      </c>
      <c r="J9" s="651">
        <f>IF(ISBLANK(C6),"",C6)</f>
        <v>14.7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12</v>
      </c>
      <c r="C4" s="645">
        <v>1.1000000000000001</v>
      </c>
      <c r="D4" s="645"/>
      <c r="E4" s="645">
        <v>0.22</v>
      </c>
      <c r="F4" s="645">
        <v>0.8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10</v>
      </c>
      <c r="C5" s="604">
        <v>1</v>
      </c>
      <c r="D5" s="604"/>
      <c r="E5" s="604">
        <v>0.22</v>
      </c>
      <c r="F5" s="604">
        <v>0.7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8</v>
      </c>
      <c r="C6" s="604">
        <v>0.8</v>
      </c>
      <c r="D6" s="604">
        <v>1.3</v>
      </c>
      <c r="E6" s="604">
        <v>0.23</v>
      </c>
      <c r="F6" s="604">
        <v>0.2</v>
      </c>
      <c r="G6" s="604">
        <v>2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98.5</v>
      </c>
      <c r="C5" s="604">
        <v>100</v>
      </c>
      <c r="D5" s="604">
        <v>2</v>
      </c>
      <c r="E5" s="604">
        <v>18.7</v>
      </c>
      <c r="F5" s="255"/>
      <c r="G5" s="255"/>
      <c r="H5" s="255"/>
    </row>
    <row r="6" spans="1:8" x14ac:dyDescent="0.25">
      <c r="A6" s="362">
        <v>2021</v>
      </c>
      <c r="B6" s="604">
        <v>98.5</v>
      </c>
      <c r="C6" s="604">
        <v>96.9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100</v>
      </c>
      <c r="C7" s="1076">
        <v>100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18.7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1201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12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4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300</v>
      </c>
      <c r="C9" s="58">
        <v>2022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2477</v>
      </c>
      <c r="C10" s="58">
        <v>2022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15358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1535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963</v>
      </c>
      <c r="C5" s="1043">
        <v>441</v>
      </c>
      <c r="D5" s="602">
        <v>522</v>
      </c>
      <c r="G5" s="873" t="s">
        <v>126</v>
      </c>
      <c r="H5" s="639">
        <f>IF(ISBLANK(D7),"",D7)</f>
        <v>644</v>
      </c>
    </row>
    <row r="6" spans="1:17" x14ac:dyDescent="0.25">
      <c r="A6" s="643">
        <v>2021</v>
      </c>
      <c r="B6" s="1043">
        <v>1061</v>
      </c>
      <c r="C6" s="1043">
        <v>487</v>
      </c>
      <c r="D6" s="604">
        <v>574</v>
      </c>
      <c r="G6" s="637" t="s">
        <v>127</v>
      </c>
      <c r="H6" s="625">
        <f>IF(ISBLANK(C7),"",C7)</f>
        <v>557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1201</v>
      </c>
      <c r="C7" s="1043">
        <v>557</v>
      </c>
      <c r="D7" s="619">
        <v>644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644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557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9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6.8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1.5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5.3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1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10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0.4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2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7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1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556</v>
      </c>
      <c r="C6" s="55">
        <v>278</v>
      </c>
      <c r="D6" s="55">
        <v>278</v>
      </c>
      <c r="E6" s="70">
        <v>621</v>
      </c>
      <c r="F6" s="55">
        <v>307</v>
      </c>
      <c r="G6" s="110">
        <v>314</v>
      </c>
      <c r="H6" s="55">
        <v>455</v>
      </c>
      <c r="I6" s="55">
        <v>226</v>
      </c>
      <c r="J6" s="55">
        <v>229</v>
      </c>
      <c r="K6" s="70">
        <v>1516</v>
      </c>
      <c r="L6" s="55">
        <v>753</v>
      </c>
      <c r="M6" s="110">
        <v>763</v>
      </c>
      <c r="N6" s="70">
        <v>1668</v>
      </c>
      <c r="O6" s="55">
        <v>891</v>
      </c>
      <c r="P6" s="110">
        <v>777</v>
      </c>
      <c r="Q6" s="70">
        <v>6779</v>
      </c>
      <c r="R6" s="55">
        <v>3671</v>
      </c>
      <c r="S6" s="110">
        <v>3108</v>
      </c>
      <c r="T6" s="70">
        <v>10717</v>
      </c>
      <c r="U6" s="55">
        <v>5563</v>
      </c>
      <c r="V6" s="162">
        <v>5154</v>
      </c>
    </row>
    <row r="7" spans="1:22" x14ac:dyDescent="0.25">
      <c r="A7" s="288">
        <v>2021</v>
      </c>
      <c r="B7" s="169">
        <v>539</v>
      </c>
      <c r="C7" s="94">
        <v>267</v>
      </c>
      <c r="D7" s="94">
        <v>272</v>
      </c>
      <c r="E7" s="169">
        <v>608</v>
      </c>
      <c r="F7" s="94">
        <v>307</v>
      </c>
      <c r="G7" s="171">
        <v>301</v>
      </c>
      <c r="H7" s="94">
        <v>429</v>
      </c>
      <c r="I7" s="94">
        <v>208</v>
      </c>
      <c r="J7" s="94">
        <v>221</v>
      </c>
      <c r="K7" s="169">
        <v>1458</v>
      </c>
      <c r="L7" s="94">
        <v>728</v>
      </c>
      <c r="M7" s="171">
        <v>730</v>
      </c>
      <c r="N7" s="169">
        <v>1608</v>
      </c>
      <c r="O7" s="94">
        <v>852</v>
      </c>
      <c r="P7" s="171">
        <v>756</v>
      </c>
      <c r="Q7" s="169">
        <v>6588</v>
      </c>
      <c r="R7" s="94">
        <v>3561</v>
      </c>
      <c r="S7" s="171">
        <v>3027</v>
      </c>
      <c r="T7" s="214">
        <v>10466</v>
      </c>
      <c r="U7" s="58">
        <v>5429</v>
      </c>
      <c r="V7" s="162">
        <v>5037</v>
      </c>
    </row>
    <row r="8" spans="1:22" x14ac:dyDescent="0.25">
      <c r="A8" s="221">
        <v>2022</v>
      </c>
      <c r="B8" s="72">
        <v>502</v>
      </c>
      <c r="C8" s="61">
        <v>243</v>
      </c>
      <c r="D8" s="61">
        <v>259</v>
      </c>
      <c r="E8" s="72">
        <v>593</v>
      </c>
      <c r="F8" s="61">
        <v>311</v>
      </c>
      <c r="G8" s="111">
        <v>282</v>
      </c>
      <c r="H8" s="61">
        <v>361</v>
      </c>
      <c r="I8" s="61">
        <v>179</v>
      </c>
      <c r="J8" s="61">
        <v>182</v>
      </c>
      <c r="K8" s="72">
        <v>1352</v>
      </c>
      <c r="L8" s="61">
        <v>679</v>
      </c>
      <c r="M8" s="111">
        <v>673</v>
      </c>
      <c r="N8" s="72">
        <v>1412</v>
      </c>
      <c r="O8" s="61">
        <v>741</v>
      </c>
      <c r="P8" s="111">
        <v>671</v>
      </c>
      <c r="Q8" s="72">
        <v>6229</v>
      </c>
      <c r="R8" s="61">
        <v>3360</v>
      </c>
      <c r="S8" s="111">
        <v>2869</v>
      </c>
      <c r="T8" s="72">
        <v>10008</v>
      </c>
      <c r="U8" s="61">
        <v>5182</v>
      </c>
      <c r="V8" s="111">
        <v>4826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502</v>
      </c>
      <c r="C15" s="174">
        <f>E8</f>
        <v>593</v>
      </c>
      <c r="D15" s="174">
        <f>H8</f>
        <v>361</v>
      </c>
      <c r="E15" s="174">
        <f>K8</f>
        <v>1352</v>
      </c>
      <c r="F15" s="174">
        <f>N8</f>
        <v>1412</v>
      </c>
      <c r="G15" s="174">
        <f>Q8</f>
        <v>6229</v>
      </c>
      <c r="H15" s="336">
        <f>T8</f>
        <v>10008</v>
      </c>
      <c r="M15" s="174">
        <f>K8</f>
        <v>1352</v>
      </c>
      <c r="N15" s="174">
        <f>H15-E15-O15</f>
        <v>5972</v>
      </c>
      <c r="O15" s="174">
        <f>H15-(B15+C15+G15)</f>
        <v>2684</v>
      </c>
      <c r="P15" s="29"/>
      <c r="Q15" s="100">
        <f>M15/H15*100</f>
        <v>13.509192645883294</v>
      </c>
      <c r="R15" s="100">
        <f>N15/H15*100</f>
        <v>59.672262190247807</v>
      </c>
      <c r="S15" s="100">
        <f>O15/H15*100</f>
        <v>26.818545163868908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13.509192645883294</v>
      </c>
      <c r="R18" s="100">
        <f>N15/H15*100</f>
        <v>59.672262190247807</v>
      </c>
      <c r="S18" s="100">
        <f>O15/H15*100</f>
        <v>26.818545163868908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14.1</v>
      </c>
      <c r="C23" s="363"/>
      <c r="D23" s="363"/>
      <c r="E23" s="169">
        <v>0</v>
      </c>
      <c r="F23" s="363"/>
      <c r="G23" s="364"/>
      <c r="H23" s="169">
        <v>14.08</v>
      </c>
      <c r="I23" s="94">
        <v>0</v>
      </c>
      <c r="J23" s="171">
        <v>24.39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24.39</v>
      </c>
      <c r="C32" s="676">
        <f>IF(ISBLANK(I23),"",I23)</f>
        <v>0</v>
      </c>
      <c r="F32" s="702">
        <f>A23</f>
        <v>2020</v>
      </c>
      <c r="G32" s="676">
        <f>IF(ISBLANK(J23),"",J23)</f>
        <v>24.39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14</v>
      </c>
      <c r="C4" s="602">
        <v>0</v>
      </c>
      <c r="D4" s="602">
        <v>2</v>
      </c>
      <c r="E4" s="601">
        <v>0</v>
      </c>
      <c r="F4" s="602">
        <v>10.8</v>
      </c>
      <c r="G4" s="602">
        <v>1.3</v>
      </c>
    </row>
    <row r="5" spans="1:10" x14ac:dyDescent="0.25">
      <c r="A5" s="288">
        <v>2021</v>
      </c>
      <c r="B5" s="753">
        <v>11</v>
      </c>
      <c r="C5" s="753">
        <v>0</v>
      </c>
      <c r="D5" s="753">
        <v>3</v>
      </c>
      <c r="E5" s="755">
        <v>0</v>
      </c>
      <c r="F5" s="753">
        <v>9.8000000000000007</v>
      </c>
      <c r="G5" s="753">
        <v>2.1</v>
      </c>
    </row>
    <row r="6" spans="1:10" x14ac:dyDescent="0.25">
      <c r="A6" s="220">
        <v>2022</v>
      </c>
      <c r="B6" s="754">
        <v>7</v>
      </c>
      <c r="C6" s="754">
        <v>0</v>
      </c>
      <c r="D6" s="754">
        <v>2</v>
      </c>
      <c r="E6" s="756">
        <v>1</v>
      </c>
      <c r="F6" s="754">
        <v>6.8</v>
      </c>
      <c r="G6" s="754">
        <v>1.5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14</v>
      </c>
      <c r="C11" s="80">
        <f>IF(ISBLANK(D4),"",D4)</f>
        <v>2</v>
      </c>
      <c r="E11" s="103">
        <f>A4</f>
        <v>2020</v>
      </c>
      <c r="F11" s="80">
        <f>IF(ISBLANK(B4),"",B4)</f>
        <v>14</v>
      </c>
      <c r="G11" s="80">
        <f>IF(ISBLANK(D4),"",D4)</f>
        <v>2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11</v>
      </c>
      <c r="C12" s="80">
        <f>IF(ISBLANK(D5),"",D5)</f>
        <v>3</v>
      </c>
      <c r="E12" s="103">
        <f t="shared" ref="E12:E13" si="1">A5</f>
        <v>2021</v>
      </c>
      <c r="F12" s="80">
        <f t="shared" ref="F12:F13" si="2">IF(ISBLANK(B5),"",B5)</f>
        <v>11</v>
      </c>
      <c r="G12" s="80">
        <f t="shared" ref="G12:G13" si="3">IF(ISBLANK(D5),"",D5)</f>
        <v>3</v>
      </c>
    </row>
    <row r="13" spans="1:10" x14ac:dyDescent="0.25">
      <c r="A13" s="156">
        <f t="shared" si="0"/>
        <v>2022</v>
      </c>
      <c r="B13" s="83">
        <f>IF(ISBLANK(B6),"",B6)</f>
        <v>7</v>
      </c>
      <c r="C13" s="83">
        <f>IF(ISBLANK(D6),"",D6)</f>
        <v>2</v>
      </c>
      <c r="D13" s="255"/>
      <c r="E13" s="156">
        <f t="shared" si="1"/>
        <v>2022</v>
      </c>
      <c r="F13" s="83">
        <f t="shared" si="2"/>
        <v>7</v>
      </c>
      <c r="G13" s="83">
        <f t="shared" si="3"/>
        <v>2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0</v>
      </c>
      <c r="E18" s="605">
        <f>A4</f>
        <v>2020</v>
      </c>
      <c r="F18" s="100">
        <f>IF(ISBLANK(C4),"",C4)</f>
        <v>0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1</v>
      </c>
      <c r="E20" s="156">
        <f t="shared" si="5"/>
        <v>2022</v>
      </c>
      <c r="F20" s="83">
        <f>IF(ISBLANK(C6),"",C6)</f>
        <v>0</v>
      </c>
      <c r="G20" s="83">
        <f t="shared" si="6"/>
        <v>1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247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2.5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492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36.9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88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6.6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45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0.5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626</v>
      </c>
    </row>
    <row r="17" spans="2:3" x14ac:dyDescent="0.25">
      <c r="B17" s="255">
        <v>2021</v>
      </c>
      <c r="C17" s="1010">
        <v>553</v>
      </c>
    </row>
    <row r="18" spans="2:3" x14ac:dyDescent="0.25">
      <c r="B18" s="255">
        <v>2022</v>
      </c>
      <c r="C18" s="1010">
        <v>492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626</v>
      </c>
    </row>
    <row r="22" spans="2:3" x14ac:dyDescent="0.25">
      <c r="B22" s="638">
        <f>B17</f>
        <v>2021</v>
      </c>
      <c r="C22" s="638">
        <f t="shared" ref="C22:C23" si="0">IF(ISBLANK(C17),"",C17)</f>
        <v>553</v>
      </c>
    </row>
    <row r="23" spans="2:3" x14ac:dyDescent="0.25">
      <c r="B23" s="638">
        <f>B18</f>
        <v>2022</v>
      </c>
      <c r="C23" s="638">
        <f t="shared" si="0"/>
        <v>492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12</v>
      </c>
      <c r="C5" s="55">
        <v>21</v>
      </c>
      <c r="D5" s="55">
        <v>15</v>
      </c>
      <c r="E5" s="271">
        <f>SUM(B5:D5)</f>
        <v>48</v>
      </c>
      <c r="F5" s="71">
        <v>280</v>
      </c>
      <c r="G5" s="70">
        <v>0.8</v>
      </c>
      <c r="H5" s="55">
        <v>0.3</v>
      </c>
      <c r="I5" s="110">
        <v>0.5</v>
      </c>
      <c r="J5" s="71">
        <v>2.6</v>
      </c>
    </row>
    <row r="6" spans="1:10" x14ac:dyDescent="0.25">
      <c r="A6" s="288">
        <v>2021</v>
      </c>
      <c r="B6" s="759">
        <v>9</v>
      </c>
      <c r="C6" s="760">
        <v>20</v>
      </c>
      <c r="D6" s="760">
        <v>14</v>
      </c>
      <c r="E6" s="272">
        <f>SUM(B6:D6)</f>
        <v>43</v>
      </c>
      <c r="F6" s="216">
        <v>259</v>
      </c>
      <c r="G6" s="459">
        <v>0.6</v>
      </c>
      <c r="H6" s="460">
        <v>0.3</v>
      </c>
      <c r="I6" s="765">
        <v>0.5</v>
      </c>
      <c r="J6" s="216">
        <v>2.5</v>
      </c>
    </row>
    <row r="7" spans="1:10" x14ac:dyDescent="0.25">
      <c r="A7" s="220">
        <v>2022</v>
      </c>
      <c r="B7" s="169">
        <v>12</v>
      </c>
      <c r="C7" s="94">
        <v>17</v>
      </c>
      <c r="D7" s="94">
        <v>14</v>
      </c>
      <c r="E7" s="449">
        <f>SUM(B7:D7)</f>
        <v>43</v>
      </c>
      <c r="F7" s="170">
        <v>247</v>
      </c>
      <c r="G7" s="169">
        <v>0.9</v>
      </c>
      <c r="H7" s="94">
        <v>0.3</v>
      </c>
      <c r="I7" s="171">
        <v>0.5</v>
      </c>
      <c r="J7" s="170">
        <v>2.5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280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259</v>
      </c>
      <c r="C14" s="28"/>
      <c r="D14" s="28"/>
      <c r="F14" s="627" t="s">
        <v>1534</v>
      </c>
      <c r="G14" s="623">
        <f>IF(ISBLANK(B7),"",B7)</f>
        <v>12</v>
      </c>
      <c r="I14" s="627" t="s">
        <v>1537</v>
      </c>
      <c r="J14" s="623">
        <f>IF(ISBLANK(B7),"",B7)</f>
        <v>12</v>
      </c>
    </row>
    <row r="15" spans="1:10" x14ac:dyDescent="0.25">
      <c r="A15" s="626">
        <f t="shared" ref="A15" si="1">A7</f>
        <v>2022</v>
      </c>
      <c r="B15" s="625">
        <f t="shared" si="0"/>
        <v>247</v>
      </c>
      <c r="C15" s="28"/>
      <c r="D15" s="28"/>
      <c r="F15" s="628" t="s">
        <v>1535</v>
      </c>
      <c r="G15" s="624">
        <f>IF(ISBLANK(C7),"",C7)</f>
        <v>17</v>
      </c>
      <c r="I15" s="628" t="s">
        <v>1546</v>
      </c>
      <c r="J15" s="624">
        <f>IF(ISBLANK(C7),"",C7)</f>
        <v>17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14</v>
      </c>
      <c r="I16" s="629" t="s">
        <v>1547</v>
      </c>
      <c r="J16" s="625">
        <f>IF(ISBLANK(D7),"",D7)</f>
        <v>14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0.9</v>
      </c>
    </row>
    <row r="22" spans="1:2" x14ac:dyDescent="0.25">
      <c r="A22" s="628" t="s">
        <v>472</v>
      </c>
      <c r="B22" s="624">
        <f>IF(ISBLANK(H7),"",H7)</f>
        <v>0.3</v>
      </c>
    </row>
    <row r="23" spans="1:2" x14ac:dyDescent="0.25">
      <c r="A23" s="629" t="s">
        <v>373</v>
      </c>
      <c r="B23" s="625">
        <f>IF(ISBLANK(I7),"",I7)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1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26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5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5.4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6</v>
      </c>
      <c r="C6" s="761"/>
      <c r="D6" s="761"/>
      <c r="E6" s="459">
        <v>5.8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17</v>
      </c>
      <c r="C7" s="761"/>
      <c r="D7" s="761"/>
      <c r="E7" s="459">
        <v>17.100000000000001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5</v>
      </c>
      <c r="C8" s="762"/>
      <c r="D8" s="762"/>
      <c r="E8" s="603">
        <v>5.4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6</v>
      </c>
      <c r="C16" s="757"/>
      <c r="I16" s="702">
        <f>A6</f>
        <v>2020</v>
      </c>
      <c r="J16" s="676">
        <f>IF(ISBLANK(E6),"",E6)</f>
        <v>5.8</v>
      </c>
      <c r="K16" s="758"/>
    </row>
    <row r="17" spans="1:10" x14ac:dyDescent="0.25">
      <c r="A17" s="703">
        <f>A7</f>
        <v>2021</v>
      </c>
      <c r="B17" s="855">
        <f>IF(ISBLANK(B7),"",B7)</f>
        <v>17</v>
      </c>
      <c r="C17" s="757"/>
      <c r="I17" s="703">
        <f>A7</f>
        <v>2021</v>
      </c>
      <c r="J17" s="855">
        <f>IF(ISBLANK(E7),"",E7)</f>
        <v>17.100000000000001</v>
      </c>
    </row>
    <row r="18" spans="1:10" x14ac:dyDescent="0.25">
      <c r="A18" s="704">
        <f>A8</f>
        <v>2022</v>
      </c>
      <c r="B18" s="678">
        <f>IF(ISBLANK(B8),"",B8)</f>
        <v>5</v>
      </c>
      <c r="C18" s="757"/>
      <c r="I18" s="704">
        <f>A8</f>
        <v>2022</v>
      </c>
      <c r="J18" s="678">
        <f>IF(ISBLANK(E8),"",E8)</f>
        <v>5.4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6</v>
      </c>
      <c r="D5" s="451">
        <f>IF(ISBLANK(B5),"",A5)</f>
        <v>2020</v>
      </c>
      <c r="E5" s="620">
        <f>IF(ISBLANK(B5),"",B5)</f>
        <v>6</v>
      </c>
      <c r="K5" s="219">
        <v>2020</v>
      </c>
      <c r="L5" s="657">
        <v>9.4</v>
      </c>
    </row>
    <row r="6" spans="1:12" x14ac:dyDescent="0.25">
      <c r="A6" s="231">
        <v>2021</v>
      </c>
      <c r="B6" s="604">
        <v>6</v>
      </c>
      <c r="D6" s="452">
        <f>IF(ISBLANK(B6),"",A6)</f>
        <v>2021</v>
      </c>
      <c r="E6" s="621">
        <f>IF(ISBLANK(B6),"",B6)</f>
        <v>6</v>
      </c>
      <c r="K6" s="288">
        <v>2021</v>
      </c>
      <c r="L6" s="659">
        <v>7.7</v>
      </c>
    </row>
    <row r="7" spans="1:12" x14ac:dyDescent="0.25">
      <c r="A7" s="123">
        <v>2022</v>
      </c>
      <c r="B7" s="619">
        <v>6</v>
      </c>
      <c r="D7" s="381">
        <f>IF(ISBLANK(B7),"",A7)</f>
        <v>2022</v>
      </c>
      <c r="E7" s="622">
        <f>IF(ISBLANK(B7),"",B7)</f>
        <v>6</v>
      </c>
      <c r="K7" s="221">
        <v>2022</v>
      </c>
      <c r="L7" s="619">
        <v>5.3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0</v>
      </c>
      <c r="C4" s="645">
        <v>9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0</v>
      </c>
      <c r="C5" s="604">
        <v>25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1</v>
      </c>
      <c r="C6" s="604">
        <v>26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4</v>
      </c>
      <c r="C5" s="645">
        <v>2650</v>
      </c>
      <c r="D5" s="645">
        <v>241</v>
      </c>
      <c r="E5" s="871">
        <v>9</v>
      </c>
      <c r="F5" s="1048">
        <v>7.9</v>
      </c>
      <c r="G5" s="1048">
        <v>10.1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4</v>
      </c>
      <c r="C6" s="659">
        <v>2583</v>
      </c>
      <c r="D6" s="659">
        <v>265</v>
      </c>
      <c r="E6" s="659">
        <v>10.1</v>
      </c>
      <c r="F6" s="659">
        <v>9</v>
      </c>
      <c r="G6" s="659">
        <v>11.4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4</v>
      </c>
      <c r="C7" s="619">
        <v>2477</v>
      </c>
      <c r="D7" s="619">
        <v>300</v>
      </c>
      <c r="E7" s="619">
        <v>12</v>
      </c>
      <c r="F7" s="619">
        <v>10.7</v>
      </c>
      <c r="G7" s="619">
        <v>13.3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42.2</v>
      </c>
      <c r="C4" s="657">
        <v>89</v>
      </c>
      <c r="D4" s="657">
        <v>6</v>
      </c>
      <c r="E4" s="657">
        <v>48</v>
      </c>
      <c r="F4" s="657">
        <v>0.5</v>
      </c>
      <c r="G4" s="657">
        <v>16</v>
      </c>
      <c r="H4" s="657">
        <v>0</v>
      </c>
      <c r="I4" s="657">
        <v>6</v>
      </c>
      <c r="J4" s="657">
        <v>0.2</v>
      </c>
      <c r="K4" s="255"/>
      <c r="L4" s="255"/>
      <c r="M4" s="255"/>
    </row>
    <row r="5" spans="1:13" x14ac:dyDescent="0.25">
      <c r="A5" s="488">
        <v>2021</v>
      </c>
      <c r="B5" s="604">
        <v>38.6</v>
      </c>
      <c r="C5" s="604">
        <v>72</v>
      </c>
      <c r="D5" s="604">
        <v>5</v>
      </c>
      <c r="E5" s="604">
        <v>43</v>
      </c>
      <c r="F5" s="604">
        <v>0.4</v>
      </c>
      <c r="G5" s="604">
        <v>14</v>
      </c>
      <c r="H5" s="604">
        <v>0</v>
      </c>
      <c r="I5" s="604">
        <v>10</v>
      </c>
      <c r="J5" s="604">
        <v>0.4</v>
      </c>
      <c r="K5" s="255"/>
      <c r="L5" s="255"/>
      <c r="M5" s="255"/>
    </row>
    <row r="6" spans="1:13" x14ac:dyDescent="0.25">
      <c r="A6" s="483">
        <v>2022</v>
      </c>
      <c r="B6" s="619">
        <v>36.9</v>
      </c>
      <c r="C6" s="619">
        <v>88</v>
      </c>
      <c r="D6" s="619">
        <v>6.6</v>
      </c>
      <c r="E6" s="619">
        <v>45</v>
      </c>
      <c r="F6" s="619">
        <v>0.5</v>
      </c>
      <c r="G6" s="619">
        <v>9</v>
      </c>
      <c r="H6" s="619">
        <v>1</v>
      </c>
      <c r="I6" s="619">
        <v>10</v>
      </c>
      <c r="J6" s="619">
        <v>0.4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4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0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71</v>
      </c>
      <c r="C4" s="1015">
        <v>30</v>
      </c>
      <c r="D4" s="1015">
        <v>41</v>
      </c>
      <c r="E4" s="1014">
        <v>243</v>
      </c>
      <c r="F4" s="1015">
        <v>130</v>
      </c>
      <c r="G4" s="1015">
        <v>113</v>
      </c>
      <c r="H4" s="1016">
        <v>6.6</v>
      </c>
      <c r="I4" s="1016">
        <v>22.7</v>
      </c>
      <c r="J4" s="1016">
        <v>-16.100000000000001</v>
      </c>
      <c r="K4" s="70">
        <v>87</v>
      </c>
      <c r="L4" s="55">
        <v>27</v>
      </c>
      <c r="M4" s="110">
        <v>60</v>
      </c>
      <c r="N4" s="55">
        <v>151</v>
      </c>
      <c r="O4" s="55">
        <v>52</v>
      </c>
      <c r="P4" s="110">
        <v>99</v>
      </c>
    </row>
    <row r="5" spans="1:17" x14ac:dyDescent="0.25">
      <c r="A5" s="288">
        <v>2021</v>
      </c>
      <c r="B5" s="1017">
        <v>66</v>
      </c>
      <c r="C5" s="1018">
        <v>35</v>
      </c>
      <c r="D5" s="1018">
        <v>31</v>
      </c>
      <c r="E5" s="1017">
        <v>267</v>
      </c>
      <c r="F5" s="1018">
        <v>152</v>
      </c>
      <c r="G5" s="1018">
        <v>115</v>
      </c>
      <c r="H5" s="1019">
        <v>6.3</v>
      </c>
      <c r="I5" s="1019">
        <v>25.5</v>
      </c>
      <c r="J5" s="1019">
        <v>-19.2</v>
      </c>
      <c r="K5" s="214">
        <v>115</v>
      </c>
      <c r="L5" s="58">
        <v>47</v>
      </c>
      <c r="M5" s="162">
        <v>68</v>
      </c>
      <c r="N5" s="58">
        <v>180</v>
      </c>
      <c r="O5" s="58">
        <v>71</v>
      </c>
      <c r="P5" s="162">
        <v>109</v>
      </c>
    </row>
    <row r="6" spans="1:17" x14ac:dyDescent="0.25">
      <c r="A6" s="221">
        <v>2022</v>
      </c>
      <c r="B6" s="1020">
        <v>71</v>
      </c>
      <c r="C6" s="1021">
        <v>32</v>
      </c>
      <c r="D6" s="1021">
        <v>39</v>
      </c>
      <c r="E6" s="1020">
        <v>215</v>
      </c>
      <c r="F6" s="1021">
        <v>115</v>
      </c>
      <c r="G6" s="1021">
        <v>100</v>
      </c>
      <c r="H6" s="1022">
        <v>7.1</v>
      </c>
      <c r="I6" s="1022">
        <v>21.5</v>
      </c>
      <c r="J6" s="1022">
        <v>-14.4</v>
      </c>
      <c r="K6" s="1023">
        <v>168</v>
      </c>
      <c r="L6" s="1024">
        <v>70</v>
      </c>
      <c r="M6" s="1025">
        <v>98</v>
      </c>
      <c r="N6" s="1024">
        <v>227</v>
      </c>
      <c r="O6" s="1024">
        <v>93</v>
      </c>
      <c r="P6" s="1025">
        <v>134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41</v>
      </c>
      <c r="C13" s="321">
        <f>IF(ISBLANK(C4),"",C4)</f>
        <v>30</v>
      </c>
      <c r="D13" s="366"/>
      <c r="E13" s="324">
        <f>A4</f>
        <v>2020</v>
      </c>
      <c r="F13" s="321">
        <f>IF(ISBLANK(G4),"",G4)</f>
        <v>113</v>
      </c>
      <c r="G13" s="321">
        <f>IF(ISBLANK(F4),"",F4)</f>
        <v>130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31</v>
      </c>
      <c r="C14" s="322">
        <f t="shared" ref="C14:C15" si="2">IF(ISBLANK(C5),"",C5)</f>
        <v>35</v>
      </c>
      <c r="D14" s="366"/>
      <c r="E14" s="325">
        <f t="shared" ref="E14:E15" si="3">A5</f>
        <v>2021</v>
      </c>
      <c r="F14" s="322">
        <f t="shared" ref="F14:F15" si="4">IF(ISBLANK(G5),"",G5)</f>
        <v>115</v>
      </c>
      <c r="G14" s="322">
        <f t="shared" ref="G14:G15" si="5">IF(ISBLANK(F5),"",F5)</f>
        <v>152</v>
      </c>
      <c r="H14" s="391"/>
      <c r="I14" s="391"/>
      <c r="J14" s="48"/>
      <c r="K14" s="327" t="s">
        <v>544</v>
      </c>
      <c r="L14" s="330">
        <f>IF(ISBLANK(K4),"",K4)</f>
        <v>87</v>
      </c>
      <c r="M14" s="330">
        <f>IF(ISBLANK(K5),"",K5)</f>
        <v>115</v>
      </c>
      <c r="N14" s="330">
        <f>IF(ISBLANK(K6),"",K6)</f>
        <v>168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39</v>
      </c>
      <c r="C15" s="323">
        <f t="shared" si="2"/>
        <v>32</v>
      </c>
      <c r="E15" s="326">
        <f t="shared" si="3"/>
        <v>2022</v>
      </c>
      <c r="F15" s="323">
        <f t="shared" si="4"/>
        <v>100</v>
      </c>
      <c r="G15" s="323">
        <f t="shared" si="5"/>
        <v>115</v>
      </c>
      <c r="H15" s="213"/>
      <c r="I15" s="213"/>
      <c r="J15" s="28"/>
      <c r="K15" s="328" t="s">
        <v>543</v>
      </c>
      <c r="L15" s="331">
        <f>IF(ISBLANK(N4),"",N4)</f>
        <v>151</v>
      </c>
      <c r="M15" s="331">
        <f>IF(ISBLANK(N5),"",N5)</f>
        <v>180</v>
      </c>
      <c r="N15" s="331">
        <f>IF(ISBLANK(N6),"",N6)</f>
        <v>227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87</v>
      </c>
      <c r="M19" s="330">
        <f>IF(ISBLANK(K5),"",K5)</f>
        <v>115</v>
      </c>
      <c r="N19" s="330">
        <f>IF(ISBLANK(K6),"",K6)</f>
        <v>168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151</v>
      </c>
      <c r="M20" s="331">
        <f>IF(ISBLANK(N5),"",N5)</f>
        <v>180</v>
      </c>
      <c r="N20" s="331">
        <f>IF(ISBLANK(N6),"",N6)</f>
        <v>227</v>
      </c>
      <c r="O20" s="366"/>
    </row>
    <row r="21" spans="1:15" x14ac:dyDescent="0.25">
      <c r="A21" s="324">
        <f>A4</f>
        <v>2020</v>
      </c>
      <c r="B21" s="321">
        <f>IF(ISBLANK(D4),"",D4)</f>
        <v>41</v>
      </c>
      <c r="C21" s="321">
        <f>IF(ISBLANK(C4),"",C4)</f>
        <v>30</v>
      </c>
      <c r="E21" s="324">
        <f>A4</f>
        <v>2020</v>
      </c>
      <c r="F21" s="321">
        <f>IF(ISBLANK(G4),"",G4)</f>
        <v>113</v>
      </c>
      <c r="G21" s="321">
        <f>IF(ISBLANK(F4),"",F4)</f>
        <v>130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31</v>
      </c>
      <c r="C22" s="322">
        <f t="shared" ref="C22:C23" si="8">IF(ISBLANK(C5),"",C5)</f>
        <v>35</v>
      </c>
      <c r="E22" s="325">
        <f t="shared" ref="E22:E23" si="9">A5</f>
        <v>2021</v>
      </c>
      <c r="F22" s="322">
        <f t="shared" ref="F22:F23" si="10">IF(ISBLANK(G5),"",G5)</f>
        <v>115</v>
      </c>
      <c r="G22" s="322">
        <f t="shared" ref="G22:G23" si="11">IF(ISBLANK(F5),"",F5)</f>
        <v>152</v>
      </c>
    </row>
    <row r="23" spans="1:15" x14ac:dyDescent="0.25">
      <c r="A23" s="326">
        <f t="shared" si="6"/>
        <v>2022</v>
      </c>
      <c r="B23" s="323">
        <f t="shared" si="7"/>
        <v>39</v>
      </c>
      <c r="C23" s="323">
        <f t="shared" si="8"/>
        <v>32</v>
      </c>
      <c r="E23" s="326">
        <f t="shared" si="9"/>
        <v>2022</v>
      </c>
      <c r="F23" s="323">
        <f t="shared" si="10"/>
        <v>100</v>
      </c>
      <c r="G23" s="323">
        <f t="shared" si="11"/>
        <v>115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1</v>
      </c>
      <c r="C5" s="613"/>
      <c r="D5" s="613"/>
      <c r="E5" s="601">
        <v>1</v>
      </c>
      <c r="F5" s="618"/>
      <c r="G5" s="947"/>
      <c r="H5" s="601">
        <v>8</v>
      </c>
      <c r="I5" s="618">
        <v>0</v>
      </c>
      <c r="J5" s="618">
        <v>8</v>
      </c>
      <c r="K5" s="618"/>
      <c r="L5" s="947"/>
    </row>
    <row r="6" spans="1:12" x14ac:dyDescent="0.25">
      <c r="A6" s="288">
        <v>2021</v>
      </c>
      <c r="B6" s="603">
        <v>0</v>
      </c>
      <c r="C6" s="614"/>
      <c r="D6" s="614"/>
      <c r="E6" s="1043">
        <v>4</v>
      </c>
      <c r="F6" s="1037"/>
      <c r="G6" s="982"/>
      <c r="H6" s="1043">
        <v>12</v>
      </c>
      <c r="I6" s="1037">
        <v>2</v>
      </c>
      <c r="J6" s="1037">
        <v>10</v>
      </c>
      <c r="K6" s="1037"/>
      <c r="L6" s="982"/>
    </row>
    <row r="7" spans="1:12" x14ac:dyDescent="0.25">
      <c r="A7" s="220">
        <v>2022</v>
      </c>
      <c r="B7" s="603">
        <v>0</v>
      </c>
      <c r="C7" s="614"/>
      <c r="D7" s="614"/>
      <c r="E7" s="1043">
        <v>0</v>
      </c>
      <c r="F7" s="1037"/>
      <c r="G7" s="982"/>
      <c r="H7" s="1043">
        <v>4</v>
      </c>
      <c r="I7" s="1037">
        <v>1</v>
      </c>
      <c r="J7" s="1037">
        <v>3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</v>
      </c>
    </row>
    <row r="15" spans="1:12" ht="30" x14ac:dyDescent="0.25">
      <c r="A15" s="835" t="s">
        <v>1551</v>
      </c>
      <c r="B15" s="625">
        <f>IF(ISBLANK(J7),"",J7)</f>
        <v>3</v>
      </c>
    </row>
    <row r="17" spans="1:2" x14ac:dyDescent="0.25">
      <c r="A17" s="627" t="s">
        <v>1548</v>
      </c>
      <c r="B17" s="623">
        <f>IF(ISBLANK(I7),"",I7)</f>
        <v>1</v>
      </c>
    </row>
    <row r="18" spans="1:2" x14ac:dyDescent="0.25">
      <c r="A18" s="629" t="s">
        <v>1549</v>
      </c>
      <c r="B18" s="625">
        <f>IF(ISBLANK(J7),"",J7)</f>
        <v>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62.2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30.3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59.6</v>
      </c>
      <c r="C6" s="616">
        <v>27.3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57.2</v>
      </c>
      <c r="C10" s="616">
        <v>33.299999999999997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62.2</v>
      </c>
      <c r="C14" s="73">
        <v>30.3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224.059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96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1544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0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9693.01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30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0.4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25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224.059</v>
      </c>
      <c r="C5" s="613">
        <v>122.34099999999999</v>
      </c>
      <c r="D5" s="753">
        <v>2796</v>
      </c>
      <c r="E5" s="753">
        <v>26</v>
      </c>
      <c r="G5" s="360">
        <v>2014</v>
      </c>
      <c r="H5" s="70">
        <v>9318.0400000000009</v>
      </c>
      <c r="I5" s="55">
        <v>8987.0400000000009</v>
      </c>
      <c r="J5" s="55">
        <v>331</v>
      </c>
      <c r="K5" s="71">
        <v>29</v>
      </c>
    </row>
    <row r="6" spans="1:12" x14ac:dyDescent="0.25">
      <c r="A6" s="288">
        <v>2021</v>
      </c>
      <c r="B6" s="603">
        <v>224.059</v>
      </c>
      <c r="C6" s="614">
        <v>126.85899999999999</v>
      </c>
      <c r="D6" s="961">
        <v>2615</v>
      </c>
      <c r="E6" s="961">
        <v>25</v>
      </c>
      <c r="G6" s="482">
        <v>2017</v>
      </c>
      <c r="H6" s="214">
        <v>9319.01</v>
      </c>
      <c r="I6" s="58">
        <v>8987.01</v>
      </c>
      <c r="J6" s="58">
        <v>332</v>
      </c>
      <c r="K6" s="216">
        <v>29</v>
      </c>
    </row>
    <row r="7" spans="1:12" x14ac:dyDescent="0.25">
      <c r="A7" s="220">
        <v>2022</v>
      </c>
      <c r="B7" s="603">
        <v>224.059</v>
      </c>
      <c r="C7" s="614">
        <v>132.75899999999999</v>
      </c>
      <c r="D7" s="961">
        <v>2509</v>
      </c>
      <c r="E7" s="961">
        <v>25</v>
      </c>
      <c r="G7" s="484">
        <v>2020</v>
      </c>
      <c r="H7" s="72">
        <v>9693.01</v>
      </c>
      <c r="I7" s="61">
        <v>9361.01</v>
      </c>
      <c r="J7" s="61">
        <v>332</v>
      </c>
      <c r="K7" s="73">
        <v>30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132.75899999999999</v>
      </c>
      <c r="D14" s="633">
        <f>A5</f>
        <v>2020</v>
      </c>
      <c r="E14" s="627">
        <f>IF(ISBLANK(D5),"",D5)</f>
        <v>2796</v>
      </c>
      <c r="F14" s="213"/>
      <c r="G14" s="636" t="s">
        <v>933</v>
      </c>
      <c r="H14" s="623">
        <f>IF(ISBLANK(J7),"",J7)</f>
        <v>332</v>
      </c>
      <c r="I14" s="213"/>
      <c r="J14" s="213"/>
    </row>
    <row r="15" spans="1:12" x14ac:dyDescent="0.25">
      <c r="A15" s="872" t="s">
        <v>16</v>
      </c>
      <c r="B15" s="632">
        <f>IF(ISBLANK(B7),"",B7)</f>
        <v>224.059</v>
      </c>
      <c r="D15" s="634">
        <f t="shared" ref="D15:D16" si="0">A6</f>
        <v>2021</v>
      </c>
      <c r="E15" s="628">
        <f>IF(ISBLANK(D6),"",D6)</f>
        <v>2615</v>
      </c>
      <c r="F15" s="213"/>
      <c r="G15" s="637" t="s">
        <v>934</v>
      </c>
      <c r="H15" s="625">
        <f>IF(ISBLANK(I7),"",I7)</f>
        <v>9361.01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2509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132.75899999999999</v>
      </c>
      <c r="F19" s="255"/>
      <c r="G19" s="636" t="s">
        <v>537</v>
      </c>
      <c r="H19" s="623">
        <f>IF(ISBLANK(J7),"",J7)</f>
        <v>332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224.059</v>
      </c>
      <c r="F20" s="255"/>
      <c r="G20" s="637" t="s">
        <v>536</v>
      </c>
      <c r="H20" s="625">
        <f>IF(ISBLANK(I7),"",I7)</f>
        <v>9361.01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0.3</v>
      </c>
      <c r="C5" s="1101">
        <v>1535</v>
      </c>
      <c r="D5" s="1102">
        <v>95</v>
      </c>
      <c r="E5" s="1101"/>
      <c r="F5" s="1102"/>
    </row>
    <row r="6" spans="1:9" x14ac:dyDescent="0.25">
      <c r="A6" s="220">
        <v>2021</v>
      </c>
      <c r="B6" s="1101">
        <v>0.4</v>
      </c>
      <c r="C6" s="1101">
        <v>1541</v>
      </c>
      <c r="D6" s="1102">
        <v>96</v>
      </c>
      <c r="E6" s="1101"/>
      <c r="F6" s="1102">
        <v>0</v>
      </c>
    </row>
    <row r="7" spans="1:9" x14ac:dyDescent="0.25">
      <c r="A7" s="221">
        <v>2022</v>
      </c>
      <c r="B7" s="73">
        <v>0.4</v>
      </c>
      <c r="C7" s="73">
        <v>1544</v>
      </c>
      <c r="D7" s="73">
        <v>96</v>
      </c>
      <c r="E7" s="73"/>
      <c r="F7" s="73">
        <v>0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459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444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15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2108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2068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40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4.7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2.7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324</v>
      </c>
      <c r="C5" s="460">
        <v>293</v>
      </c>
      <c r="D5" s="460">
        <v>31</v>
      </c>
      <c r="E5" s="459">
        <v>1802</v>
      </c>
      <c r="F5" s="460">
        <v>1172</v>
      </c>
      <c r="G5" s="460">
        <v>630</v>
      </c>
      <c r="H5" s="459">
        <v>4</v>
      </c>
      <c r="I5" s="765">
        <v>20.3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486</v>
      </c>
      <c r="C6" s="460">
        <v>480</v>
      </c>
      <c r="D6" s="460">
        <v>6</v>
      </c>
      <c r="E6" s="459">
        <v>2612</v>
      </c>
      <c r="F6" s="460">
        <v>2563</v>
      </c>
      <c r="G6" s="460">
        <v>49</v>
      </c>
      <c r="H6" s="459">
        <v>5.3</v>
      </c>
      <c r="I6" s="765">
        <v>8.1999999999999993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459</v>
      </c>
      <c r="C7" s="614">
        <v>444</v>
      </c>
      <c r="D7" s="614">
        <v>15</v>
      </c>
      <c r="E7" s="603">
        <v>2108</v>
      </c>
      <c r="F7" s="614">
        <v>2068</v>
      </c>
      <c r="G7" s="614">
        <v>40</v>
      </c>
      <c r="H7" s="949">
        <v>4.7</v>
      </c>
      <c r="I7" s="950">
        <v>2.7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324</v>
      </c>
      <c r="C14" s="676">
        <f t="shared" ref="C14:D14" si="0">IF(ISBLANK(C5),"",C5)</f>
        <v>293</v>
      </c>
      <c r="D14" s="671">
        <f t="shared" si="0"/>
        <v>31</v>
      </c>
      <c r="F14" s="886">
        <f>A5</f>
        <v>2020</v>
      </c>
      <c r="G14" s="676">
        <f>IF(ISBLANK(E5),"",E5)</f>
        <v>1802</v>
      </c>
      <c r="H14" s="676">
        <f t="shared" ref="H14:I16" si="1">IF(ISBLANK(F5),"",F5)</f>
        <v>1172</v>
      </c>
      <c r="I14" s="671">
        <f t="shared" si="1"/>
        <v>630</v>
      </c>
      <c r="J14" s="758"/>
      <c r="K14" s="886">
        <f>A5</f>
        <v>2020</v>
      </c>
      <c r="L14" s="676">
        <f>IF(ISBLANK(H5),"",H5)</f>
        <v>4</v>
      </c>
      <c r="M14" s="671">
        <f>IF(ISBLANK(I5),"",I5)</f>
        <v>20.3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486</v>
      </c>
      <c r="C15" s="881">
        <f t="shared" si="3"/>
        <v>480</v>
      </c>
      <c r="D15" s="888">
        <f t="shared" si="3"/>
        <v>6</v>
      </c>
      <c r="F15" s="892">
        <f t="shared" ref="F15:F16" si="4">A6</f>
        <v>2021</v>
      </c>
      <c r="G15" s="855">
        <f t="shared" ref="G15:G16" si="5">IF(ISBLANK(E6),"",E6)</f>
        <v>2612</v>
      </c>
      <c r="H15" s="855">
        <f t="shared" si="1"/>
        <v>2563</v>
      </c>
      <c r="I15" s="672">
        <f t="shared" si="1"/>
        <v>49</v>
      </c>
      <c r="J15" s="213"/>
      <c r="K15" s="892">
        <f t="shared" ref="K15:K16" si="6">A6</f>
        <v>2021</v>
      </c>
      <c r="L15" s="855">
        <f t="shared" ref="L15:M16" si="7">IF(ISBLANK(H6),"",H6)</f>
        <v>5.3</v>
      </c>
      <c r="M15" s="672">
        <f t="shared" si="7"/>
        <v>8.1999999999999993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459</v>
      </c>
      <c r="C16" s="890">
        <f t="shared" si="3"/>
        <v>444</v>
      </c>
      <c r="D16" s="891">
        <f t="shared" si="3"/>
        <v>15</v>
      </c>
      <c r="F16" s="893">
        <f t="shared" si="4"/>
        <v>2022</v>
      </c>
      <c r="G16" s="678">
        <f t="shared" si="5"/>
        <v>2108</v>
      </c>
      <c r="H16" s="678">
        <f t="shared" si="1"/>
        <v>2068</v>
      </c>
      <c r="I16" s="673">
        <f t="shared" si="1"/>
        <v>40</v>
      </c>
      <c r="J16" s="213"/>
      <c r="K16" s="893">
        <f t="shared" si="6"/>
        <v>2022</v>
      </c>
      <c r="L16" s="678">
        <f t="shared" si="7"/>
        <v>4.7</v>
      </c>
      <c r="M16" s="673">
        <f t="shared" si="7"/>
        <v>2.7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324</v>
      </c>
      <c r="C22" s="676">
        <f t="shared" ref="C22:D22" si="8">IF(ISBLANK(C5),"",C5)</f>
        <v>293</v>
      </c>
      <c r="D22" s="671">
        <f t="shared" si="8"/>
        <v>31</v>
      </c>
      <c r="F22" s="886">
        <f>A5</f>
        <v>2020</v>
      </c>
      <c r="G22" s="676">
        <f>IF(ISBLANK(E5),"",E5)</f>
        <v>1802</v>
      </c>
      <c r="H22" s="676">
        <f t="shared" ref="H22:I24" si="9">IF(ISBLANK(F5),"",F5)</f>
        <v>1172</v>
      </c>
      <c r="I22" s="671">
        <f t="shared" si="9"/>
        <v>630</v>
      </c>
      <c r="J22" s="758"/>
      <c r="K22" s="886">
        <f>A5</f>
        <v>2020</v>
      </c>
      <c r="L22" s="676">
        <f>IF(ISBLANK(H5),"",H5)</f>
        <v>4</v>
      </c>
      <c r="M22" s="671">
        <f>IF(ISBLANK(I5),"",I5)</f>
        <v>20.3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486</v>
      </c>
      <c r="C23" s="855">
        <f t="shared" si="11"/>
        <v>480</v>
      </c>
      <c r="D23" s="672">
        <f t="shared" si="11"/>
        <v>6</v>
      </c>
      <c r="F23" s="892">
        <f t="shared" ref="F23:F24" si="12">A6</f>
        <v>2021</v>
      </c>
      <c r="G23" s="855">
        <f t="shared" ref="G23:G24" si="13">IF(ISBLANK(E6),"",E6)</f>
        <v>2612</v>
      </c>
      <c r="H23" s="855">
        <f t="shared" si="9"/>
        <v>2563</v>
      </c>
      <c r="I23" s="672">
        <f t="shared" si="9"/>
        <v>49</v>
      </c>
      <c r="J23" s="213"/>
      <c r="K23" s="892">
        <f t="shared" ref="K23:K24" si="14">A6</f>
        <v>2021</v>
      </c>
      <c r="L23" s="855">
        <f t="shared" ref="L23:M24" si="15">IF(ISBLANK(H6),"",H6)</f>
        <v>5.3</v>
      </c>
      <c r="M23" s="672">
        <f t="shared" si="15"/>
        <v>8.1999999999999993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459</v>
      </c>
      <c r="C24" s="678">
        <f t="shared" si="11"/>
        <v>444</v>
      </c>
      <c r="D24" s="673">
        <f t="shared" si="11"/>
        <v>15</v>
      </c>
      <c r="F24" s="893">
        <f t="shared" si="12"/>
        <v>2022</v>
      </c>
      <c r="G24" s="678">
        <f t="shared" si="13"/>
        <v>2108</v>
      </c>
      <c r="H24" s="678">
        <f t="shared" si="9"/>
        <v>2068</v>
      </c>
      <c r="I24" s="673">
        <f t="shared" si="9"/>
        <v>40</v>
      </c>
      <c r="J24" s="213"/>
      <c r="K24" s="893">
        <f t="shared" si="14"/>
        <v>2022</v>
      </c>
      <c r="L24" s="678">
        <f t="shared" si="15"/>
        <v>4.7</v>
      </c>
      <c r="M24" s="673">
        <f t="shared" si="15"/>
        <v>2.7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38</v>
      </c>
      <c r="C3" s="71">
        <v>8</v>
      </c>
      <c r="D3" s="71">
        <v>15.8</v>
      </c>
      <c r="F3" s="105" t="s">
        <v>545</v>
      </c>
      <c r="G3" s="97">
        <f>IF(ISBLANK(B3),"",B3)</f>
        <v>38</v>
      </c>
      <c r="H3" s="97">
        <f>IF(ISBLANK(B4),"",B4)</f>
        <v>24</v>
      </c>
      <c r="I3" s="97">
        <f>IF(ISBLANK(B5),"",B5)</f>
        <v>51</v>
      </c>
      <c r="J3" s="367"/>
    </row>
    <row r="4" spans="1:12" x14ac:dyDescent="0.25">
      <c r="A4" s="288">
        <v>2021</v>
      </c>
      <c r="B4" s="216">
        <v>24</v>
      </c>
      <c r="C4" s="216">
        <v>11</v>
      </c>
      <c r="D4" s="216">
        <v>12.1</v>
      </c>
      <c r="F4" s="130" t="s">
        <v>546</v>
      </c>
      <c r="G4" s="98">
        <f>IF(ISBLANK(C3),"",C3)</f>
        <v>8</v>
      </c>
      <c r="H4" s="98">
        <f>IF(ISBLANK(C4),"",C4)</f>
        <v>11</v>
      </c>
      <c r="I4" s="98">
        <f>IF(ISBLANK(C5),"",C5)</f>
        <v>11</v>
      </c>
      <c r="J4" s="367"/>
    </row>
    <row r="5" spans="1:12" x14ac:dyDescent="0.25">
      <c r="A5" s="220">
        <v>2022</v>
      </c>
      <c r="B5" s="170">
        <v>51</v>
      </c>
      <c r="C5" s="170">
        <v>11</v>
      </c>
      <c r="D5" s="170">
        <v>15.6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38</v>
      </c>
      <c r="H8" s="97">
        <f>IF(ISBLANK(B4),"",B4)</f>
        <v>24</v>
      </c>
      <c r="I8" s="97">
        <f>IF(ISBLANK(B5),"",B5)</f>
        <v>51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8</v>
      </c>
      <c r="H9" s="98">
        <f>IF(ISBLANK(C4),"",C4)</f>
        <v>11</v>
      </c>
      <c r="I9" s="98">
        <f>IF(ISBLANK(C5),"",C5)</f>
        <v>11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15.8</v>
      </c>
      <c r="H13" s="132">
        <f>IF(ISBLANK(D4),"",D4)</f>
        <v>12.1</v>
      </c>
      <c r="I13" s="132">
        <f>IF(ISBLANK(D5),"",D5)</f>
        <v>15.6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186</v>
      </c>
      <c r="C4" s="110">
        <v>164</v>
      </c>
      <c r="E4" s="29" t="s">
        <v>548</v>
      </c>
      <c r="F4" s="165">
        <f>B4/($B$22+$C$22)*100</f>
        <v>1.8585131894484412</v>
      </c>
      <c r="G4" s="165">
        <f>C4/($B$22+$C$22)*100</f>
        <v>1.6386890487609911</v>
      </c>
      <c r="J4" s="29" t="s">
        <v>548</v>
      </c>
      <c r="K4" s="165">
        <f>G4</f>
        <v>1.6386890487609911</v>
      </c>
    </row>
    <row r="5" spans="1:11" x14ac:dyDescent="0.25">
      <c r="A5" s="204" t="s">
        <v>549</v>
      </c>
      <c r="B5" s="214">
        <v>183</v>
      </c>
      <c r="C5" s="162">
        <v>206</v>
      </c>
      <c r="E5" s="29" t="s">
        <v>549</v>
      </c>
      <c r="F5" s="165">
        <f t="shared" ref="F5:G21" si="0">B5/($B$22+$C$22)*100</f>
        <v>1.8285371702637891</v>
      </c>
      <c r="G5" s="165">
        <f t="shared" si="0"/>
        <v>2.058353317346123</v>
      </c>
      <c r="J5" s="29" t="s">
        <v>549</v>
      </c>
      <c r="K5" s="165">
        <f t="shared" ref="K5:K21" si="1">G5</f>
        <v>2.058353317346123</v>
      </c>
    </row>
    <row r="6" spans="1:11" x14ac:dyDescent="0.25">
      <c r="A6" s="204" t="s">
        <v>550</v>
      </c>
      <c r="B6" s="214">
        <v>172</v>
      </c>
      <c r="C6" s="162">
        <v>184</v>
      </c>
      <c r="E6" s="29" t="s">
        <v>550</v>
      </c>
      <c r="F6" s="165">
        <f t="shared" si="0"/>
        <v>1.7186250999200638</v>
      </c>
      <c r="G6" s="165">
        <f t="shared" si="0"/>
        <v>1.8385291766586729</v>
      </c>
      <c r="J6" s="29" t="s">
        <v>550</v>
      </c>
      <c r="K6" s="165">
        <f t="shared" si="1"/>
        <v>1.8385291766586729</v>
      </c>
    </row>
    <row r="7" spans="1:11" x14ac:dyDescent="0.25">
      <c r="A7" s="204" t="s">
        <v>551</v>
      </c>
      <c r="B7" s="214">
        <v>236</v>
      </c>
      <c r="C7" s="162">
        <v>230</v>
      </c>
      <c r="E7" s="29" t="s">
        <v>551</v>
      </c>
      <c r="F7" s="165">
        <f t="shared" si="0"/>
        <v>2.3581135091926457</v>
      </c>
      <c r="G7" s="165">
        <f t="shared" si="0"/>
        <v>2.2981614708233415</v>
      </c>
      <c r="J7" s="29" t="s">
        <v>551</v>
      </c>
      <c r="K7" s="165">
        <f t="shared" si="1"/>
        <v>2.2981614708233415</v>
      </c>
    </row>
    <row r="8" spans="1:11" x14ac:dyDescent="0.25">
      <c r="A8" s="204" t="s">
        <v>552</v>
      </c>
      <c r="B8" s="214">
        <v>215</v>
      </c>
      <c r="C8" s="162">
        <v>250</v>
      </c>
      <c r="E8" s="29" t="s">
        <v>552</v>
      </c>
      <c r="F8" s="165">
        <f t="shared" si="0"/>
        <v>2.1482813749000798</v>
      </c>
      <c r="G8" s="165">
        <f t="shared" si="0"/>
        <v>2.4980015987210233</v>
      </c>
      <c r="J8" s="29" t="s">
        <v>552</v>
      </c>
      <c r="K8" s="165">
        <f t="shared" si="1"/>
        <v>2.4980015987210233</v>
      </c>
    </row>
    <row r="9" spans="1:11" x14ac:dyDescent="0.25">
      <c r="A9" s="204" t="s">
        <v>553</v>
      </c>
      <c r="B9" s="214">
        <v>220</v>
      </c>
      <c r="C9" s="162">
        <v>261</v>
      </c>
      <c r="E9" s="29" t="s">
        <v>553</v>
      </c>
      <c r="F9" s="165">
        <f t="shared" si="0"/>
        <v>2.1982414068745006</v>
      </c>
      <c r="G9" s="165">
        <f t="shared" si="0"/>
        <v>2.6079136690647484</v>
      </c>
      <c r="J9" s="29" t="s">
        <v>553</v>
      </c>
      <c r="K9" s="165">
        <f t="shared" si="1"/>
        <v>2.6079136690647484</v>
      </c>
    </row>
    <row r="10" spans="1:11" x14ac:dyDescent="0.25">
      <c r="A10" s="204" t="s">
        <v>554</v>
      </c>
      <c r="B10" s="214">
        <v>213</v>
      </c>
      <c r="C10" s="162">
        <v>272</v>
      </c>
      <c r="E10" s="29" t="s">
        <v>554</v>
      </c>
      <c r="F10" s="165">
        <f t="shared" si="0"/>
        <v>2.1282973621103118</v>
      </c>
      <c r="G10" s="165">
        <f t="shared" si="0"/>
        <v>2.7178257394084731</v>
      </c>
      <c r="J10" s="29" t="s">
        <v>554</v>
      </c>
      <c r="K10" s="165">
        <f t="shared" si="1"/>
        <v>2.7178257394084731</v>
      </c>
    </row>
    <row r="11" spans="1:11" x14ac:dyDescent="0.25">
      <c r="A11" s="204" t="s">
        <v>555</v>
      </c>
      <c r="B11" s="214">
        <v>223</v>
      </c>
      <c r="C11" s="162">
        <v>276</v>
      </c>
      <c r="E11" s="29" t="s">
        <v>555</v>
      </c>
      <c r="F11" s="165">
        <f t="shared" si="0"/>
        <v>2.2282174260591527</v>
      </c>
      <c r="G11" s="165">
        <f t="shared" si="0"/>
        <v>2.7577937649880093</v>
      </c>
      <c r="J11" s="29" t="s">
        <v>555</v>
      </c>
      <c r="K11" s="165">
        <f t="shared" si="1"/>
        <v>2.7577937649880093</v>
      </c>
    </row>
    <row r="12" spans="1:11" x14ac:dyDescent="0.25">
      <c r="A12" s="204" t="s">
        <v>556</v>
      </c>
      <c r="B12" s="214">
        <v>229</v>
      </c>
      <c r="C12" s="162">
        <v>301</v>
      </c>
      <c r="E12" s="29" t="s">
        <v>556</v>
      </c>
      <c r="F12" s="165">
        <f t="shared" si="0"/>
        <v>2.2881694644284569</v>
      </c>
      <c r="G12" s="165">
        <f t="shared" si="0"/>
        <v>3.007593924860112</v>
      </c>
      <c r="J12" s="29" t="s">
        <v>556</v>
      </c>
      <c r="K12" s="165">
        <f t="shared" si="1"/>
        <v>3.007593924860112</v>
      </c>
    </row>
    <row r="13" spans="1:11" x14ac:dyDescent="0.25">
      <c r="A13" s="204" t="s">
        <v>557</v>
      </c>
      <c r="B13" s="214">
        <v>307</v>
      </c>
      <c r="C13" s="162">
        <v>385</v>
      </c>
      <c r="E13" s="29" t="s">
        <v>557</v>
      </c>
      <c r="F13" s="165">
        <f t="shared" si="0"/>
        <v>3.0675459632294162</v>
      </c>
      <c r="G13" s="165">
        <f t="shared" si="0"/>
        <v>3.8469224620303755</v>
      </c>
      <c r="J13" s="29" t="s">
        <v>557</v>
      </c>
      <c r="K13" s="165">
        <f t="shared" si="1"/>
        <v>3.8469224620303755</v>
      </c>
    </row>
    <row r="14" spans="1:11" x14ac:dyDescent="0.25">
      <c r="A14" s="204" t="s">
        <v>558</v>
      </c>
      <c r="B14" s="214">
        <v>372</v>
      </c>
      <c r="C14" s="162">
        <v>416</v>
      </c>
      <c r="E14" s="29" t="s">
        <v>558</v>
      </c>
      <c r="F14" s="165">
        <f t="shared" si="0"/>
        <v>3.7170263788968825</v>
      </c>
      <c r="G14" s="165">
        <f t="shared" si="0"/>
        <v>4.1566746602717828</v>
      </c>
      <c r="J14" s="29" t="s">
        <v>558</v>
      </c>
      <c r="K14" s="165">
        <f t="shared" si="1"/>
        <v>4.1566746602717828</v>
      </c>
    </row>
    <row r="15" spans="1:11" x14ac:dyDescent="0.25">
      <c r="A15" s="204" t="s">
        <v>559</v>
      </c>
      <c r="B15" s="214">
        <v>413</v>
      </c>
      <c r="C15" s="162">
        <v>450</v>
      </c>
      <c r="E15" s="29" t="s">
        <v>559</v>
      </c>
      <c r="F15" s="165">
        <f t="shared" si="0"/>
        <v>4.1266986410871302</v>
      </c>
      <c r="G15" s="165">
        <f t="shared" si="0"/>
        <v>4.4964028776978413</v>
      </c>
      <c r="J15" s="29" t="s">
        <v>559</v>
      </c>
      <c r="K15" s="165">
        <f t="shared" si="1"/>
        <v>4.4964028776978413</v>
      </c>
    </row>
    <row r="16" spans="1:11" x14ac:dyDescent="0.25">
      <c r="A16" s="204" t="s">
        <v>560</v>
      </c>
      <c r="B16" s="214">
        <v>441</v>
      </c>
      <c r="C16" s="162">
        <v>519</v>
      </c>
      <c r="E16" s="29" t="s">
        <v>560</v>
      </c>
      <c r="F16" s="165">
        <f t="shared" si="0"/>
        <v>4.4064748201438846</v>
      </c>
      <c r="G16" s="165">
        <f t="shared" si="0"/>
        <v>5.1858513189448434</v>
      </c>
      <c r="J16" s="29" t="s">
        <v>560</v>
      </c>
      <c r="K16" s="165">
        <f t="shared" si="1"/>
        <v>5.1858513189448434</v>
      </c>
    </row>
    <row r="17" spans="1:11" x14ac:dyDescent="0.25">
      <c r="A17" s="204" t="s">
        <v>561</v>
      </c>
      <c r="B17" s="214">
        <v>438</v>
      </c>
      <c r="C17" s="162">
        <v>470</v>
      </c>
      <c r="E17" s="29" t="s">
        <v>561</v>
      </c>
      <c r="F17" s="165">
        <f t="shared" si="0"/>
        <v>4.376498800959232</v>
      </c>
      <c r="G17" s="165">
        <f t="shared" si="0"/>
        <v>4.6962430055955231</v>
      </c>
      <c r="J17" s="29" t="s">
        <v>561</v>
      </c>
      <c r="K17" s="165">
        <f t="shared" si="1"/>
        <v>4.6962430055955231</v>
      </c>
    </row>
    <row r="18" spans="1:11" x14ac:dyDescent="0.25">
      <c r="A18" s="204" t="s">
        <v>562</v>
      </c>
      <c r="B18" s="214">
        <v>370</v>
      </c>
      <c r="C18" s="162">
        <v>348</v>
      </c>
      <c r="E18" s="29" t="s">
        <v>562</v>
      </c>
      <c r="F18" s="165">
        <f t="shared" si="0"/>
        <v>3.6970423661071146</v>
      </c>
      <c r="G18" s="165">
        <f t="shared" si="0"/>
        <v>3.477218225419664</v>
      </c>
      <c r="J18" s="29" t="s">
        <v>562</v>
      </c>
      <c r="K18" s="165">
        <f t="shared" si="1"/>
        <v>3.477218225419664</v>
      </c>
    </row>
    <row r="19" spans="1:11" x14ac:dyDescent="0.25">
      <c r="A19" s="204" t="s">
        <v>563</v>
      </c>
      <c r="B19" s="214">
        <v>261</v>
      </c>
      <c r="C19" s="162">
        <v>201</v>
      </c>
      <c r="E19" s="29" t="s">
        <v>563</v>
      </c>
      <c r="F19" s="165">
        <f t="shared" si="0"/>
        <v>2.6079136690647484</v>
      </c>
      <c r="G19" s="165">
        <f t="shared" si="0"/>
        <v>2.0083932853717026</v>
      </c>
      <c r="J19" s="29" t="s">
        <v>563</v>
      </c>
      <c r="K19" s="165">
        <f t="shared" si="1"/>
        <v>2.0083932853717026</v>
      </c>
    </row>
    <row r="20" spans="1:11" x14ac:dyDescent="0.25">
      <c r="A20" s="204" t="s">
        <v>564</v>
      </c>
      <c r="B20" s="214">
        <v>189</v>
      </c>
      <c r="C20" s="162">
        <v>160</v>
      </c>
      <c r="E20" s="29" t="s">
        <v>564</v>
      </c>
      <c r="F20" s="165">
        <f t="shared" si="0"/>
        <v>1.8884892086330936</v>
      </c>
      <c r="G20" s="165">
        <f t="shared" si="0"/>
        <v>1.5987210231814548</v>
      </c>
      <c r="J20" s="29" t="s">
        <v>564</v>
      </c>
      <c r="K20" s="165">
        <f t="shared" si="1"/>
        <v>1.5987210231814548</v>
      </c>
    </row>
    <row r="21" spans="1:11" x14ac:dyDescent="0.25">
      <c r="A21" s="205" t="s">
        <v>565</v>
      </c>
      <c r="B21" s="72">
        <v>158</v>
      </c>
      <c r="C21" s="111">
        <v>89</v>
      </c>
      <c r="E21" s="31" t="s">
        <v>565</v>
      </c>
      <c r="F21" s="165">
        <f t="shared" si="0"/>
        <v>1.5787370103916867</v>
      </c>
      <c r="G21" s="165">
        <f t="shared" si="0"/>
        <v>0.88928856914468424</v>
      </c>
      <c r="J21" s="31" t="s">
        <v>565</v>
      </c>
      <c r="K21" s="212">
        <f t="shared" si="1"/>
        <v>0.88928856914468424</v>
      </c>
    </row>
    <row r="22" spans="1:11" x14ac:dyDescent="0.25">
      <c r="A22" s="311" t="s">
        <v>16</v>
      </c>
      <c r="B22" s="121">
        <f>SUM(B4:B21)</f>
        <v>4826</v>
      </c>
      <c r="C22" s="124">
        <f>SUM(C4:C21)</f>
        <v>5182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>
        <v>898</v>
      </c>
      <c r="E3" s="299" t="s">
        <v>717</v>
      </c>
      <c r="F3" s="71">
        <v>52.25</v>
      </c>
      <c r="G3" s="71">
        <v>58.25</v>
      </c>
      <c r="K3" s="122" t="s">
        <v>16</v>
      </c>
      <c r="L3" s="71">
        <v>2.98</v>
      </c>
      <c r="M3" s="71">
        <v>2.6</v>
      </c>
    </row>
    <row r="4" spans="1:16" x14ac:dyDescent="0.25">
      <c r="A4" s="204" t="s">
        <v>712</v>
      </c>
      <c r="B4" s="214"/>
      <c r="C4" s="162">
        <v>1171</v>
      </c>
      <c r="E4" s="300" t="s">
        <v>718</v>
      </c>
      <c r="F4" s="216">
        <v>39.53</v>
      </c>
      <c r="G4" s="216">
        <v>31.43</v>
      </c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>
        <v>713</v>
      </c>
      <c r="E5" s="300" t="s">
        <v>719</v>
      </c>
      <c r="F5" s="216">
        <v>6.62</v>
      </c>
      <c r="G5" s="216">
        <v>8.02</v>
      </c>
      <c r="K5" s="123" t="s">
        <v>213</v>
      </c>
      <c r="L5" s="73">
        <v>2.98</v>
      </c>
      <c r="M5" s="73">
        <v>2.6</v>
      </c>
      <c r="N5" s="213"/>
    </row>
    <row r="6" spans="1:16" x14ac:dyDescent="0.25">
      <c r="A6" s="204" t="s">
        <v>714</v>
      </c>
      <c r="B6" s="214"/>
      <c r="C6" s="162">
        <v>657</v>
      </c>
      <c r="E6" s="300" t="s">
        <v>720</v>
      </c>
      <c r="F6" s="216">
        <v>1.17</v>
      </c>
      <c r="G6" s="216">
        <v>1.85</v>
      </c>
      <c r="K6" s="228"/>
      <c r="L6" s="166"/>
      <c r="M6" s="213"/>
    </row>
    <row r="7" spans="1:16" x14ac:dyDescent="0.25">
      <c r="A7" s="204" t="s">
        <v>715</v>
      </c>
      <c r="B7" s="214"/>
      <c r="C7" s="162">
        <v>350</v>
      </c>
      <c r="E7" s="301" t="s">
        <v>721</v>
      </c>
      <c r="F7" s="73">
        <v>0.43</v>
      </c>
      <c r="G7" s="73">
        <v>0.45</v>
      </c>
      <c r="K7" s="229"/>
      <c r="L7" s="213"/>
      <c r="M7" s="213"/>
    </row>
    <row r="8" spans="1:16" x14ac:dyDescent="0.25">
      <c r="A8" s="205" t="s">
        <v>716</v>
      </c>
      <c r="B8" s="72"/>
      <c r="C8" s="111">
        <v>423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21.320037986704655</v>
      </c>
      <c r="C13" s="303" t="e">
        <f>B3/SUM(B3:B8)*100</f>
        <v>#DIV/0!</v>
      </c>
      <c r="E13" s="219" t="s">
        <v>844</v>
      </c>
      <c r="F13" s="291">
        <f>IF(ISBLANK(F3),"",F3)</f>
        <v>52.25</v>
      </c>
      <c r="G13" s="291">
        <f>IF(ISBLANK(G3),"",G3)</f>
        <v>58.25</v>
      </c>
    </row>
    <row r="14" spans="1:16" x14ac:dyDescent="0.25">
      <c r="A14" s="222" t="s">
        <v>833</v>
      </c>
      <c r="B14" s="307">
        <f>C4/SUM(C3:C8)*100</f>
        <v>27.801519468186136</v>
      </c>
      <c r="C14" s="304" t="e">
        <f>B4/SUM(B3:B8)*100</f>
        <v>#DIV/0!</v>
      </c>
      <c r="E14" s="288" t="s">
        <v>845</v>
      </c>
      <c r="F14" s="292">
        <f t="shared" ref="F14:G17" si="0">IF(ISBLANK(F4),"",F4)</f>
        <v>39.53</v>
      </c>
      <c r="G14" s="292">
        <f t="shared" si="0"/>
        <v>31.43</v>
      </c>
    </row>
    <row r="15" spans="1:16" x14ac:dyDescent="0.25">
      <c r="A15" s="222" t="s">
        <v>834</v>
      </c>
      <c r="B15" s="307">
        <f>C5/SUM(C3:C8)*100</f>
        <v>16.927825261158596</v>
      </c>
      <c r="C15" s="304" t="e">
        <f>B5/SUM(B3:B8)*100</f>
        <v>#DIV/0!</v>
      </c>
      <c r="E15" s="288" t="s">
        <v>846</v>
      </c>
      <c r="F15" s="292">
        <f t="shared" si="0"/>
        <v>6.62</v>
      </c>
      <c r="G15" s="292">
        <f t="shared" si="0"/>
        <v>8.02</v>
      </c>
    </row>
    <row r="16" spans="1:16" x14ac:dyDescent="0.25">
      <c r="A16" s="222" t="s">
        <v>835</v>
      </c>
      <c r="B16" s="307">
        <f>C6/SUM(C3:C8)*100</f>
        <v>15.598290598290598</v>
      </c>
      <c r="C16" s="304" t="e">
        <f>B6/SUM(B3:B8)*100</f>
        <v>#DIV/0!</v>
      </c>
      <c r="E16" s="288" t="s">
        <v>847</v>
      </c>
      <c r="F16" s="292">
        <f t="shared" si="0"/>
        <v>1.17</v>
      </c>
      <c r="G16" s="292">
        <f t="shared" si="0"/>
        <v>1.85</v>
      </c>
    </row>
    <row r="17" spans="1:18" x14ac:dyDescent="0.25">
      <c r="A17" s="222" t="s">
        <v>836</v>
      </c>
      <c r="B17" s="307">
        <f>C7/SUM(C3:C8)*100</f>
        <v>8.3095916429249765</v>
      </c>
      <c r="C17" s="304" t="e">
        <f>B7/SUM(B3:B8)*100</f>
        <v>#DIV/0!</v>
      </c>
      <c r="E17" s="221" t="s">
        <v>848</v>
      </c>
      <c r="F17" s="293">
        <f t="shared" si="0"/>
        <v>0.43</v>
      </c>
      <c r="G17" s="293">
        <f t="shared" si="0"/>
        <v>0.45</v>
      </c>
    </row>
    <row r="18" spans="1:18" x14ac:dyDescent="0.25">
      <c r="A18" s="223" t="s">
        <v>837</v>
      </c>
      <c r="B18" s="308">
        <f>C8/SUM(C3:C8)*100</f>
        <v>10.042735042735043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21.320037986704655</v>
      </c>
      <c r="C22" s="303" t="e">
        <f>C13</f>
        <v>#DIV/0!</v>
      </c>
    </row>
    <row r="23" spans="1:18" x14ac:dyDescent="0.25">
      <c r="A23" s="222" t="s">
        <v>839</v>
      </c>
      <c r="B23" s="307">
        <f t="shared" ref="B23:C27" si="1">B14</f>
        <v>27.801519468186136</v>
      </c>
      <c r="C23" s="304" t="e">
        <f t="shared" si="1"/>
        <v>#DIV/0!</v>
      </c>
    </row>
    <row r="24" spans="1:18" x14ac:dyDescent="0.25">
      <c r="A24" s="309" t="s">
        <v>840</v>
      </c>
      <c r="B24" s="307">
        <f t="shared" si="1"/>
        <v>16.927825261158596</v>
      </c>
      <c r="C24" s="304" t="e">
        <f t="shared" si="1"/>
        <v>#DIV/0!</v>
      </c>
    </row>
    <row r="25" spans="1:18" x14ac:dyDescent="0.25">
      <c r="A25" s="222" t="s">
        <v>841</v>
      </c>
      <c r="B25" s="307">
        <f t="shared" si="1"/>
        <v>15.598290598290598</v>
      </c>
      <c r="C25" s="304" t="e">
        <f t="shared" si="1"/>
        <v>#DIV/0!</v>
      </c>
    </row>
    <row r="26" spans="1:18" x14ac:dyDescent="0.25">
      <c r="A26" s="222" t="s">
        <v>842</v>
      </c>
      <c r="B26" s="307">
        <f t="shared" si="1"/>
        <v>8.3095916429249765</v>
      </c>
      <c r="C26" s="304" t="e">
        <f t="shared" si="1"/>
        <v>#DIV/0!</v>
      </c>
    </row>
    <row r="27" spans="1:18" x14ac:dyDescent="0.25">
      <c r="A27" s="310" t="s">
        <v>843</v>
      </c>
      <c r="B27" s="308">
        <f t="shared" si="1"/>
        <v>10.042735042735043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>
        <v>1093</v>
      </c>
      <c r="E34" s="299" t="s">
        <v>717</v>
      </c>
      <c r="F34" s="71">
        <v>58.25</v>
      </c>
      <c r="G34" s="213"/>
      <c r="K34" s="122" t="s">
        <v>16</v>
      </c>
      <c r="L34" s="71">
        <v>2.6</v>
      </c>
      <c r="M34" s="213"/>
    </row>
    <row r="35" spans="1:16" x14ac:dyDescent="0.25">
      <c r="A35" s="204" t="s">
        <v>712</v>
      </c>
      <c r="B35" s="214"/>
      <c r="C35" s="162">
        <v>1198</v>
      </c>
      <c r="E35" s="300" t="s">
        <v>718</v>
      </c>
      <c r="F35" s="216">
        <v>31.43</v>
      </c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>
        <v>619</v>
      </c>
      <c r="E36" s="300" t="s">
        <v>719</v>
      </c>
      <c r="F36" s="216">
        <v>8.02</v>
      </c>
      <c r="G36" s="213"/>
      <c r="K36" s="123" t="s">
        <v>213</v>
      </c>
      <c r="L36" s="73">
        <v>2.6</v>
      </c>
      <c r="M36" s="213"/>
      <c r="N36" s="290">
        <v>2022</v>
      </c>
    </row>
    <row r="37" spans="1:16" x14ac:dyDescent="0.25">
      <c r="A37" s="204" t="s">
        <v>714</v>
      </c>
      <c r="B37" s="214"/>
      <c r="C37" s="162">
        <v>422</v>
      </c>
      <c r="E37" s="300" t="s">
        <v>720</v>
      </c>
      <c r="F37" s="216">
        <v>1.85</v>
      </c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>
        <v>253</v>
      </c>
      <c r="E38" s="301" t="s">
        <v>721</v>
      </c>
      <c r="F38" s="73">
        <v>0.45</v>
      </c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>
        <v>247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28.522964509394573</v>
      </c>
      <c r="C44" s="303" t="e">
        <f>B34/SUM(B34:B39)*100</f>
        <v>#DIV/0!</v>
      </c>
      <c r="E44" s="219" t="s">
        <v>844</v>
      </c>
      <c r="F44" s="291">
        <f>IF(ISBLANK(F34),"",F34)</f>
        <v>58.25</v>
      </c>
    </row>
    <row r="45" spans="1:16" x14ac:dyDescent="0.25">
      <c r="A45" s="222" t="s">
        <v>833</v>
      </c>
      <c r="B45" s="307">
        <f>C35/SUM(C34:C39)*100</f>
        <v>31.263048016701461</v>
      </c>
      <c r="C45" s="304" t="e">
        <f>B35/SUM(B34:B39)*100</f>
        <v>#DIV/0!</v>
      </c>
      <c r="E45" s="288" t="s">
        <v>845</v>
      </c>
      <c r="F45" s="292">
        <f t="shared" ref="F45:F48" si="2">IF(ISBLANK(F35),"",F35)</f>
        <v>31.43</v>
      </c>
    </row>
    <row r="46" spans="1:16" x14ac:dyDescent="0.25">
      <c r="A46" s="222" t="s">
        <v>834</v>
      </c>
      <c r="B46" s="307">
        <f>C36/SUM(C34:C39)*100</f>
        <v>16.153444676409187</v>
      </c>
      <c r="C46" s="304" t="e">
        <f>B36/SUM(B34:B39)*100</f>
        <v>#DIV/0!</v>
      </c>
      <c r="E46" s="288" t="s">
        <v>846</v>
      </c>
      <c r="F46" s="292">
        <f t="shared" si="2"/>
        <v>8.02</v>
      </c>
    </row>
    <row r="47" spans="1:16" x14ac:dyDescent="0.25">
      <c r="A47" s="222" t="s">
        <v>835</v>
      </c>
      <c r="B47" s="307">
        <f>C37/SUM(C34:C39)*100</f>
        <v>11.012526096033403</v>
      </c>
      <c r="C47" s="304" t="e">
        <f>B37/SUM(B34:B39)*100</f>
        <v>#DIV/0!</v>
      </c>
      <c r="E47" s="288" t="s">
        <v>847</v>
      </c>
      <c r="F47" s="292">
        <f t="shared" si="2"/>
        <v>1.85</v>
      </c>
    </row>
    <row r="48" spans="1:16" x14ac:dyDescent="0.25">
      <c r="A48" s="222" t="s">
        <v>836</v>
      </c>
      <c r="B48" s="307">
        <f>C38/SUM(C34:C39)*100</f>
        <v>6.6022964509394573</v>
      </c>
      <c r="C48" s="304" t="e">
        <f>B38/SUM(B34:B39)*100</f>
        <v>#DIV/0!</v>
      </c>
      <c r="E48" s="221" t="s">
        <v>848</v>
      </c>
      <c r="F48" s="293">
        <f t="shared" si="2"/>
        <v>0.45</v>
      </c>
    </row>
    <row r="49" spans="1:3" x14ac:dyDescent="0.25">
      <c r="A49" s="223" t="s">
        <v>837</v>
      </c>
      <c r="B49" s="308">
        <f>C39/SUM(C34:C39)*100</f>
        <v>6.4457202505219202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28.522964509394573</v>
      </c>
      <c r="C53" s="303" t="e">
        <f>C44</f>
        <v>#DIV/0!</v>
      </c>
    </row>
    <row r="54" spans="1:3" x14ac:dyDescent="0.25">
      <c r="A54" s="222" t="s">
        <v>839</v>
      </c>
      <c r="B54" s="307">
        <f t="shared" ref="B54:C54" si="3">B45</f>
        <v>31.263048016701461</v>
      </c>
      <c r="C54" s="304" t="e">
        <f t="shared" si="3"/>
        <v>#DIV/0!</v>
      </c>
    </row>
    <row r="55" spans="1:3" x14ac:dyDescent="0.25">
      <c r="A55" s="309" t="s">
        <v>840</v>
      </c>
      <c r="B55" s="307">
        <f t="shared" ref="B55:C55" si="4">B46</f>
        <v>16.153444676409187</v>
      </c>
      <c r="C55" s="304" t="e">
        <f t="shared" si="4"/>
        <v>#DIV/0!</v>
      </c>
    </row>
    <row r="56" spans="1:3" x14ac:dyDescent="0.25">
      <c r="A56" s="222" t="s">
        <v>841</v>
      </c>
      <c r="B56" s="307">
        <f t="shared" ref="B56:C56" si="5">B47</f>
        <v>11.012526096033403</v>
      </c>
      <c r="C56" s="304" t="e">
        <f t="shared" si="5"/>
        <v>#DIV/0!</v>
      </c>
    </row>
    <row r="57" spans="1:3" x14ac:dyDescent="0.25">
      <c r="A57" s="222" t="s">
        <v>842</v>
      </c>
      <c r="B57" s="307">
        <f t="shared" ref="B57:C57" si="6">B48</f>
        <v>6.6022964509394573</v>
      </c>
      <c r="C57" s="304" t="e">
        <f t="shared" si="6"/>
        <v>#DIV/0!</v>
      </c>
    </row>
    <row r="58" spans="1:3" x14ac:dyDescent="0.25">
      <c r="A58" s="310" t="s">
        <v>843</v>
      </c>
      <c r="B58" s="308">
        <f t="shared" ref="B58:C58" si="7">B49</f>
        <v>6.4457202505219202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2024-01-30T09:24:26Z</dcterms:modified>
</cp:coreProperties>
</file>