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<sst xmlns="http://schemas.openxmlformats.org/spreadsheetml/2006/main" count="6314" uniqueCount="2917">
  <si>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</si>
  <si>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</si>
  <si>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</si>
  <si>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</si>
  <si>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</si>
  <si>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</si>
  <si>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</si>
  <si>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</si>
  <si>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</si>
  <si>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</si>
  <si>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</si>
  <si>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</si>
  <si>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</si>
  <si>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</si>
  <si>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</si>
  <si>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</si>
  <si>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</si>
  <si>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</si>
  <si>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</si>
  <si>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</si>
  <si>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</si>
  <si>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</si>
  <si>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</si>
  <si>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</si>
  <si>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</si>
  <si>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</si>
  <si>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</si>
  <si>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</si>
  <si>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</si>
  <si>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</si>
  <si>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</si>
  <si>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</si>
  <si>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</si>
  <si>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</si>
  <si>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</si>
  <si>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</si>
  <si>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</si>
  <si>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</si>
  <si>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</si>
  <si>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</si>
  <si>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</si>
  <si>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</si>
  <si>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</si>
  <si>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</si>
  <si>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</si>
  <si>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</si>
  <si>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</si>
  <si>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</si>
  <si>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</si>
  <si>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</si>
  <si>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</si>
  <si>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</si>
  <si>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</si>
  <si>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</si>
  <si>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</si>
  <si>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</si>
  <si>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</si>
  <si>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</si>
  <si>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</si>
  <si>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</si>
  <si>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</si>
  <si>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</si>
  <si>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</si>
  <si>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</si>
  <si>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</si>
  <si>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</si>
  <si>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</si>
  <si>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</si>
  <si>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</si>
  <si>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</si>
  <si>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</si>
  <si>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</si>
  <si>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</si>
  <si>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</si>
  <si>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</si>
  <si>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</si>
  <si>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</si>
  <si>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</si>
  <si>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</si>
  <si>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</si>
  <si>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</si>
  <si>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</si>
  <si>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</si>
  <si>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</si>
  <si>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</si>
  <si>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</si>
  <si>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</si>
  <si>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</si>
  <si>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</si>
  <si>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</si>
  <si>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</si>
  <si>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</si>
  <si>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</si>
  <si>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</si>
  <si>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</si>
  <si>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</si>
  <si>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</si>
  <si>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</si>
  <si>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</si>
  <si>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</si>
  <si>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</si>
  <si>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</si>
  <si>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</si>
  <si>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</si>
  <si>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</si>
  <si>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</si>
  <si>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</si>
  <si>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</si>
  <si>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</si>
  <si>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</si>
  <si>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</si>
  <si>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</si>
  <si>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</si>
  <si>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</si>
  <si>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</si>
  <si>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</si>
  <si>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</si>
  <si>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</si>
  <si>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</si>
  <si>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</si>
  <si>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</si>
  <si>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</si>
  <si>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</si>
  <si>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</si>
  <si>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</si>
  <si>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</si>
  <si>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</si>
  <si>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</si>
  <si>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</si>
  <si>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</si>
  <si>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</si>
  <si>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</si>
  <si>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</si>
  <si>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</si>
  <si>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</si>
  <si>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</si>
  <si>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</si>
  <si>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</si>
  <si>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</si>
  <si>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</si>
  <si>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</si>
  <si>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</si>
  <si>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</si>
  <si>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</si>
  <si>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</si>
  <si>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</si>
  <si>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</si>
  <si>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</si>
  <si>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</si>
  <si>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</si>
  <si>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</si>
  <si>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</si>
  <si>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</si>
  <si>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</si>
  <si>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</si>
  <si>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</si>
  <si>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</si>
  <si>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</si>
  <si>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</si>
  <si>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</si>
  <si>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</si>
  <si>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</si>
  <si>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</si>
  <si>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</si>
  <si>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</si>
  <si>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</si>
  <si>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</si>
  <si>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</si>
  <si>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</si>
  <si>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</si>
  <si>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</si>
  <si>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</si>
  <si>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</si>
  <si>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</si>
  <si>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</si>
  <si>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</si>
  <si>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</si>
  <si>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</si>
  <si>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</si>
  <si>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</si>
  <si>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</si>
  <si>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</si>
  <si>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</si>
  <si>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</si>
  <si>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</si>
  <si>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</si>
  <si>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</si>
  <si>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</si>
  <si>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</si>
  <si>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</si>
  <si>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</si>
  <si>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</si>
  <si>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</si>
  <si>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</si>
  <si>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</si>
  <si>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</si>
  <si>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</si>
  <si>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</si>
  <si>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</si>
  <si>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</si>
  <si>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</si>
  <si>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</si>
  <si>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</si>
  <si>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</si>
  <si>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</si>
  <si>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</si>
  <si>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</si>
  <si>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</si>
  <si>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</si>
  <si>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</si>
  <si>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</si>
  <si>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</si>
  <si>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</si>
  <si>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</si>
  <si>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</si>
  <si>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</si>
  <si>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</si>
  <si>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</si>
  <si>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</si>
  <si>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</si>
  <si>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</si>
  <si>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</si>
  <si>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</si>
  <si>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</si>
  <si>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</si>
  <si>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</si>
  <si>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</si>
  <si>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</si>
  <si>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</si>
  <si>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</si>
  <si>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</si>
  <si>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</si>
  <si>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</si>
  <si>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</si>
  <si>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</si>
  <si>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</si>
  <si>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</si>
  <si>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</si>
  <si>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</si>
  <si>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</si>
  <si>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</si>
  <si>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</si>
  <si>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</si>
  <si>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</si>
  <si>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</si>
  <si>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</si>
  <si>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</si>
  <si>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</si>
  <si>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</si>
  <si>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</si>
  <si>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</si>
  <si>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</si>
  <si>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</si>
  <si>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</si>
  <si>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</si>
  <si>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</si>
  <si>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</si>
  <si>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</si>
  <si>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</si>
  <si>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</si>
  <si>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</si>
  <si>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</si>
  <si>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</si>
  <si>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</si>
  <si>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</si>
  <si>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</si>
  <si>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</si>
  <si>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</si>
  <si>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</si>
  <si>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</si>
  <si>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</si>
  <si>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</si>
  <si>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</si>
  <si>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</si>
  <si>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</si>
  <si>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</si>
  <si>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</si>
  <si>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</si>
  <si>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</si>
  <si>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</si>
  <si>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</si>
  <si>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</si>
  <si>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</si>
  <si>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</si>
  <si>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</si>
  <si>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</si>
  <si>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</si>
  <si>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</si>
  <si>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</si>
  <si>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</si>
  <si>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</si>
  <si>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</si>
  <si>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</si>
  <si>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</si>
  <si>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</si>
  <si>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</si>
  <si>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</si>
  <si>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</si>
  <si>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</si>
  <si>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</si>
  <si>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</si>
  <si>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</si>
  <si>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</si>
  <si>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</si>
  <si>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</si>
  <si>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</si>
  <si>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</si>
  <si>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</si>
  <si>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</si>
  <si>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</si>
  <si>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</si>
  <si>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</si>
  <si>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</si>
  <si>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</si>
  <si>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</si>
  <si>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</si>
  <si>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</si>
  <si>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</si>
  <si>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</si>
  <si>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</si>
  <si>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</si>
  <si>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</si>
  <si>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</si>
  <si>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</si>
  <si>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</si>
  <si>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</si>
  <si>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</si>
  <si>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</si>
  <si>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</si>
  <si>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</si>
  <si>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</si>
  <si>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</si>
  <si>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</si>
  <si>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</si>
  <si>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</si>
  <si>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</si>
  <si>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</si>
  <si>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</si>
  <si>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</si>
  <si>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</si>
  <si>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</si>
  <si>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</si>
  <si>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</si>
  <si>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</si>
  <si>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</si>
  <si>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</si>
  <si>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</si>
  <si>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</si>
  <si>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</si>
  <si>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</si>
  <si>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</si>
  <si>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</si>
  <si>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</si>
  <si>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</si>
  <si>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</si>
  <si>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</si>
  <si>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</si>
  <si>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</si>
  <si>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</si>
  <si>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</si>
  <si>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</si>
  <si>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</si>
  <si>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</si>
  <si>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</si>
  <si>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</si>
  <si>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</si>
  <si>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</si>
  <si>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</si>
  <si>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</si>
  <si>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</si>
  <si>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</si>
  <si>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</si>
  <si>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</si>
  <si>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</si>
  <si>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</si>
  <si>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</si>
  <si>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</si>
  <si>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</si>
  <si>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</si>
  <si>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</si>
  <si>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</si>
  <si>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</si>
  <si>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</si>
  <si>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</si>
  <si>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</si>
  <si>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</si>
  <si>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</si>
  <si>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</si>
  <si>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</si>
  <si>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</si>
  <si>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</si>
  <si>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</si>
  <si>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</si>
  <si>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</si>
  <si>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</si>
  <si>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</si>
  <si>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</si>
  <si>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</si>
  <si>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</si>
  <si>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</si>
  <si>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</si>
  <si>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</si>
  <si>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</si>
  <si>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</si>
  <si>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</si>
  <si>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</si>
  <si>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</si>
  <si>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</si>
  <si>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</si>
  <si>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</si>
  <si>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</si>
  <si>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</si>
  <si>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</si>
  <si>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</si>
  <si>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</si>
  <si>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</si>
  <si>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</si>
  <si>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</si>
  <si>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</si>
  <si>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</si>
  <si>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</si>
  <si>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</si>
  <si>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</si>
  <si>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</si>
  <si>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</si>
  <si>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</si>
  <si>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</si>
  <si>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</si>
  <si>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</si>
  <si>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</si>
  <si>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</si>
  <si>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</si>
  <si>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</si>
  <si>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</si>
  <si>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</si>
  <si>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</si>
  <si>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</si>
  <si>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</si>
  <si>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</si>
  <si>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</si>
  <si>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</si>
  <si>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</si>
  <si>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</si>
  <si>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</si>
  <si>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</si>
  <si>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</si>
  <si>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</si>
  <si>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</si>
  <si>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</si>
  <si>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</si>
  <si>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</si>
  <si>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</si>
  <si>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</si>
  <si>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</si>
  <si>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</si>
  <si>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</si>
  <si>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</si>
  <si>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</si>
  <si>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</si>
  <si>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</si>
  <si>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</si>
  <si>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</si>
  <si>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</si>
  <si>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</si>
  <si>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</si>
  <si>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</si>
  <si>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</si>
  <si>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</si>
  <si>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</si>
  <si>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</si>
  <si>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</si>
  <si>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</si>
  <si>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</si>
  <si>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</si>
  <si>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</si>
  <si>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</si>
  <si>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</si>
  <si>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</si>
  <si>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</si>
  <si>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</si>
  <si>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</si>
  <si>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</si>
  <si>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</si>
  <si>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</si>
  <si>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</si>
  <si>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</si>
  <si>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</si>
  <si>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</si>
  <si>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</si>
  <si>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</si>
  <si>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</si>
  <si>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</si>
  <si>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</si>
  <si>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</si>
  <si>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</si>
  <si>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</si>
  <si>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</si>
  <si>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</si>
  <si>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</si>
  <si>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</si>
  <si>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</si>
  <si>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</si>
  <si>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</si>
  <si>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</si>
  <si>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</si>
  <si>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</si>
  <si>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</si>
  <si>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</si>
  <si>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</si>
  <si>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</si>
  <si>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</si>
  <si>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</si>
  <si>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</si>
  <si>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</si>
  <si>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</si>
  <si>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</si>
  <si>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</si>
  <si>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</si>
  <si>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</si>
  <si>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</si>
  <si>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</si>
  <si>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</si>
  <si>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</si>
  <si>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</si>
  <si>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</si>
  <si>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</si>
  <si>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</si>
  <si>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</si>
  <si>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</si>
  <si>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</si>
  <si>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</si>
  <si>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</si>
  <si>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</si>
  <si>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</si>
  <si>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</si>
  <si>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</si>
  <si>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</si>
  <si>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</si>
  <si>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</si>
  <si>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</si>
  <si>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</si>
  <si>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</si>
  <si>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</si>
  <si>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</si>
  <si>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</si>
  <si>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</si>
  <si>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</si>
  <si>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</si>
  <si>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</si>
  <si>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</si>
  <si>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</si>
  <si>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</si>
  <si>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</si>
  <si>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</si>
  <si>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</si>
  <si>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</si>
  <si>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</si>
  <si>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</si>
  <si>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</si>
  <si>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</si>
  <si>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</si>
  <si>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</si>
  <si>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</si>
  <si>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</si>
  <si>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</si>
  <si>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</si>
  <si>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</si>
  <si>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</si>
  <si>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</si>
  <si>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</si>
  <si>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</si>
  <si>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</si>
  <si>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</si>
  <si>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</si>
  <si>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</si>
  <si>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</si>
  <si>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</si>
  <si>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</si>
  <si>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</si>
  <si>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</si>
  <si>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</si>
  <si>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</si>
  <si>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</si>
  <si>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</si>
  <si>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</si>
  <si>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</si>
  <si>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</si>
  <si>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</si>
  <si>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</si>
  <si>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</si>
  <si>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</si>
  <si>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</si>
  <si>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</si>
  <si>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</si>
  <si>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</si>
  <si>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</si>
  <si>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</si>
  <si>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</si>
  <si>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</si>
  <si>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</si>
  <si>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</si>
  <si>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</si>
  <si>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</si>
  <si>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</si>
  <si>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</si>
  <si>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</si>
  <si>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</si>
  <si>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</si>
  <si>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</si>
  <si>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</si>
  <si>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</si>
  <si>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</si>
  <si>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</si>
  <si>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</si>
  <si>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</si>
  <si>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</si>
  <si>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</si>
  <si>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</si>
  <si>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</si>
  <si>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</si>
  <si>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</si>
  <si>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</si>
  <si>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</si>
  <si>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</si>
  <si>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</si>
  <si>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</si>
  <si>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</si>
  <si>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</si>
  <si>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</si>
  <si>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</si>
  <si>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</si>
  <si>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</si>
  <si>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</si>
  <si>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</si>
  <si>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</si>
  <si>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</si>
  <si>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</si>
  <si>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</si>
  <si>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</si>
  <si>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</si>
  <si>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</si>
  <si>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</si>
  <si>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</si>
  <si>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</si>
  <si>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</si>
  <si>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</si>
  <si>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</si>
  <si>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</si>
  <si>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</si>
  <si>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</si>
  <si>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</si>
  <si>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</si>
  <si>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</si>
  <si>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</si>
  <si>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</si>
  <si>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</si>
  <si>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</si>
  <si>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</si>
  <si>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</si>
  <si>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</si>
  <si>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</si>
  <si>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</si>
  <si>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</si>
  <si>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</si>
  <si>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</si>
  <si>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</si>
  <si>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</si>
  <si>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</si>
  <si>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</si>
  <si>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</si>
  <si>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</si>
  <si>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</si>
  <si>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</si>
  <si>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</si>
  <si>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</si>
  <si>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</si>
  <si>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</si>
  <si>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</si>
  <si>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</si>
  <si>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</si>
  <si>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</si>
  <si>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</si>
  <si>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</si>
  <si>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</si>
  <si>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</si>
  <si>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</si>
  <si>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</si>
  <si>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</si>
  <si>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</si>
  <si>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</si>
  <si>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</si>
  <si>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</si>
  <si>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</si>
  <si>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</si>
  <si>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</si>
  <si>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</si>
  <si>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</si>
  <si>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</si>
  <si>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</si>
  <si>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</si>
  <si>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</si>
  <si>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</si>
  <si>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</si>
  <si>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</si>
  <si>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</si>
  <si>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</si>
  <si>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</si>
  <si>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</si>
  <si>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</si>
  <si>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</si>
  <si>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</si>
  <si>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</si>
  <si>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</si>
  <si>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</si>
  <si>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</si>
  <si>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</si>
  <si>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</si>
  <si>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</si>
  <si>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</si>
  <si>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</si>
  <si>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</si>
  <si>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</si>
  <si>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</si>
  <si>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</si>
  <si>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</si>
  <si>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</si>
  <si>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</si>
  <si>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</si>
  <si>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</si>
  <si>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</si>
  <si>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</si>
  <si>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</si>
  <si>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</si>
  <si>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</si>
  <si>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</si>
  <si>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</si>
  <si>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</si>
  <si>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</si>
  <si>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</si>
  <si>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</si>
  <si>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</si>
  <si>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</si>
  <si>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</si>
  <si>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</si>
  <si>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</si>
  <si>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</si>
  <si>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</si>
  <si>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</si>
  <si>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</si>
  <si>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</si>
  <si>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</si>
  <si>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</si>
  <si>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</si>
  <si>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</si>
  <si>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</si>
  <si>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</si>
  <si>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</si>
  <si>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</si>
  <si>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</si>
  <si>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</si>
  <si>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</si>
  <si>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</si>
  <si>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</si>
  <si>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</si>
  <si>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</si>
  <si>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</si>
  <si>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</si>
  <si>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</si>
  <si>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</si>
  <si>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</si>
  <si>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</si>
  <si>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</si>
  <si>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</si>
  <si>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</si>
  <si>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</si>
  <si>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</si>
  <si>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</si>
  <si>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</si>
  <si>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</si>
  <si>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</si>
  <si>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</si>
  <si>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</si>
  <si>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</si>
  <si>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</si>
  <si>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</si>
  <si>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</si>
  <si>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</si>
  <si>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</si>
  <si>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</si>
  <si>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</si>
  <si>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</si>
  <si>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</si>
  <si>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</si>
  <si>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</si>
  <si>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</si>
  <si>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</si>
  <si>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</si>
  <si>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</si>
  <si>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</si>
  <si>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</si>
  <si>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</si>
  <si>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</si>
  <si>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</si>
  <si>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</si>
  <si>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</si>
  <si>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</si>
  <si>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</si>
  <si>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</si>
  <si>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</si>
  <si>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</si>
  <si>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</si>
  <si>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</si>
  <si>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</si>
  <si>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</si>
  <si>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</si>
  <si>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</si>
  <si>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</si>
  <si>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</si>
  <si>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</si>
  <si>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</si>
  <si>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</si>
  <si>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</si>
  <si>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</si>
  <si>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</si>
  <si>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</si>
  <si>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</si>
  <si>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</si>
  <si>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</si>
  <si>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</si>
  <si>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</si>
  <si>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</si>
  <si>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</si>
  <si>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</si>
  <si>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</si>
  <si>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</si>
  <si>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</si>
  <si>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</si>
  <si>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</si>
  <si>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</si>
  <si>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</si>
  <si>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</si>
  <si>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</si>
  <si>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</si>
  <si>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</si>
  <si>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</si>
  <si>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</si>
  <si>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</si>
  <si>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</si>
  <si>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</si>
  <si>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</si>
  <si>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</si>
  <si>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</si>
  <si>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</si>
  <si>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</si>
  <si>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</si>
  <si>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</si>
  <si>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</si>
  <si>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</si>
  <si>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</si>
  <si>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</si>
  <si>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</si>
  <si>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</si>
  <si>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</si>
  <si>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</si>
  <si>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</si>
  <si>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</si>
  <si>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</si>
  <si>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</si>
  <si>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</si>
  <si>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</si>
  <si>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</si>
  <si>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</si>
  <si>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</si>
  <si>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</si>
  <si>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</si>
  <si>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</si>
  <si>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</si>
  <si>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</si>
  <si>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</si>
  <si>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</si>
  <si>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</si>
  <si>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</si>
  <si>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</si>
  <si>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</si>
  <si>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</si>
  <si>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</si>
  <si>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</si>
  <si>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</si>
  <si>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</si>
  <si>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</si>
  <si>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</si>
  <si>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</si>
  <si>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</si>
  <si>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</si>
  <si>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</si>
  <si>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</si>
  <si>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</si>
  <si>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</si>
  <si>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</si>
  <si>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</si>
  <si>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</si>
  <si>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</si>
  <si>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</si>
  <si>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</si>
  <si>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</si>
  <si>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</si>
  <si>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</si>
  <si>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</si>
  <si>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</si>
  <si>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</si>
  <si>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</si>
  <si>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</si>
  <si>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</si>
  <si>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</si>
  <si>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</si>
  <si>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</si>
  <si>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</si>
  <si>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</si>
  <si>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</si>
  <si>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</si>
  <si>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</si>
  <si>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</si>
  <si>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</si>
  <si>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</si>
  <si>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</si>
  <si>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</si>
  <si>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</si>
  <si>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</si>
  <si>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</si>
  <si>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</si>
  <si>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</si>
  <si>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</si>
  <si>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</si>
  <si>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</si>
  <si>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</si>
  <si>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</si>
  <si>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</si>
  <si>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</si>
  <si>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</si>
  <si>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</si>
  <si>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</si>
  <si>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</si>
  <si>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</si>
  <si>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</si>
  <si>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</si>
  <si>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</si>
  <si>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</si>
  <si>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</si>
  <si>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</si>
  <si>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</si>
  <si>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</si>
  <si>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</si>
  <si>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</si>
  <si>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</si>
  <si>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</si>
  <si>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</si>
  <si>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</si>
  <si>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</si>
  <si>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</si>
  <si>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</si>
  <si>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</si>
  <si>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</si>
  <si>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</si>
  <si>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</si>
  <si>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</si>
  <si>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</si>
  <si>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</si>
  <si>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</si>
  <si>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</si>
  <si>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</si>
  <si>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</si>
  <si>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</si>
  <si>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</si>
  <si>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</si>
  <si>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</si>
  <si>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</si>
  <si>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</si>
  <si>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</si>
  <si>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</si>
  <si>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</si>
  <si>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</si>
  <si>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</si>
  <si>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</si>
  <si>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</si>
  <si>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</si>
  <si>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</si>
  <si>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</si>
  <si>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</si>
  <si>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</si>
  <si>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</si>
  <si>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</si>
  <si>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</si>
  <si>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</si>
  <si>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</si>
  <si>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</si>
  <si>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</si>
  <si>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</si>
  <si>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</si>
  <si>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</si>
  <si>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</si>
  <si>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</si>
  <si>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</si>
  <si>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</si>
  <si>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</si>
  <si>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</si>
  <si>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</si>
  <si>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</si>
  <si>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</si>
  <si>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</si>
  <si>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</si>
  <si>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</si>
  <si>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</si>
  <si>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</si>
  <si>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</si>
  <si>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</si>
  <si>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</si>
  <si>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</si>
  <si>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</si>
  <si>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</si>
  <si>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</si>
  <si>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</si>
  <si>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</si>
  <si>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</si>
  <si>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</si>
  <si>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</si>
  <si>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</si>
  <si>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</si>
  <si>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</si>
  <si>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</si>
  <si>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</si>
  <si>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</si>
  <si>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</si>
  <si>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</si>
  <si>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</si>
  <si>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</si>
  <si>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</si>
  <si>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</si>
  <si>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</si>
  <si>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</si>
  <si>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</si>
  <si>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</si>
  <si>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</si>
  <si>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</si>
  <si>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</si>
  <si>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</si>
  <si>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</si>
  <si>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</si>
  <si>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</si>
  <si>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</si>
  <si>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</si>
  <si>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</si>
  <si>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</si>
  <si>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</si>
  <si>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</si>
  <si>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</si>
  <si>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</si>
  <si>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</si>
  <si>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</si>
  <si>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</si>
  <si>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</si>
  <si>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</si>
  <si>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</si>
  <si>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</si>
  <si>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</si>
  <si>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</si>
  <si>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</si>
  <si>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</si>
  <si>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</si>
  <si>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</si>
  <si>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</si>
  <si>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</si>
  <si>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</si>
  <si>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</si>
  <si>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</si>
  <si>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</si>
  <si>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</si>
  <si>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</si>
  <si>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</si>
  <si>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</si>
  <si>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</si>
  <si>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</si>
  <si>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</si>
  <si>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</si>
  <si>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</si>
  <si>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</si>
  <si>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</si>
  <si>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</si>
  <si>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</si>
  <si>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</si>
  <si>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</si>
  <si>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</si>
  <si>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</si>
  <si>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</si>
  <si>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</si>
  <si>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</si>
  <si>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</si>
  <si>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</si>
  <si>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</si>
  <si>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</si>
  <si>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</si>
  <si>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</si>
  <si>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</si>
  <si>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</si>
  <si>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</si>
  <si>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</si>
  <si>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</si>
  <si>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</si>
  <si>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</si>
  <si>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</si>
  <si>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</si>
  <si>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</si>
  <si>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</si>
  <si>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</si>
  <si>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</si>
  <si>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</si>
  <si>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</si>
  <si>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</si>
  <si>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</si>
  <si>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</si>
  <si>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</si>
  <si>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</si>
  <si>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</si>
  <si>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</si>
  <si>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</si>
  <si>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</si>
  <si>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</si>
  <si>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</si>
  <si>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</si>
  <si>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</si>
  <si>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</si>
  <si>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</si>
  <si>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</si>
  <si>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</si>
  <si>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</si>
  <si>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</si>
  <si>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</si>
  <si>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</si>
  <si>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</si>
  <si>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</si>
  <si>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</si>
  <si>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</si>
  <si>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</si>
  <si>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</si>
  <si>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</si>
  <si>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</si>
  <si>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</si>
  <si>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</si>
  <si>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</si>
  <si>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</si>
  <si>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</si>
  <si>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</si>
  <si>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</si>
  <si>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</si>
  <si>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</si>
  <si>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</si>
  <si>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</si>
  <si>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</si>
  <si>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</si>
  <si>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</si>
  <si>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</si>
  <si>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</si>
  <si>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</si>
  <si>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</si>
  <si>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</si>
  <si>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</si>
  <si>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</si>
  <si>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</si>
  <si>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</si>
  <si>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</si>
  <si>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</si>
  <si>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</si>
  <si>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</si>
  <si>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</si>
  <si>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</si>
  <si>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</si>
  <si>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</si>
  <si>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</si>
  <si>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</si>
  <si>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</si>
  <si>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</si>
  <si>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</si>
  <si>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</si>
  <si>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</si>
  <si>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</si>
  <si>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</si>
  <si>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</si>
  <si>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</si>
  <si>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</si>
  <si>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</si>
  <si>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</si>
  <si>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</si>
  <si>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</si>
  <si>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</si>
  <si>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</si>
  <si>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</si>
  <si>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</si>
  <si>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</si>
  <si>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</si>
  <si>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</si>
  <si>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</si>
  <si>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</si>
  <si>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</si>
  <si>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</si>
  <si>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</si>
  <si>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</si>
  <si>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</si>
  <si>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</si>
  <si>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</si>
  <si>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</si>
  <si>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</si>
  <si>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</si>
  <si>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</si>
  <si>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</si>
  <si>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</si>
  <si>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</si>
  <si>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</si>
  <si>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</si>
  <si>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</si>
  <si>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</si>
  <si>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</si>
  <si>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</si>
  <si>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</si>
  <si>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</si>
  <si>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</si>
  <si>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</si>
  <si>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</si>
  <si>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</si>
  <si>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</si>
  <si>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</si>
  <si>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</si>
  <si>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</si>
  <si>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</si>
  <si>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</si>
  <si>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</si>
  <si>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</si>
  <si>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</si>
  <si>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</si>
  <si>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</si>
  <si>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</si>
  <si>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</si>
  <si>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</si>
  <si>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</si>
  <si>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</si>
  <si>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</si>
  <si>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</si>
  <si>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</si>
  <si>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</si>
  <si>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</si>
  <si>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</si>
  <si>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</si>
  <si>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</si>
  <si>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</si>
  <si>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</si>
  <si>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</si>
  <si>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</si>
  <si>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</si>
  <si>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</si>
  <si>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</si>
  <si>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</si>
  <si>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</si>
  <si>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</si>
  <si>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</si>
  <si>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</si>
  <si>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</si>
  <si>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</si>
  <si>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</si>
  <si>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</si>
  <si>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</si>
  <si>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</si>
  <si>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</si>
  <si>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</si>
  <si>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</si>
  <si>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</si>
  <si>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</si>
  <si>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</si>
  <si>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</si>
  <si>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</si>
  <si>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</si>
  <si>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</si>
  <si>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</si>
  <si>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</si>
  <si>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</si>
  <si>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</si>
  <si>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</si>
  <si>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</si>
  <si>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</si>
  <si>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</si>
  <si>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</si>
  <si>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</si>
  <si>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</si>
  <si>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</si>
  <si>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</si>
  <si>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</si>
  <si>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</si>
  <si>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</si>
  <si>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</si>
  <si>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</si>
  <si>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</si>
  <si>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</si>
  <si>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</si>
  <si>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</si>
  <si>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</si>
  <si>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</si>
  <si>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</si>
  <si>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</si>
  <si>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</si>
  <si>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</si>
  <si>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</si>
  <si>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</si>
  <si>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</si>
  <si>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</si>
  <si>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</si>
  <si>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</si>
  <si>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</si>
  <si>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</si>
  <si>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</si>
  <si>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</si>
  <si>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</si>
  <si>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</si>
  <si>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</si>
  <si>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</si>
  <si>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</si>
  <si>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</si>
  <si>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</si>
  <si>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</si>
  <si>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</si>
  <si>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</si>
  <si>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</si>
  <si>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</si>
  <si>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</si>
  <si>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</si>
  <si>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</si>
  <si>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</si>
  <si>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</si>
  <si>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</si>
  <si>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</si>
  <si>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</si>
  <si>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</si>
  <si>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</si>
  <si>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</si>
  <si>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</si>
  <si>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</si>
  <si>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</si>
  <si>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</si>
  <si>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</si>
  <si>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</si>
  <si>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</si>
  <si>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</si>
  <si>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</si>
  <si>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</si>
  <si>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</si>
  <si>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</si>
  <si>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</si>
  <si>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</si>
  <si>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</si>
  <si>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</si>
  <si>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</si>
  <si>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</si>
  <si>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</si>
  <si>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</si>
  <si>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</si>
  <si>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</si>
  <si>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</si>
  <si>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</si>
  <si>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</si>
  <si>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</si>
  <si>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</si>
  <si>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</si>
  <si>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</si>
  <si>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</si>
  <si>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</si>
  <si>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</si>
  <si>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</si>
  <si>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</si>
  <si>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</si>
  <si>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</si>
  <si>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</si>
  <si>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</si>
  <si>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</si>
  <si>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</si>
  <si>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</si>
  <si>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</si>
  <si>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</si>
  <si>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</si>
  <si>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</si>
  <si>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</si>
  <si>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</si>
  <si>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</si>
  <si>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</si>
  <si>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</si>
  <si>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</si>
  <si>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</si>
  <si>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</si>
  <si>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</si>
  <si>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</si>
  <si>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</si>
  <si>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</si>
  <si>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</si>
  <si>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</si>
  <si>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</si>
  <si>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</si>
  <si>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</si>
  <si>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</si>
  <si>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</si>
  <si>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</si>
  <si>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</si>
  <si>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</si>
  <si>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</si>
  <si>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</si>
  <si>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</si>
  <si>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</si>
  <si>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</si>
  <si>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</si>
  <si>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</si>
  <si>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</si>
  <si>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</si>
  <si>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</si>
  <si>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</si>
  <si>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</si>
  <si>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</si>
  <si>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</si>
  <si>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</si>
  <si>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</si>
  <si>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</si>
  <si>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</si>
  <si>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</si>
  <si>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</si>
  <si>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</si>
  <si>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</si>
  <si>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</si>
  <si>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</si>
  <si>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</si>
  <si>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</si>
  <si>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</si>
  <si>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</si>
  <si>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</si>
  <si>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</si>
  <si>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</si>
  <si>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</si>
  <si>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</si>
  <si>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</si>
  <si>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</si>
  <si>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</si>
  <si>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</si>
  <si>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</si>
  <si>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</si>
  <si>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</si>
  <si>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</si>
  <si>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</si>
  <si>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</si>
  <si>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</si>
  <si>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</si>
  <si>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</si>
  <si>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</si>
  <si>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</si>
  <si>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</si>
  <si>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</si>
  <si>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</si>
  <si>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</si>
  <si>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</si>
  <si>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</si>
  <si>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</si>
  <si>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</si>
  <si>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</si>
  <si>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</si>
  <si>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</si>
  <si>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</si>
  <si>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</si>
  <si>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</si>
  <si>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</si>
  <si>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</si>
  <si>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</si>
  <si>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</si>
  <si>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</si>
  <si>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</si>
  <si>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</si>
  <si>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</si>
  <si>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</si>
  <si>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</si>
  <si>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</si>
  <si>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</si>
  <si>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</si>
  <si>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</si>
  <si>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</si>
  <si>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</si>
  <si>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</si>
  <si>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</si>
  <si>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</si>
  <si>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</si>
  <si>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</si>
  <si>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</si>
  <si>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</si>
  <si>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</si>
  <si>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</si>
  <si>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</si>
  <si>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</si>
  <si>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</si>
  <si>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</si>
  <si>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</si>
  <si>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</si>
  <si>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</si>
  <si>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</si>
  <si>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</si>
  <si>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</si>
  <si>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</si>
  <si>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</si>
  <si>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</si>
  <si>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</si>
  <si>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</si>
  <si>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</si>
  <si>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</si>
  <si>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</si>
  <si>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</si>
  <si>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</si>
  <si>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</si>
  <si>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</si>
  <si>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</si>
  <si>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</si>
  <si>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</si>
  <si>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</si>
  <si>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</si>
  <si>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</si>
  <si>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</si>
  <si>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</si>
  <si>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</si>
  <si>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</si>
  <si>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</si>
  <si>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</si>
  <si>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</si>
  <si>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</si>
  <si>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</si>
  <si>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</si>
  <si>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</si>
  <si>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</si>
  <si>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</si>
  <si>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</si>
  <si>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</si>
  <si>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</si>
  <si>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</si>
  <si>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</si>
  <si>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</si>
  <si>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</si>
  <si>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</si>
  <si>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</si>
  <si>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</si>
  <si>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</si>
  <si>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</si>
  <si>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</si>
  <si>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</si>
  <si>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</si>
  <si>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</si>
  <si>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</si>
  <si>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</si>
  <si>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</si>
  <si>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</si>
  <si>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</si>
  <si>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</si>
  <si>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</si>
  <si>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</si>
  <si>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</si>
  <si>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</si>
  <si>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</si>
  <si>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</si>
  <si>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</si>
  <si>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</si>
  <si>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</si>
  <si>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</si>
  <si>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</si>
  <si>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</si>
  <si>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</si>
  <si>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</si>
  <si>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</si>
  <si>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</si>
  <si>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</si>
  <si>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</si>
  <si>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</si>
  <si>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</si>
  <si>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</si>
  <si>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</si>
  <si>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</si>
  <si>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</si>
  <si>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</si>
  <si>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</si>
  <si>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</si>
  <si>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</si>
  <si>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</si>
  <si>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</si>
  <si>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</si>
  <si>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</si>
  <si>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</si>
  <si>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</si>
  <si>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</si>
  <si>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</si>
  <si>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</si>
  <si>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</si>
  <si>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</si>
  <si>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</si>
  <si>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</si>
  <si>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</si>
  <si>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</si>
  <si>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</si>
  <si>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</si>
  <si>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</si>
  <si>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</si>
  <si>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</si>
  <si>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</si>
  <si>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</si>
  <si>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</si>
  <si>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</si>
  <si>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</si>
  <si>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</si>
  <si>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</si>
  <si>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</si>
  <si>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</si>
  <si>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</si>
  <si>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</si>
  <si>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</si>
  <si>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</si>
  <si>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</si>
  <si>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</si>
  <si>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</si>
  <si>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</si>
  <si>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</si>
  <si>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</si>
  <si>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</si>
  <si>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</si>
  <si>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</si>
  <si>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</si>
  <si>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</si>
  <si>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</si>
  <si>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</si>
  <si>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</si>
  <si>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</si>
  <si>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</si>
  <si>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</si>
  <si>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</si>
  <si>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</si>
  <si>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</si>
  <si>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</si>
  <si>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</si>
  <si>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</si>
  <si>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</si>
  <si>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</si>
  <si>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</si>
  <si>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</si>
  <si>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</si>
  <si>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</si>
  <si>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</si>
  <si>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</si>
  <si>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</si>
  <si>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</si>
  <si>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</si>
  <si>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</si>
  <si>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</si>
  <si>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</si>
  <si>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</si>
  <si>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</si>
  <si>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</si>
  <si>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</si>
  <si>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</si>
  <si>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</si>
  <si>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</si>
  <si>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</si>
  <si>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</si>
  <si>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</si>
  <si>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</si>
  <si>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</si>
  <si>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</si>
  <si>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</si>
  <si>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</si>
  <si>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</si>
  <si>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</si>
  <si>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</si>
  <si>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</si>
  <si>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</si>
  <si>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</si>
  <si>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</si>
  <si>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</si>
  <si>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</si>
  <si>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</si>
  <si>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</si>
  <si>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</si>
  <si>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</si>
  <si>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</si>
  <si>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</si>
  <si>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</si>
  <si>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</si>
  <si>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</si>
  <si>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</si>
  <si>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</si>
  <si>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</si>
  <si>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</si>
  <si>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</si>
  <si>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</si>
  <si>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</si>
  <si>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</si>
  <si>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</si>
  <si>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</si>
  <si>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</si>
  <si>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</si>
  <si>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</si>
  <si>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</si>
  <si>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</si>
  <si>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</si>
  <si>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</si>
  <si>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</si>
  <si>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</si>
  <si>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</si>
  <si>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</si>
  <si>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</si>
  <si>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</si>
  <si>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</si>
  <si>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</si>
  <si>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</si>
  <si>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</si>
  <si>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</si>
  <si>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</si>
  <si>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</si>
  <si>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</si>
  <si>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</si>
  <si>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</si>
  <si>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</si>
  <si>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</si>
  <si>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</si>
  <si>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</si>
  <si>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</si>
  <si>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</si>
  <si>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</si>
  <si>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</si>
  <si>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</si>
  <si>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</si>
  <si>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</si>
  <si>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</si>
  <si>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</si>
  <si>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</si>
  <si>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</si>
  <si>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</si>
  <si>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</si>
  <si>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</si>
  <si>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</si>
  <si>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</si>
  <si>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</si>
  <si>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</si>
  <si>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</si>
  <si>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</si>
  <si>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</si>
  <si>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</si>
  <si>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</si>
  <si>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</si>
  <si>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</si>
  <si>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</si>
  <si>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</si>
  <si>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</si>
  <si>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</si>
  <si>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</si>
  <si>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</si>
  <si>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</si>
  <si>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</si>
  <si>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</si>
  <si>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</si>
  <si>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</si>
  <si>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</si>
  <si>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</si>
  <si>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</si>
  <si>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</si>
  <si>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</si>
  <si>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</si>
  <si>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</si>
  <si>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</si>
  <si>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</si>
  <si>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</si>
  <si>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</si>
  <si>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</si>
  <si>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</si>
  <si>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</si>
  <si>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</si>
  <si>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</si>
  <si>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</si>
  <si>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</si>
  <si>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</si>
  <si>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</si>
  <si>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</si>
  <si>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</si>
  <si>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</si>
  <si>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</si>
  <si>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</si>
  <si>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</si>
  <si>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</si>
  <si>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</si>
  <si>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</si>
  <si>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</si>
  <si>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</si>
  <si>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</si>
  <si>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</si>
  <si>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</si>
  <si>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</si>
  <si>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</si>
  <si>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</si>
  <si>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</si>
  <si>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</si>
  <si>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</si>
  <si>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</si>
  <si>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</si>
  <si>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</si>
  <si>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</si>
  <si>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</si>
  <si>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</si>
  <si>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</si>
  <si>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</si>
  <si>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</si>
  <si>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</si>
  <si>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</si>
  <si>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</si>
  <si>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</si>
  <si>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</si>
  <si>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</si>
  <si>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</si>
  <si>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</si>
  <si>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</si>
  <si>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</si>
  <si>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</si>
  <si>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</si>
  <si>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</si>
  <si>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</si>
  <si>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</si>
  <si>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</si>
  <si>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</si>
  <si>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</si>
  <si>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</si>
  <si>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</si>
  <si>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</si>
  <si>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</si>
  <si>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</si>
  <si>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</si>
  <si>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</si>
  <si>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</si>
  <si>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</si>
  <si>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</si>
  <si>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</si>
  <si>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</si>
  <si>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</si>
  <si>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</si>
  <si>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</si>
  <si>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</si>
  <si>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</si>
  <si>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</si>
  <si>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</si>
  <si>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</si>
  <si>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</si>
  <si>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</si>
  <si>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</si>
  <si>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</si>
  <si>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</si>
  <si>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</si>
  <si>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</si>
  <si>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</si>
  <si>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</si>
  <si>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</si>
  <si>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</si>
  <si>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</si>
  <si>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</si>
  <si>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</si>
  <si>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</si>
  <si>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</si>
  <si>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</si>
  <si>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</si>
  <si>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</si>
  <si>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</si>
  <si>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</si>
  <si>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</si>
  <si>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</si>
  <si>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</si>
  <si>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</si>
  <si>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</si>
  <si>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</si>
  <si>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</si>
  <si>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</si>
  <si>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</si>
  <si>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</si>
  <si>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</si>
  <si>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</si>
  <si>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</si>
  <si>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</si>
  <si>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</si>
  <si>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</si>
  <si>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</si>
  <si>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</si>
  <si>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</si>
  <si>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</si>
  <si>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</si>
  <si>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</si>
  <si>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</si>
  <si>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</si>
  <si>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</si>
  <si>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</si>
  <si>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</si>
  <si>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</si>
  <si>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</si>
  <si>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</si>
  <si>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</si>
  <si>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</si>
  <si>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</si>
  <si>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</si>
  <si>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</si>
  <si>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</si>
  <si>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</si>
  <si>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</si>
  <si>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</si>
  <si>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</si>
  <si>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</si>
  <si>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</si>
  <si>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</si>
  <si>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</si>
  <si>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</si>
  <si>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</si>
  <si>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</si>
  <si>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</si>
  <si>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</si>
  <si>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</si>
  <si>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</si>
  <si>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</si>
  <si>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</si>
  <si>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</si>
  <si>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</si>
  <si>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</si>
  <si>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</si>
  <si>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</si>
  <si>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</si>
  <si>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</si>
  <si>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</si>
  <si>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</si>
  <si>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</si>
  <si>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</si>
  <si>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</si>
  <si>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</si>
  <si>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</si>
  <si>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</si>
  <si>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</si>
  <si>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</si>
  <si>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</si>
  <si>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</si>
  <si>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</si>
  <si>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</si>
  <si>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</si>
  <si>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</si>
  <si>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</si>
  <si>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</si>
  <si>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</si>
  <si>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</si>
  <si>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</si>
  <si>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</si>
  <si>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</si>
  <si>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</si>
  <si>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</si>
  <si>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</si>
  <si>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</si>
  <si>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</si>
  <si>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</si>
  <si>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</si>
  <si>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</si>
  <si>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</si>
  <si>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</si>
  <si>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</si>
  <si>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</si>
  <si>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</si>
  <si>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</si>
  <si>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</si>
  <si>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</si>
  <si>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</si>
  <si>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</si>
  <si>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</si>
  <si>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</si>
  <si>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</si>
  <si>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</si>
  <si>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</si>
  <si>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</si>
  <si>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</si>
  <si>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</si>
  <si>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</si>
  <si>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</si>
  <si>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</si>
  <si>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</si>
  <si>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</si>
  <si>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</si>
  <si>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</si>
  <si>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</si>
  <si>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</si>
  <si>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</si>
  <si>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</si>
  <si>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</si>
  <si>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</si>
  <si>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</si>
  <si>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</si>
  <si>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</si>
  <si>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</si>
  <si>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</si>
  <si>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</si>
  <si>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</si>
  <si>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</si>
  <si>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</si>
  <si>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</si>
  <si>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</si>
  <si>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</si>
  <si>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</si>
  <si>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</si>
  <si>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</si>
  <si>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</si>
  <si>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</si>
  <si>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</si>
  <si>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</si>
  <si>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</si>
  <si>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</si>
  <si>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</si>
  <si>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</si>
  <si>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</si>
  <si>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</si>
  <si>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</si>
  <si>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</si>
  <si>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</si>
  <si>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</si>
  <si>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</si>
  <si>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</si>
  <si>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</si>
  <si>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</si>
  <si>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</si>
  <si>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</si>
  <si>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</si>
  <si>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</si>
  <si>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</si>
  <si>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</si>
  <si>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</si>
  <si>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</si>
  <si>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</si>
  <si>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</si>
  <si>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</si>
  <si>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</si>
  <si>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</si>
  <si>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</si>
  <si>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</si>
  <si>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</si>
  <si>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</si>
  <si>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</si>
  <si>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</si>
  <si>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</si>
  <si>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</si>
  <si>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</si>
  <si>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</si>
  <si>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</si>
  <si>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</si>
  <si>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</si>
  <si>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</si>
  <si>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</si>
  <si>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</si>
  <si>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</si>
  <si>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</si>
  <si>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</si>
  <si>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</si>
  <si>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</si>
  <si>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</si>
  <si>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</si>
  <si>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</si>
  <si>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</si>
  <si>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</si>
  <si>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</si>
  <si>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</si>
  <si>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</si>
  <si>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</si>
  <si>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</si>
  <si>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</si>
  <si>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</si>
  <si>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</si>
  <si>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</si>
  <si>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</si>
  <si>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</si>
  <si>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</si>
  <si>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</si>
  <si>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</si>
  <si>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</si>
  <si>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</si>
  <si>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</si>
  <si>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</si>
  <si>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</si>
  <si>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</si>
  <si>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</si>
  <si>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</si>
  <si>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</si>
  <si>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</si>
  <si>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</si>
  <si>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</si>
  <si>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</si>
  <si>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</si>
  <si>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</si>
  <si>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</si>
  <si>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</si>
  <si>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</si>
  <si>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</si>
  <si>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</si>
  <si>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</si>
  <si>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</si>
  <si>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</si>
  <si>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</si>
  <si>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</si>
  <si>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</si>
  <si>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</si>
  <si>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</si>
  <si>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</si>
  <si>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</si>
  <si>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</si>
  <si>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</si>
  <si>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</si>
  <si>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</si>
  <si>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</si>
  <si>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</si>
  <si>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</si>
  <si>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</si>
  <si>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</si>
  <si>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</si>
  <si>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</si>
  <si>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</si>
  <si>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</si>
  <si>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</si>
  <si>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</si>
  <si>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</si>
  <si>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</si>
  <si>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</si>
  <si>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</si>
  <si>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</si>
  <si>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</si>
  <si>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</si>
  <si>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</si>
  <si>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</si>
  <si>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</si>
  <si>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</si>
  <si>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</si>
  <si>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</si>
  <si>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</si>
  <si>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</si>
  <si>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</si>
  <si>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</si>
  <si>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</si>
  <si>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</si>
  <si>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</si>
  <si>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</si>
  <si>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</si>
  <si>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</si>
  <si>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</si>
  <si>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</si>
  <si>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</si>
  <si>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</si>
  <si>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</si>
  <si>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</si>
  <si>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</si>
  <si>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</si>
  <si>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</si>
  <si>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</si>
  <si>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</si>
  <si>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</si>
  <si>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</si>
  <si>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</si>
  <si>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</si>
  <si>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</si>
  <si>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</si>
  <si>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</si>
  <si>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</si>
  <si>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</si>
  <si>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</si>
  <si>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</si>
  <si>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</si>
  <si>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</si>
  <si>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</si>
  <si>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</si>
  <si>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</si>
  <si>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</si>
  <si>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</si>
  <si>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</si>
  <si>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</si>
  <si>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</si>
  <si>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</si>
  <si>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</si>
  <si>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</si>
  <si>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</si>
  <si>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</si>
  <si>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</si>
  <si>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</si>
  <si>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</si>
  <si>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</si>
  <si>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</si>
  <si>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</si>
  <si>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</si>
  <si>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</si>
  <si>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</si>
  <si>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</si>
  <si>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</si>
  <si>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</si>
  <si>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</si>
  <si>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</si>
  <si>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</si>
  <si>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</si>
  <si>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</si>
  <si>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</si>
  <si>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</si>
  <si>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</si>
  <si>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</si>
  <si>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</si>
  <si>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</si>
  <si>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</si>
  <si>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</si>
  <si>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</si>
  <si>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</si>
  <si>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</si>
  <si>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</si>
  <si>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</si>
  <si>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</si>
  <si>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</si>
  <si>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</si>
  <si>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</si>
  <si>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</si>
  <si>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</si>
  <si>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</si>
  <si>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</si>
  <si>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</si>
  <si>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</si>
  <si>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</si>
  <si>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</si>
  <si>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</si>
  <si>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</si>
  <si>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</si>
  <si>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</si>
  <si>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</si>
  <si>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</si>
  <si>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</si>
  <si>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</si>
  <si>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</si>
  <si>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</si>
  <si>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</si>
  <si>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</si>
  <si>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</si>
  <si>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</si>
  <si>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</si>
  <si>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</si>
  <si>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</si>
  <si>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</si>
  <si>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</si>
  <si>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</si>
  <si>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</si>
  <si>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</si>
  <si>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</si>
  <si>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</si>
  <si>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</si>
  <si>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</si>
  <si>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</si>
  <si>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</si>
  <si>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</si>
  <si>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</si>
  <si>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</si>
  <si>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</si>
  <si>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</si>
  <si>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</si>
  <si>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</si>
  <si>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</si>
  <si>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</si>
  <si>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</si>
  <si>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</si>
  <si>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</si>
  <si>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</si>
  <si>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</si>
  <si>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</si>
  <si>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</si>
  <si>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</si>
  <si>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</si>
  <si>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</si>
  <si>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</si>
  <si>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</si>
  <si>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</si>
  <si>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</si>
  <si>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</si>
  <si>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</si>
  <si>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</si>
  <si>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</si>
  <si>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</si>
  <si>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</si>
  <si>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</si>
  <si>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</si>
  <si>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</si>
  <si>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</si>
  <si>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</si>
  <si>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</si>
  <si>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</si>
  <si>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</si>
  <si>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</si>
  <si>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</si>
  <si>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</si>
  <si>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</si>
  <si>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</si>
  <si>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</si>
  <si>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</si>
  <si>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</si>
  <si>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</si>
  <si>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</si>
  <si>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</si>
  <si>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</si>
  <si>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</si>
  <si>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</si>
  <si>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</si>
  <si>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</si>
  <si>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</si>
  <si>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</si>
  <si>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</si>
  <si>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</si>
  <si>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</si>
  <si>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</si>
  <si>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</si>
  <si>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</si>
  <si>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</si>
  <si>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</si>
  <si>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</si>
  <si>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</si>
  <si>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</si>
  <si>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</si>
  <si>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</si>
  <si>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</si>
  <si>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</si>
  <si>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</si>
  <si>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</si>
  <si>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</si>
  <si>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</si>
  <si>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</si>
  <si>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</si>
  <si>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</si>
  <si>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</si>
  <si>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</si>
  <si>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</si>
  <si>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</si>
  <si>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</si>
  <si>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</si>
  <si>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</si>
  <si>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</si>
  <si>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</si>
  <si>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</si>
  <si>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</si>
  <si>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</si>
  <si>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</si>
  <si>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</si>
  <si>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</si>
  <si>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</si>
  <si>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</si>
  <si>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</si>
  <si>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</si>
  <si>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</si>
  <si>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</si>
  <si>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</si>
  <si>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</si>
  <si>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</si>
  <si>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</si>
  <si>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</si>
  <si>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</si>
  <si>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</si>
  <si>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</si>
  <si>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</si>
  <si>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</si>
  <si>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</si>
  <si>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</si>
  <si>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</si>
  <si>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</si>
  <si>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</si>
  <si>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</si>
  <si>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</si>
  <si>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</si>
  <si>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</si>
  <si>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</si>
  <si>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</si>
  <si>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</si>
  <si>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</si>
  <si>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</si>
  <si>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</si>
  <si>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</si>
  <si>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</si>
  <si>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</si>
  <si>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</si>
  <si>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</si>
  <si>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</si>
  <si>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</si>
  <si>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</si>
  <si>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</si>
  <si>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</si>
  <si>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</si>
  <si>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</si>
  <si>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</si>
  <si>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</si>
  <si>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</si>
  <si>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</si>
  <si>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</si>
  <si>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</si>
  <si>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</si>
  <si>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</si>
  <si>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</si>
  <si>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</si>
  <si>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</si>
  <si>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</si>
  <si>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</si>
  <si>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</si>
  <si>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</si>
  <si>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</si>
  <si>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</si>
  <si>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</si>
  <si>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</si>
  <si>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</si>
  <si>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</si>
  <si>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</si>
  <si>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</si>
  <si>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</si>
  <si>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</si>
  <si>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</si>
  <si>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</si>
  <si>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</si>
  <si>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</si>
  <si>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</si>
  <si>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</si>
  <si>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</si>
  <si>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</si>
  <si>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</si>
  <si>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</si>
  <si>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</si>
  <si>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</si>
  <si>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</si>
  <si>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</si>
  <si>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</si>
  <si>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</si>
  <si>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</si>
  <si>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</si>
  <si>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</si>
  <si>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</si>
  <si>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</si>
  <si>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</si>
  <si>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</si>
  <si>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</si>
  <si>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</si>
  <si>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</si>
  <si>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</si>
  <si>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</si>
  <si>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</si>
  <si>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</si>
  <si>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</si>
  <si>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</si>
  <si>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</si>
  <si>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</si>
  <si>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</si>
  <si>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</si>
  <si>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</si>
  <si>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</si>
  <si>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</si>
  <si>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</si>
  <si>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</si>
  <si>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</si>
  <si>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</si>
  <si>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</si>
  <si>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</si>
  <si>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</si>
  <si>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</si>
  <si>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</si>
  <si>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</si>
  <si>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</si>
  <si>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</si>
  <si>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</si>
  <si>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</si>
  <si>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</si>
  <si>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</si>
  <si>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</si>
  <si>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</si>
  <si>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</si>
  <si>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</si>
  <si>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</si>
  <si>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</si>
  <si>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</si>
  <si>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</si>
  <si>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</si>
  <si>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</si>
  <si>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</si>
  <si>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</si>
  <si>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</si>
  <si>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</si>
  <si>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</si>
  <si>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</si>
  <si>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</si>
  <si>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</si>
  <si>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</si>
  <si>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</si>
  <si>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</si>
  <si>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</si>
  <si>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</si>
  <si>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</si>
  <si>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</si>
  <si>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</si>
  <si>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</si>
  <si>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</si>
  <si>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</si>
  <si>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</si>
  <si>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</si>
  <si>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</si>
  <si>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</si>
  <si>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</si>
  <si>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</si>
  <si>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</si>
  <si>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</si>
  <si>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</si>
  <si>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</si>
  <si>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</si>
  <si>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</si>
  <si>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</si>
  <si>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</si>
  <si>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</si>
  <si>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</si>
  <si>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</si>
  <si>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</si>
  <si>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</si>
  <si>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</si>
  <si>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</si>
  <si>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</si>
  <si>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</si>
  <si>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</si>
  <si>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</si>
  <si>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</si>
  <si>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</si>
  <si>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</si>
  <si>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</si>
  <si>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</si>
  <si>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</si>
  <si>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</si>
  <si>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</si>
  <si>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</si>
  <si>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</si>
  <si>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</si>
  <si>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</si>
  <si>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</si>
  <si>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</si>
  <si>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</si>
  <si>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</si>
  <si>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</si>
  <si>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</si>
  <si>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</si>
  <si>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</si>
  <si>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</si>
  <si>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</si>
  <si>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</si>
  <si>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</si>
  <si>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</si>
  <si>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</si>
  <si>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</si>
  <si>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</si>
  <si>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</si>
  <si>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</si>
  <si>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</si>
  <si>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</si>
  <si>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</si>
  <si>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</si>
  <si>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</si>
  <si>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</si>
  <si>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</si>
  <si>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</si>
  <si>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</si>
  <si>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</si>
  <si>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</si>
  <si>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</si>
  <si>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</si>
  <si>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</si>
  <si>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</si>
  <si>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</si>
  <si>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</si>
  <si>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</si>
  <si>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</si>
  <si>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</si>
  <si>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</si>
  <si>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</si>
  <si>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</si>
  <si>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</si>
  <si>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</si>
  <si>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</si>
  <si>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</si>
  <si>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</si>
  <si>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</si>
  <si>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</si>
  <si>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</si>
  <si>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</si>
  <si>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</si>
  <si>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</si>
  <si>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</si>
  <si>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</si>
  <si>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</si>
  <si>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</si>
  <si>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</si>
  <si>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</si>
  <si>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</si>
  <si>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</si>
  <si>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</si>
  <si>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</si>
  <si>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</si>
  <si>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</si>
  <si>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</si>
  <si>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</si>
  <si>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</si>
  <si>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</si>
  <si>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</si>
  <si>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</si>
  <si>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</si>
  <si>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</si>
  <si>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</si>
  <si>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</si>
  <si>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</si>
  <si>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</si>
  <si>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</si>
  <si>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</si>
  <si>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</si>
  <si>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</si>
  <si>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</si>
  <si>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</si>
  <si>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</si>
  <si>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</si>
  <si>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</si>
  <si>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</si>
  <si>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</si>
  <si>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</si>
  <si>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</si>
  <si>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</si>
  <si>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</si>
  <si>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</si>
  <si>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</si>
  <si>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</si>
  <si>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</si>
  <si>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</si>
  <si>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</si>
  <si>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</si>
  <si>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</si>
  <si>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</si>
  <si>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</si>
  <si>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</si>
  <si>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</si>
  <si>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</si>
  <si>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</si>
  <si>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</si>
  <si>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</si>
  <si>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</si>
  <si>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</si>
  <si>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</si>
  <si>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</si>
  <si>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</si>
  <si>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</si>
  <si>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</si>
  <si>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</si>
  <si>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</si>
  <si>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</si>
  <si>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</si>
  <si>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</si>
  <si>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</si>
  <si>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</si>
  <si>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</si>
  <si>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</si>
  <si>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</si>
  <si>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</si>
  <si>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</si>
  <si>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</si>
  <si>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</si>
  <si>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</si>
  <si>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</si>
  <si>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</si>
  <si>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</si>
  <si>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</si>
  <si>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</si>
  <si>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</si>
  <si>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</si>
  <si>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</si>
  <si>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</si>
  <si>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</si>
  <si>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</si>
  <si>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</si>
  <si>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</si>
  <si>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</si>
  <si>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</si>
  <si>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</si>
  <si>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</si>
  <si>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</si>
  <si>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</si>
  <si>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</si>
  <si>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</si>
  <si>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</si>
  <si>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</si>
  <si>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</si>
  <si>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</si>
  <si>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</si>
  <si>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</si>
  <si>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</si>
  <si>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</si>
  <si>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</si>
  <si>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</si>
  <si>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</si>
  <si>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</si>
  <si>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</si>
  <si>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</si>
  <si>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</si>
  <si>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</si>
  <si>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</si>
  <si>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</si>
  <si>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</si>
  <si>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</si>
  <si>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</si>
  <si>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</si>
  <si>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</si>
  <si>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</si>
  <si>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</si>
  <si>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</si>
  <si>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</si>
  <si>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</si>
  <si>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</si>
  <si>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</si>
  <si>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</si>
  <si>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</si>
  <si>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</si>
  <si>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</si>
  <si>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</si>
  <si>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</si>
  <si>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</si>
  <si>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</si>
  <si>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</si>
  <si>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</si>
  <si>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</si>
  <si>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</si>
  <si>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</si>
  <si>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</si>
  <si>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</si>
  <si>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</si>
  <si>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</si>
  <si>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</si>
  <si>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</si>
  <si>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</si>
  <si>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</si>
  <si>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</si>
  <si>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</si>
  <si>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</si>
  <si>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</si>
  <si>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</si>
  <si>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</si>
  <si>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</si>
  <si>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</si>
  <si>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</si>
  <si>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</si>
  <si>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</si>
  <si>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</si>
  <si>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</si>
  <si>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</si>
  <si>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</si>
  <si>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</si>
  <si>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</si>
  <si>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</si>
  <si>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</si>
  <si>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</si>
  <si>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</si>
  <si>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</si>
  <si>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</si>
  <si>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</si>
  <si>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</si>
  <si>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</si>
  <si>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</si>
  <si>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</si>
  <si>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</si>
  <si>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</si>
  <si>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</si>
  <si>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</si>
  <si>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</si>
  <si>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</si>
  <si>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</si>
  <si>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</si>
  <si>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</si>
  <si>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</si>
  <si>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</si>
  <si>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</si>
  <si>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</si>
  <si>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</si>
  <si>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</si>
  <si>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</si>
  <si>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</si>
  <si>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</si>
  <si>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</si>
  <si>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</si>
  <si>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</si>
  <si>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</si>
  <si>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</si>
  <si>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</si>
  <si>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</si>
  <si>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</si>
  <si>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</si>
  <si>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</si>
  <si>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</si>
  <si>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</si>
  <si>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</si>
  <si>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</si>
  <si>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</si>
  <si>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</si>
  <si>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</si>
  <si>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</si>
  <si>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</si>
  <si>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</si>
  <si>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</si>
  <si>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</si>
  <si>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</si>
  <si>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</si>
  <si>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</si>
  <si>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</si>
  <si>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</si>
  <si>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</si>
  <si>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</si>
  <si>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</si>
  <si>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</si>
  <si>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</si>
  <si>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</si>
  <si>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</si>
  <si>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</si>
  <si>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</si>
  <si>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</si>
  <si>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</si>
  <si>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</si>
  <si>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</si>
  <si>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</si>
  <si>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</si>
  <si>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</si>
  <si>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</si>
  <si>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</si>
  <si>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</si>
  <si>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</si>
  <si>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</si>
  <si>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</si>
  <si>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</si>
  <si>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</si>
  <si>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</si>
  <si>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</si>
  <si>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</si>
  <si>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</si>
  <si>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</si>
  <si>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</si>
  <si>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</si>
  <si>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</si>
  <si>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</si>
  <si>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</si>
  <si>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</si>
  <si>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</si>
  <si>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</si>
  <si>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</si>
  <si>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</si>
  <si>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</si>
  <si>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</si>
  <si>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</si>
  <si>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</si>
  <si>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</si>
  <si>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</si>
  <si>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</si>
  <si>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</si>
  <si>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</si>
  <si>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</si>
  <si>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</si>
  <si>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</si>
  <si>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</si>
  <si>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</si>
  <si>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</si>
  <si>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</si>
  <si>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</si>
  <si>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</si>
  <si>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</si>
  <si>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</si>
  <si>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</si>
  <si>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</si>
  <si>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</si>
  <si>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</si>
  <si>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</si>
  <si>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</si>
  <si>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</si>
  <si>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</si>
  <si>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</si>
  <si>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</si>
  <si>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</si>
  <si>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</si>
  <si>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</si>
  <si>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</si>
  <si>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</si>
  <si>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</si>
  <si>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</si>
  <si>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</si>
  <si>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</si>
  <si>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</si>
  <si>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</si>
  <si>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</si>
  <si>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</si>
  <si>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</si>
  <si>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</si>
  <si>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</si>
  <si>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</si>
  <si>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</si>
  <si>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</si>
  <si>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</si>
  <si>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</si>
  <si>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</si>
  <si>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</si>
  <si>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</si>
  <si>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</si>
  <si>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</si>
  <si>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</si>
  <si>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</si>
  <si>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</si>
  <si>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</si>
  <si>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</si>
  <si>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</si>
  <si>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</si>
  <si>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</si>
  <si>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</si>
  <si>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</si>
  <si>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</si>
  <si>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</si>
  <si>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</si>
  <si>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</si>
  <si>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Оџаци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</si>
</sst>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343</c:v>
                </c:pt>
                <c:pt idx="1">
                  <c:v>380</c:v>
                </c:pt>
                <c:pt idx="2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392</c:v>
                </c:pt>
                <c:pt idx="1">
                  <c:v>408</c:v>
                </c:pt>
                <c:pt idx="2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2472</c:v>
                </c:pt>
                <c:pt idx="1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1095</c:v>
                </c:pt>
                <c:pt idx="1">
                  <c:v>1136</c:v>
                </c:pt>
                <c:pt idx="2">
                  <c:v>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20</c:v>
                </c:pt>
                <c:pt idx="1">
                  <c:v>27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62</c:v>
                </c:pt>
                <c:pt idx="1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114.547</c:v>
                </c:pt>
                <c:pt idx="1">
                  <c:v>114.547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8245</c:v>
                </c:pt>
                <c:pt idx="1">
                  <c:v>7714</c:v>
                </c:pt>
                <c:pt idx="2">
                  <c:v>7320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3081728"/>
        <c:axId val="298884096"/>
      </c:barChart>
      <c:catAx>
        <c:axId val="28308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884096"/>
        <c:crosses val="autoZero"/>
        <c:auto val="1"/>
        <c:lblAlgn val="ctr"/>
        <c:lblOffset val="100"/>
        <c:noMultiLvlLbl val="0"/>
      </c:catAx>
      <c:valAx>
        <c:axId val="2988840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0817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27.9</c:v>
                </c:pt>
                <c:pt idx="1">
                  <c:v>4.3</c:v>
                </c:pt>
                <c:pt idx="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557056"/>
        <c:axId val="302558592"/>
      </c:barChart>
      <c:catAx>
        <c:axId val="30255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558592"/>
        <c:crosses val="autoZero"/>
        <c:auto val="1"/>
        <c:lblAlgn val="ctr"/>
        <c:lblOffset val="100"/>
        <c:noMultiLvlLbl val="0"/>
      </c:catAx>
      <c:valAx>
        <c:axId val="30255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255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16.391349453355677</c:v>
                </c:pt>
                <c:pt idx="1">
                  <c:v>59.400686297981011</c:v>
                </c:pt>
                <c:pt idx="2">
                  <c:v>24.207964248663316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79</c:v>
                </c:pt>
                <c:pt idx="1">
                  <c:v>114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50</c:v>
                </c:pt>
                <c:pt idx="1">
                  <c:v>57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05140096"/>
        <c:axId val="305143168"/>
      </c:barChart>
      <c:catAx>
        <c:axId val="30514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143168"/>
        <c:crosses val="autoZero"/>
        <c:auto val="1"/>
        <c:lblAlgn val="ctr"/>
        <c:lblOffset val="100"/>
        <c:noMultiLvlLbl val="0"/>
      </c:catAx>
      <c:valAx>
        <c:axId val="30514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5140096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05371392"/>
        <c:axId val="307040256"/>
      </c:barChart>
      <c:catAx>
        <c:axId val="3053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040256"/>
        <c:crosses val="autoZero"/>
        <c:auto val="1"/>
        <c:lblAlgn val="ctr"/>
        <c:lblOffset val="100"/>
        <c:noMultiLvlLbl val="0"/>
      </c:catAx>
      <c:valAx>
        <c:axId val="3070402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537139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120.4</c:v>
                </c:pt>
                <c:pt idx="1">
                  <c:v>129.5</c:v>
                </c:pt>
                <c:pt idx="2">
                  <c:v>104.6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119.2</c:v>
                </c:pt>
                <c:pt idx="1">
                  <c:v>104.8</c:v>
                </c:pt>
                <c:pt idx="2">
                  <c:v>105.1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509120"/>
        <c:axId val="308189824"/>
      </c:barChart>
      <c:catAx>
        <c:axId val="307509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189824"/>
        <c:crosses val="autoZero"/>
        <c:auto val="1"/>
        <c:lblAlgn val="ctr"/>
        <c:lblOffset val="100"/>
        <c:noMultiLvlLbl val="0"/>
      </c:catAx>
      <c:valAx>
        <c:axId val="30818982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50912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964</c:v>
                </c:pt>
                <c:pt idx="1">
                  <c:v>859</c:v>
                </c:pt>
                <c:pt idx="2">
                  <c:v>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8665728"/>
        <c:axId val="308741632"/>
      </c:barChart>
      <c:catAx>
        <c:axId val="3086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741632"/>
        <c:crosses val="autoZero"/>
        <c:auto val="1"/>
        <c:lblAlgn val="ctr"/>
        <c:lblOffset val="100"/>
        <c:noMultiLvlLbl val="0"/>
      </c:catAx>
      <c:valAx>
        <c:axId val="30874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66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17</c:v>
                </c:pt>
                <c:pt idx="1">
                  <c:v>19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20</c:v>
                </c:pt>
                <c:pt idx="1">
                  <c:v>14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343744"/>
        <c:axId val="309361280"/>
      </c:barChart>
      <c:catAx>
        <c:axId val="3093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61280"/>
        <c:crosses val="autoZero"/>
        <c:auto val="1"/>
        <c:lblAlgn val="ctr"/>
        <c:lblOffset val="100"/>
        <c:noMultiLvlLbl val="0"/>
      </c:catAx>
      <c:valAx>
        <c:axId val="30936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43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79</c:v>
                </c:pt>
                <c:pt idx="1">
                  <c:v>96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102</c:v>
                </c:pt>
                <c:pt idx="1">
                  <c:v>131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391360"/>
        <c:axId val="309392896"/>
      </c:barChart>
      <c:catAx>
        <c:axId val="30939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92896"/>
        <c:crosses val="autoZero"/>
        <c:auto val="1"/>
        <c:lblAlgn val="ctr"/>
        <c:lblOffset val="100"/>
        <c:noMultiLvlLbl val="0"/>
      </c:catAx>
      <c:valAx>
        <c:axId val="30939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91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2.2583991700582553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2.0987949884286969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2.2105179155693881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2.0987949884286969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2.1187455111323916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2.4618945016359426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2.6214986832655018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2.9127763147394461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3.0244992418801373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3.2279945734578241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3.403559173250339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4.0699066315537467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4.2734019631314339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4.544729071901684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3.9980847498204448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2.1267257202138694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1.7396855797621897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1.1810709440587344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0759424"/>
        <c:axId val="310761344"/>
      </c:barChart>
      <c:catAx>
        <c:axId val="3107594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10761344"/>
        <c:crosses val="autoZero"/>
        <c:auto val="1"/>
        <c:lblAlgn val="ctr"/>
        <c:lblOffset val="100"/>
        <c:noMultiLvlLbl val="0"/>
      </c:catAx>
      <c:valAx>
        <c:axId val="3107613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10759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2.3581517835767296</c:v>
                </c:pt>
                <c:pt idx="1">
                  <c:v>2.3940627244433808</c:v>
                </c:pt>
                <c:pt idx="2">
                  <c:v>2.342191365413774</c:v>
                </c:pt>
                <c:pt idx="3">
                  <c:v>2.4858351288803768</c:v>
                </c:pt>
                <c:pt idx="4">
                  <c:v>2.2823397973026895</c:v>
                </c:pt>
                <c:pt idx="5">
                  <c:v>2.6933205649988032</c:v>
                </c:pt>
                <c:pt idx="6">
                  <c:v>3.0205091373393982</c:v>
                </c:pt>
                <c:pt idx="7">
                  <c:v>3.5711435639613756</c:v>
                </c:pt>
                <c:pt idx="8">
                  <c:v>3.3077966642726038</c:v>
                </c:pt>
                <c:pt idx="9">
                  <c:v>3.6469555502354161</c:v>
                </c:pt>
                <c:pt idx="10">
                  <c:v>3.3556779187614718</c:v>
                </c:pt>
                <c:pt idx="11">
                  <c:v>3.8943420317612323</c:v>
                </c:pt>
                <c:pt idx="12">
                  <c:v>3.658925863857633</c:v>
                </c:pt>
                <c:pt idx="13">
                  <c:v>4.1337483042055698</c:v>
                </c:pt>
                <c:pt idx="14">
                  <c:v>3.5033117867688133</c:v>
                </c:pt>
                <c:pt idx="15">
                  <c:v>1.5122496209400687</c:v>
                </c:pt>
                <c:pt idx="16">
                  <c:v>0.92570425345144047</c:v>
                </c:pt>
                <c:pt idx="17">
                  <c:v>0.54265421754049958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0902784"/>
        <c:axId val="310904704"/>
      </c:barChart>
      <c:catAx>
        <c:axId val="3109027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10904704"/>
        <c:crosses val="autoZero"/>
        <c:auto val="1"/>
        <c:lblAlgn val="ctr"/>
        <c:lblOffset val="100"/>
        <c:noMultiLvlLbl val="0"/>
      </c:catAx>
      <c:valAx>
        <c:axId val="3109047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902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0.18303285439736433</c:v>
                </c:pt>
                <c:pt idx="1">
                  <c:v>0.26410111299754763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2.3245172508465268</c:v>
                </c:pt>
                <c:pt idx="1">
                  <c:v>1.0186757215619695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2BB-41EC-BBD1-2190048EE980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2BB-41EC-BBD1-2190048EE98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7.193191177816419</c:v>
                </c:pt>
                <c:pt idx="1">
                  <c:v>3.1220524429352952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2BB-41EC-BBD1-2190048EE980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2BB-41EC-BBD1-2190048EE98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21.945639242243985</c:v>
                </c:pt>
                <c:pt idx="1">
                  <c:v>18.27956989247312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2BB-41EC-BBD1-2190048EE98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2BB-41EC-BBD1-2190048EE980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56.474787224306766</c:v>
                </c:pt>
                <c:pt idx="1">
                  <c:v>66.968496510092436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32BB-41EC-BBD1-2190048EE980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32BB-41EC-BBD1-2190048EE98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3.7796284433055738</c:v>
                </c:pt>
                <c:pt idx="1">
                  <c:v>3.5370684776457271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32BB-41EC-BBD1-2190048EE980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32BB-41EC-BBD1-2190048EE98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8.0992038070833718</c:v>
                </c:pt>
                <c:pt idx="1">
                  <c:v>6.8100358422939076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2379648"/>
        <c:axId val="312384128"/>
      </c:barChart>
      <c:catAx>
        <c:axId val="312379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2384128"/>
        <c:crosses val="autoZero"/>
        <c:auto val="1"/>
        <c:lblAlgn val="ctr"/>
        <c:lblOffset val="100"/>
        <c:noMultiLvlLbl val="0"/>
      </c:catAx>
      <c:valAx>
        <c:axId val="312384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2379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D41-4096-8611-62315DFEFCD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D41-4096-8611-62315DFEFCD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32.799487508007687</c:v>
                </c:pt>
                <c:pt idx="1">
                  <c:v>29.098283342765519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D41-4096-8611-62315DFEFCD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D41-4096-8611-62315DFEFCD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30.539031756200234</c:v>
                </c:pt>
                <c:pt idx="1">
                  <c:v>36.257309941520468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D41-4096-8611-62315DFEFCDC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D41-4096-8611-62315DFEFCD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36.423538025075501</c:v>
                </c:pt>
                <c:pt idx="1">
                  <c:v>34.352009054895305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0.23794271071657364</c:v>
                </c:pt>
                <c:pt idx="1">
                  <c:v>0.29239766081871343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3080448"/>
        <c:axId val="313082240"/>
      </c:barChart>
      <c:catAx>
        <c:axId val="31308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3082240"/>
        <c:crosses val="autoZero"/>
        <c:auto val="1"/>
        <c:lblAlgn val="ctr"/>
        <c:lblOffset val="100"/>
        <c:noMultiLvlLbl val="0"/>
      </c:catAx>
      <c:valAx>
        <c:axId val="313082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30804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1056</c:v>
                </c:pt>
                <c:pt idx="1">
                  <c:v>775</c:v>
                </c:pt>
                <c:pt idx="2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1111</c:v>
                </c:pt>
                <c:pt idx="1">
                  <c:v>888</c:v>
                </c:pt>
                <c:pt idx="2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9</c:v>
                </c:pt>
                <c:pt idx="4">
                  <c:v>20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12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13619968"/>
        <c:axId val="313621504"/>
      </c:barChart>
      <c:catAx>
        <c:axId val="313619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621504"/>
        <c:crosses val="autoZero"/>
        <c:auto val="1"/>
        <c:lblAlgn val="ctr"/>
        <c:lblOffset val="100"/>
        <c:noMultiLvlLbl val="0"/>
      </c:catAx>
      <c:valAx>
        <c:axId val="313621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619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1.03</c:v>
                </c:pt>
                <c:pt idx="1">
                  <c:v>0.5</c:v>
                </c:pt>
                <c:pt idx="3">
                  <c:v>0.32</c:v>
                </c:pt>
                <c:pt idx="4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13846400"/>
        <c:axId val="313848192"/>
      </c:barChart>
      <c:catAx>
        <c:axId val="31384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3848192"/>
        <c:crosses val="autoZero"/>
        <c:auto val="1"/>
        <c:lblAlgn val="ctr"/>
        <c:lblOffset val="100"/>
        <c:noMultiLvlLbl val="0"/>
      </c:catAx>
      <c:valAx>
        <c:axId val="3138481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38464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22.222222222222221</c:v>
                </c:pt>
                <c:pt idx="1">
                  <c:v>62.233563494446109</c:v>
                </c:pt>
                <c:pt idx="2">
                  <c:v>20.544621191695875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77.777777777777786</c:v>
                </c:pt>
                <c:pt idx="1">
                  <c:v>37.766436505553884</c:v>
                </c:pt>
                <c:pt idx="2">
                  <c:v>79.455378808304118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4073472"/>
        <c:axId val="314075392"/>
      </c:barChart>
      <c:catAx>
        <c:axId val="31407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075392"/>
        <c:crosses val="autoZero"/>
        <c:auto val="1"/>
        <c:lblAlgn val="ctr"/>
        <c:lblOffset val="100"/>
        <c:noMultiLvlLbl val="0"/>
      </c:catAx>
      <c:valAx>
        <c:axId val="3140753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073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111</c:v>
                </c:pt>
                <c:pt idx="1">
                  <c:v>105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109</c:v>
                </c:pt>
                <c:pt idx="1">
                  <c:v>119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336768"/>
        <c:axId val="314338688"/>
      </c:barChart>
      <c:catAx>
        <c:axId val="3143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338688"/>
        <c:crosses val="autoZero"/>
        <c:auto val="1"/>
        <c:lblAlgn val="ctr"/>
        <c:lblOffset val="100"/>
        <c:noMultiLvlLbl val="0"/>
      </c:catAx>
      <c:valAx>
        <c:axId val="314338688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433676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269</c:v>
                </c:pt>
                <c:pt idx="1">
                  <c:v>286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285</c:v>
                </c:pt>
                <c:pt idx="1">
                  <c:v>316</c:v>
                </c:pt>
                <c:pt idx="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045376"/>
        <c:axId val="315046912"/>
      </c:barChart>
      <c:catAx>
        <c:axId val="3150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046912"/>
        <c:crosses val="autoZero"/>
        <c:auto val="1"/>
        <c:lblAlgn val="ctr"/>
        <c:lblOffset val="100"/>
        <c:noMultiLvlLbl val="0"/>
      </c:catAx>
      <c:valAx>
        <c:axId val="31504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5045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29.486991033367634</c:v>
                </c:pt>
                <c:pt idx="1">
                  <c:v>30.846710733396286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28.884315743054533</c:v>
                </c:pt>
                <c:pt idx="1">
                  <c:v>31.067044381491975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17.036601499338527</c:v>
                </c:pt>
                <c:pt idx="1">
                  <c:v>17.532263141328297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13.097163016316332</c:v>
                </c:pt>
                <c:pt idx="1">
                  <c:v>13.6292099464904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6.5412318094958106</c:v>
                </c:pt>
                <c:pt idx="1">
                  <c:v>4.7214353163361666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4.9536968984271645</c:v>
                </c:pt>
                <c:pt idx="1">
                  <c:v>2.2033364809568776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15376384"/>
        <c:axId val="315379072"/>
      </c:barChart>
      <c:catAx>
        <c:axId val="315376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379072"/>
        <c:crosses val="autoZero"/>
        <c:auto val="1"/>
        <c:lblAlgn val="ctr"/>
        <c:lblOffset val="100"/>
        <c:noMultiLvlLbl val="0"/>
      </c:catAx>
      <c:valAx>
        <c:axId val="3153790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3763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54.47</c:v>
                </c:pt>
                <c:pt idx="1">
                  <c:v>39.42</c:v>
                </c:pt>
                <c:pt idx="2">
                  <c:v>5.18</c:v>
                </c:pt>
                <c:pt idx="3">
                  <c:v>0.72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57.4</c:v>
                </c:pt>
                <c:pt idx="1">
                  <c:v>34.43</c:v>
                </c:pt>
                <c:pt idx="2">
                  <c:v>6.38</c:v>
                </c:pt>
                <c:pt idx="3">
                  <c:v>1.38</c:v>
                </c:pt>
                <c:pt idx="4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15505280"/>
        <c:axId val="315511552"/>
      </c:barChart>
      <c:catAx>
        <c:axId val="31550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511552"/>
        <c:crosses val="autoZero"/>
        <c:auto val="1"/>
        <c:lblAlgn val="ctr"/>
        <c:lblOffset val="100"/>
        <c:noMultiLvlLbl val="0"/>
      </c:catAx>
      <c:valAx>
        <c:axId val="315511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5052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48113</c:v>
                </c:pt>
                <c:pt idx="1">
                  <c:v>52108</c:v>
                </c:pt>
                <c:pt idx="2">
                  <c:v>59426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521280"/>
        <c:axId val="315564032"/>
      </c:barChart>
      <c:catAx>
        <c:axId val="31552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564032"/>
        <c:crosses val="autoZero"/>
        <c:auto val="1"/>
        <c:lblAlgn val="ctr"/>
        <c:lblOffset val="100"/>
        <c:noMultiLvlLbl val="0"/>
      </c:catAx>
      <c:valAx>
        <c:axId val="31556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521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3555</c:v>
                </c:pt>
                <c:pt idx="1">
                  <c:v>3614</c:v>
                </c:pt>
                <c:pt idx="2">
                  <c:v>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4487</c:v>
                </c:pt>
                <c:pt idx="1">
                  <c:v>4498</c:v>
                </c:pt>
                <c:pt idx="2">
                  <c:v>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762560"/>
        <c:axId val="315764096"/>
      </c:barChart>
      <c:catAx>
        <c:axId val="315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764096"/>
        <c:crosses val="autoZero"/>
        <c:auto val="1"/>
        <c:lblAlgn val="ctr"/>
        <c:lblOffset val="100"/>
        <c:noMultiLvlLbl val="0"/>
      </c:catAx>
      <c:valAx>
        <c:axId val="31576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762560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18.600000000000001</c:v>
                </c:pt>
                <c:pt idx="1">
                  <c:v>32</c:v>
                </c:pt>
                <c:pt idx="2">
                  <c:v>1.2</c:v>
                </c:pt>
                <c:pt idx="3">
                  <c:v>48.199999999999996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48.1</c:v>
                </c:pt>
                <c:pt idx="2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6637568"/>
        <c:axId val="316640256"/>
      </c:barChart>
      <c:catAx>
        <c:axId val="316637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640256"/>
        <c:crosses val="autoZero"/>
        <c:auto val="1"/>
        <c:lblAlgn val="ctr"/>
        <c:lblOffset val="100"/>
        <c:noMultiLvlLbl val="0"/>
      </c:catAx>
      <c:valAx>
        <c:axId val="3166402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6375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2.8</c:v>
                </c:pt>
                <c:pt idx="1">
                  <c:v>1.4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7241984"/>
        <c:axId val="317243776"/>
      </c:barChart>
      <c:catAx>
        <c:axId val="31724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243776"/>
        <c:crosses val="autoZero"/>
        <c:auto val="1"/>
        <c:lblAlgn val="ctr"/>
        <c:lblOffset val="100"/>
        <c:noMultiLvlLbl val="0"/>
      </c:catAx>
      <c:valAx>
        <c:axId val="3172437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2419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7.5</c:v>
                </c:pt>
                <c:pt idx="1">
                  <c:v>15.2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7529472"/>
        <c:axId val="317536128"/>
      </c:barChart>
      <c:catAx>
        <c:axId val="31752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536128"/>
        <c:crosses val="autoZero"/>
        <c:auto val="1"/>
        <c:lblAlgn val="ctr"/>
        <c:lblOffset val="100"/>
        <c:noMultiLvlLbl val="0"/>
      </c:catAx>
      <c:valAx>
        <c:axId val="31753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529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18.02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7639680"/>
        <c:axId val="317928960"/>
      </c:barChart>
      <c:catAx>
        <c:axId val="3176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928960"/>
        <c:crosses val="autoZero"/>
        <c:auto val="1"/>
        <c:lblAlgn val="ctr"/>
        <c:lblOffset val="100"/>
        <c:noMultiLvlLbl val="0"/>
      </c:catAx>
      <c:valAx>
        <c:axId val="3179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76396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211</c:v>
                </c:pt>
                <c:pt idx="1">
                  <c:v>588</c:v>
                </c:pt>
                <c:pt idx="2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8</c:v>
                </c:pt>
                <c:pt idx="1">
                  <c:v>104</c:v>
                </c:pt>
                <c:pt idx="2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3405696"/>
        <c:axId val="283423872"/>
      </c:barChart>
      <c:catAx>
        <c:axId val="283405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423872"/>
        <c:crosses val="autoZero"/>
        <c:auto val="1"/>
        <c:lblAlgn val="ctr"/>
        <c:lblOffset val="100"/>
        <c:noMultiLvlLbl val="0"/>
      </c:catAx>
      <c:valAx>
        <c:axId val="283423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340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340</c:v>
                </c:pt>
                <c:pt idx="1">
                  <c:v>1116</c:v>
                </c:pt>
                <c:pt idx="2">
                  <c:v>4045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23</c:v>
                </c:pt>
                <c:pt idx="1">
                  <c:v>280</c:v>
                </c:pt>
                <c:pt idx="2">
                  <c:v>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3438080"/>
        <c:axId val="283439872"/>
      </c:barChart>
      <c:catAx>
        <c:axId val="28343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439872"/>
        <c:crosses val="autoZero"/>
        <c:auto val="1"/>
        <c:lblAlgn val="ctr"/>
        <c:lblOffset val="100"/>
        <c:noMultiLvlLbl val="0"/>
      </c:catAx>
      <c:valAx>
        <c:axId val="283439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3438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1.6</c:v>
                </c:pt>
                <c:pt idx="1">
                  <c:v>1.9</c:v>
                </c:pt>
                <c:pt idx="2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2.9</c:v>
                </c:pt>
                <c:pt idx="1">
                  <c:v>2.7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3732608"/>
        <c:axId val="283734400"/>
      </c:barChart>
      <c:catAx>
        <c:axId val="28373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734400"/>
        <c:crosses val="autoZero"/>
        <c:auto val="1"/>
        <c:lblAlgn val="ctr"/>
        <c:lblOffset val="100"/>
        <c:noMultiLvlLbl val="0"/>
      </c:catAx>
      <c:valAx>
        <c:axId val="283734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3732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26.6</c:v>
                </c:pt>
                <c:pt idx="1">
                  <c:v>27.5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33.6</c:v>
                </c:pt>
                <c:pt idx="1">
                  <c:v>34.200000000000003</c:v>
                </c:pt>
                <c:pt idx="2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3912448"/>
        <c:axId val="284033024"/>
      </c:barChart>
      <c:catAx>
        <c:axId val="2839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033024"/>
        <c:crosses val="autoZero"/>
        <c:auto val="1"/>
        <c:lblAlgn val="ctr"/>
        <c:lblOffset val="100"/>
        <c:noMultiLvlLbl val="0"/>
      </c:catAx>
      <c:valAx>
        <c:axId val="284033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9124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2490.38</c:v>
                </c:pt>
                <c:pt idx="1">
                  <c:v>20.63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4055424"/>
        <c:axId val="284056960"/>
      </c:barChart>
      <c:catAx>
        <c:axId val="28405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056960"/>
        <c:crosses val="autoZero"/>
        <c:auto val="1"/>
        <c:lblAlgn val="ctr"/>
        <c:lblOffset val="100"/>
        <c:noMultiLvlLbl val="0"/>
      </c:catAx>
      <c:valAx>
        <c:axId val="28405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05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79</c:v>
                </c:pt>
                <c:pt idx="1">
                  <c:v>81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78</c:v>
                </c:pt>
                <c:pt idx="1">
                  <c:v>85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4276608"/>
        <c:axId val="284278144"/>
      </c:barChart>
      <c:catAx>
        <c:axId val="28427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4278144"/>
        <c:crosses val="autoZero"/>
        <c:auto val="1"/>
        <c:lblAlgn val="ctr"/>
        <c:lblOffset val="100"/>
        <c:noMultiLvlLbl val="0"/>
      </c:catAx>
      <c:valAx>
        <c:axId val="28427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42766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D4B-4162-8D7B-43349E0BECB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D4B-4162-8D7B-43349E0BECB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18.399999999999999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D4B-4162-8D7B-43349E0BECB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D4B-4162-8D7B-43349E0BECB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49.8</c:v>
                </c:pt>
                <c:pt idx="1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D4B-4162-8D7B-43349E0BECB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30.6</c:v>
                </c:pt>
                <c:pt idx="1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343</c:v>
                </c:pt>
                <c:pt idx="1">
                  <c:v>380</c:v>
                </c:pt>
                <c:pt idx="2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392</c:v>
                </c:pt>
                <c:pt idx="1">
                  <c:v>408</c:v>
                </c:pt>
                <c:pt idx="2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478144"/>
        <c:axId val="287479680"/>
      </c:barChart>
      <c:catAx>
        <c:axId val="2874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479680"/>
        <c:crosses val="autoZero"/>
        <c:auto val="1"/>
        <c:lblAlgn val="ctr"/>
        <c:lblOffset val="100"/>
        <c:noMultiLvlLbl val="0"/>
      </c:catAx>
      <c:valAx>
        <c:axId val="2874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478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79</c:v>
                </c:pt>
                <c:pt idx="1">
                  <c:v>114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50</c:v>
                </c:pt>
                <c:pt idx="1">
                  <c:v>57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719424"/>
        <c:axId val="287720960"/>
      </c:barChart>
      <c:catAx>
        <c:axId val="28771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720960"/>
        <c:crosses val="autoZero"/>
        <c:auto val="1"/>
        <c:lblAlgn val="ctr"/>
        <c:lblOffset val="100"/>
        <c:noMultiLvlLbl val="0"/>
      </c:catAx>
      <c:valAx>
        <c:axId val="28772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719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1056</c:v>
                </c:pt>
                <c:pt idx="1">
                  <c:v>775</c:v>
                </c:pt>
                <c:pt idx="2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1111</c:v>
                </c:pt>
                <c:pt idx="1">
                  <c:v>888</c:v>
                </c:pt>
                <c:pt idx="2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755648"/>
        <c:axId val="287831168"/>
      </c:barChart>
      <c:catAx>
        <c:axId val="2877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831168"/>
        <c:crosses val="autoZero"/>
        <c:auto val="1"/>
        <c:lblAlgn val="ctr"/>
        <c:lblOffset val="100"/>
        <c:noMultiLvlLbl val="0"/>
      </c:catAx>
      <c:valAx>
        <c:axId val="28783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755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48.1</c:v>
                </c:pt>
                <c:pt idx="2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F66-4617-8523-E3BABEAA1C7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F66-4617-8523-E3BABEAA1C7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18.399999999999999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F66-4617-8523-E3BABEAA1C7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F66-4617-8523-E3BABEAA1C7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49.8</c:v>
                </c:pt>
                <c:pt idx="1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F66-4617-8523-E3BABEAA1C7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F66-4617-8523-E3BABEAA1C7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30.6</c:v>
                </c:pt>
                <c:pt idx="1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88780672"/>
        <c:axId val="288782208"/>
      </c:barChart>
      <c:catAx>
        <c:axId val="288780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88782208"/>
        <c:crosses val="autoZero"/>
        <c:auto val="1"/>
        <c:lblAlgn val="ctr"/>
        <c:lblOffset val="100"/>
        <c:noMultiLvlLbl val="0"/>
      </c:catAx>
      <c:valAx>
        <c:axId val="288782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87806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88804864"/>
        <c:axId val="288806400"/>
      </c:barChart>
      <c:catAx>
        <c:axId val="28880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88806400"/>
        <c:crosses val="autoZero"/>
        <c:auto val="1"/>
        <c:lblAlgn val="ctr"/>
        <c:lblOffset val="100"/>
        <c:noMultiLvlLbl val="0"/>
      </c:catAx>
      <c:valAx>
        <c:axId val="28880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8804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75</c:v>
                </c:pt>
                <c:pt idx="1">
                  <c:v>84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43</c:v>
                </c:pt>
                <c:pt idx="1">
                  <c:v>131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9304960"/>
        <c:axId val="289306496"/>
      </c:barChart>
      <c:catAx>
        <c:axId val="289304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89306496"/>
        <c:crosses val="autoZero"/>
        <c:auto val="1"/>
        <c:lblAlgn val="ctr"/>
        <c:lblOffset val="100"/>
        <c:noMultiLvlLbl val="0"/>
      </c:catAx>
      <c:valAx>
        <c:axId val="28930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9304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24</c:v>
                </c:pt>
                <c:pt idx="1">
                  <c:v>26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9</c:v>
                </c:pt>
                <c:pt idx="1">
                  <c:v>32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9746944"/>
        <c:axId val="289748480"/>
      </c:barChart>
      <c:catAx>
        <c:axId val="28974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89748480"/>
        <c:crosses val="autoZero"/>
        <c:auto val="1"/>
        <c:lblAlgn val="ctr"/>
        <c:lblOffset val="100"/>
        <c:noMultiLvlLbl val="0"/>
      </c:catAx>
      <c:valAx>
        <c:axId val="28974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9746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2472</c:v>
                </c:pt>
                <c:pt idx="1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9799552"/>
        <c:axId val="289916032"/>
      </c:barChart>
      <c:catAx>
        <c:axId val="28979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89916032"/>
        <c:crosses val="autoZero"/>
        <c:auto val="1"/>
        <c:lblAlgn val="ctr"/>
        <c:lblOffset val="100"/>
        <c:noMultiLvlLbl val="0"/>
      </c:catAx>
      <c:valAx>
        <c:axId val="28991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799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1095</c:v>
                </c:pt>
                <c:pt idx="1">
                  <c:v>1136</c:v>
                </c:pt>
                <c:pt idx="2">
                  <c:v>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0329728"/>
        <c:axId val="290331264"/>
      </c:barChart>
      <c:catAx>
        <c:axId val="2903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331264"/>
        <c:crosses val="autoZero"/>
        <c:auto val="1"/>
        <c:lblAlgn val="ctr"/>
        <c:lblOffset val="100"/>
        <c:noMultiLvlLbl val="0"/>
      </c:catAx>
      <c:valAx>
        <c:axId val="29033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32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30.7</c:v>
                </c:pt>
                <c:pt idx="1">
                  <c:v>28.1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69.3</c:v>
                </c:pt>
                <c:pt idx="1">
                  <c:v>71.900000000000006</c:v>
                </c:pt>
                <c:pt idx="2">
                  <c:v>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20</c:v>
                </c:pt>
                <c:pt idx="1">
                  <c:v>27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0714752"/>
        <c:axId val="290716288"/>
      </c:barChart>
      <c:catAx>
        <c:axId val="290714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716288"/>
        <c:crosses val="autoZero"/>
        <c:auto val="1"/>
        <c:lblAlgn val="ctr"/>
        <c:lblOffset val="100"/>
        <c:noMultiLvlLbl val="0"/>
      </c:catAx>
      <c:valAx>
        <c:axId val="290716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71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62</c:v>
                </c:pt>
                <c:pt idx="1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0816384"/>
        <c:axId val="290817920"/>
      </c:barChart>
      <c:catAx>
        <c:axId val="290816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817920"/>
        <c:crosses val="autoZero"/>
        <c:auto val="1"/>
        <c:lblAlgn val="ctr"/>
        <c:lblOffset val="100"/>
        <c:noMultiLvlLbl val="0"/>
      </c:catAx>
      <c:valAx>
        <c:axId val="290817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81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8245</c:v>
                </c:pt>
                <c:pt idx="1">
                  <c:v>7714</c:v>
                </c:pt>
                <c:pt idx="2">
                  <c:v>7320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0826112"/>
        <c:axId val="290827648"/>
      </c:barChart>
      <c:catAx>
        <c:axId val="29082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827648"/>
        <c:crosses val="autoZero"/>
        <c:auto val="1"/>
        <c:lblAlgn val="ctr"/>
        <c:lblOffset val="100"/>
        <c:noMultiLvlLbl val="0"/>
      </c:catAx>
      <c:valAx>
        <c:axId val="29082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826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16.391349453355677</c:v>
                </c:pt>
                <c:pt idx="1">
                  <c:v>59.400686297981011</c:v>
                </c:pt>
                <c:pt idx="2">
                  <c:v>24.207964248663316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1440896"/>
        <c:axId val="291454976"/>
      </c:barChart>
      <c:catAx>
        <c:axId val="2914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54976"/>
        <c:crosses val="autoZero"/>
        <c:auto val="1"/>
        <c:lblAlgn val="ctr"/>
        <c:lblOffset val="100"/>
        <c:noMultiLvlLbl val="0"/>
      </c:catAx>
      <c:valAx>
        <c:axId val="29145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1440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1493760"/>
        <c:axId val="291495296"/>
      </c:barChart>
      <c:catAx>
        <c:axId val="29149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95296"/>
        <c:crosses val="autoZero"/>
        <c:auto val="1"/>
        <c:lblAlgn val="ctr"/>
        <c:lblOffset val="100"/>
        <c:noMultiLvlLbl val="0"/>
      </c:catAx>
      <c:valAx>
        <c:axId val="29149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1493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120.4</c:v>
                </c:pt>
                <c:pt idx="1">
                  <c:v>129.5</c:v>
                </c:pt>
                <c:pt idx="2">
                  <c:v>104.6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119.2</c:v>
                </c:pt>
                <c:pt idx="1">
                  <c:v>104.8</c:v>
                </c:pt>
                <c:pt idx="2">
                  <c:v>105.1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751424"/>
        <c:axId val="291752960"/>
      </c:barChart>
      <c:catAx>
        <c:axId val="29175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752960"/>
        <c:crosses val="autoZero"/>
        <c:auto val="1"/>
        <c:lblAlgn val="ctr"/>
        <c:lblOffset val="100"/>
        <c:noMultiLvlLbl val="0"/>
      </c:catAx>
      <c:valAx>
        <c:axId val="29175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7514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964</c:v>
                </c:pt>
                <c:pt idx="1">
                  <c:v>859</c:v>
                </c:pt>
                <c:pt idx="2">
                  <c:v>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765632"/>
        <c:axId val="291832960"/>
      </c:barChart>
      <c:catAx>
        <c:axId val="2917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832960"/>
        <c:crosses val="autoZero"/>
        <c:auto val="1"/>
        <c:lblAlgn val="ctr"/>
        <c:lblOffset val="100"/>
        <c:noMultiLvlLbl val="0"/>
      </c:catAx>
      <c:valAx>
        <c:axId val="29183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765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17</c:v>
                </c:pt>
                <c:pt idx="1">
                  <c:v>19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20</c:v>
                </c:pt>
                <c:pt idx="1">
                  <c:v>14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932800"/>
        <c:axId val="291950976"/>
      </c:barChart>
      <c:catAx>
        <c:axId val="2919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950976"/>
        <c:crosses val="autoZero"/>
        <c:auto val="1"/>
        <c:lblAlgn val="ctr"/>
        <c:lblOffset val="100"/>
        <c:noMultiLvlLbl val="0"/>
      </c:catAx>
      <c:valAx>
        <c:axId val="29195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932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79</c:v>
                </c:pt>
                <c:pt idx="1">
                  <c:v>96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102</c:v>
                </c:pt>
                <c:pt idx="1">
                  <c:v>131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305152"/>
        <c:axId val="292327424"/>
      </c:barChart>
      <c:catAx>
        <c:axId val="29230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7424"/>
        <c:crosses val="autoZero"/>
        <c:auto val="1"/>
        <c:lblAlgn val="ctr"/>
        <c:lblOffset val="100"/>
        <c:noMultiLvlLbl val="0"/>
      </c:catAx>
      <c:valAx>
        <c:axId val="29232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05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2.2583991700582553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2.0987949884286969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2.2105179155693881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2.0987949884286969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2.1187455111323916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2.4618945016359426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2.6214986832655018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2.9127763147394461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3.0244992418801373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3.2279945734578241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3.403559173250339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4.0699066315537467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4.2734019631314339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4.544729071901684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3.9980847498204448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2.1267257202138694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1.7396855797621897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1.1810709440587344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3441920"/>
        <c:axId val="293443456"/>
      </c:barChart>
      <c:catAx>
        <c:axId val="2934419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3443456"/>
        <c:crosses val="autoZero"/>
        <c:auto val="1"/>
        <c:lblAlgn val="ctr"/>
        <c:lblOffset val="100"/>
        <c:noMultiLvlLbl val="0"/>
      </c:catAx>
      <c:valAx>
        <c:axId val="2934434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34419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2.3581517835767296</c:v>
                </c:pt>
                <c:pt idx="1">
                  <c:v>2.3940627244433808</c:v>
                </c:pt>
                <c:pt idx="2">
                  <c:v>2.342191365413774</c:v>
                </c:pt>
                <c:pt idx="3">
                  <c:v>2.4858351288803768</c:v>
                </c:pt>
                <c:pt idx="4">
                  <c:v>2.2823397973026895</c:v>
                </c:pt>
                <c:pt idx="5">
                  <c:v>2.6933205649988032</c:v>
                </c:pt>
                <c:pt idx="6">
                  <c:v>3.0205091373393982</c:v>
                </c:pt>
                <c:pt idx="7">
                  <c:v>3.5711435639613756</c:v>
                </c:pt>
                <c:pt idx="8">
                  <c:v>3.3077966642726038</c:v>
                </c:pt>
                <c:pt idx="9">
                  <c:v>3.6469555502354161</c:v>
                </c:pt>
                <c:pt idx="10">
                  <c:v>3.3556779187614718</c:v>
                </c:pt>
                <c:pt idx="11">
                  <c:v>3.8943420317612323</c:v>
                </c:pt>
                <c:pt idx="12">
                  <c:v>3.658925863857633</c:v>
                </c:pt>
                <c:pt idx="13">
                  <c:v>4.1337483042055698</c:v>
                </c:pt>
                <c:pt idx="14">
                  <c:v>3.5033117867688133</c:v>
                </c:pt>
                <c:pt idx="15">
                  <c:v>1.5122496209400687</c:v>
                </c:pt>
                <c:pt idx="16">
                  <c:v>0.92570425345144047</c:v>
                </c:pt>
                <c:pt idx="17">
                  <c:v>0.54265421754049958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3475456"/>
        <c:axId val="293476992"/>
      </c:barChart>
      <c:catAx>
        <c:axId val="2934754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3476992"/>
        <c:crosses val="autoZero"/>
        <c:auto val="1"/>
        <c:lblAlgn val="ctr"/>
        <c:lblOffset val="100"/>
        <c:noMultiLvlLbl val="0"/>
      </c:catAx>
      <c:valAx>
        <c:axId val="2934769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4754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0.18303285439736433</c:v>
                </c:pt>
                <c:pt idx="1">
                  <c:v>0.26410111299754763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2.3245172508465268</c:v>
                </c:pt>
                <c:pt idx="1">
                  <c:v>1.0186757215619695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983-4166-B87B-ED61F19F0EA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983-4166-B87B-ED61F19F0EA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983-4166-B87B-ED61F19F0EA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983-4166-B87B-ED61F19F0EA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7.193191177816419</c:v>
                </c:pt>
                <c:pt idx="1">
                  <c:v>3.1220524429352952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983-4166-B87B-ED61F19F0EA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983-4166-B87B-ED61F19F0EA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21.945639242243985</c:v>
                </c:pt>
                <c:pt idx="1">
                  <c:v>18.27956989247312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983-4166-B87B-ED61F19F0EA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983-4166-B87B-ED61F19F0EA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56.474787224306766</c:v>
                </c:pt>
                <c:pt idx="1">
                  <c:v>66.968496510092436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1983-4166-B87B-ED61F19F0EA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1983-4166-B87B-ED61F19F0EA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3.7796284433055738</c:v>
                </c:pt>
                <c:pt idx="1">
                  <c:v>3.5370684776457271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1983-4166-B87B-ED61F19F0EA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1983-4166-B87B-ED61F19F0EA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8.0992038070833718</c:v>
                </c:pt>
                <c:pt idx="1">
                  <c:v>6.8100358422939076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3762176"/>
        <c:axId val="293763712"/>
      </c:barChart>
      <c:catAx>
        <c:axId val="29376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3763712"/>
        <c:crosses val="autoZero"/>
        <c:auto val="1"/>
        <c:lblAlgn val="ctr"/>
        <c:lblOffset val="100"/>
        <c:noMultiLvlLbl val="0"/>
      </c:catAx>
      <c:valAx>
        <c:axId val="293763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37621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1C8-416E-8F83-19432DE3635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1C8-416E-8F83-19432DE3635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32.799487508007687</c:v>
                </c:pt>
                <c:pt idx="1">
                  <c:v>29.098283342765519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1C8-416E-8F83-19432DE3635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1C8-416E-8F83-19432DE3635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30.539031756200234</c:v>
                </c:pt>
                <c:pt idx="1">
                  <c:v>36.257309941520468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1C8-416E-8F83-19432DE36350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1C8-416E-8F83-19432DE3635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36.423538025075501</c:v>
                </c:pt>
                <c:pt idx="1">
                  <c:v>34.352009054895305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0.23794271071657364</c:v>
                </c:pt>
                <c:pt idx="1">
                  <c:v>0.29239766081871343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4274944"/>
        <c:axId val="294276480"/>
      </c:barChart>
      <c:catAx>
        <c:axId val="294274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4276480"/>
        <c:crosses val="autoZero"/>
        <c:auto val="1"/>
        <c:lblAlgn val="ctr"/>
        <c:lblOffset val="100"/>
        <c:noMultiLvlLbl val="0"/>
      </c:catAx>
      <c:valAx>
        <c:axId val="294276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42749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9</c:v>
                </c:pt>
                <c:pt idx="4">
                  <c:v>20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12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94307328"/>
        <c:axId val="294308864"/>
      </c:barChart>
      <c:catAx>
        <c:axId val="294307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308864"/>
        <c:crosses val="autoZero"/>
        <c:auto val="1"/>
        <c:lblAlgn val="ctr"/>
        <c:lblOffset val="100"/>
        <c:noMultiLvlLbl val="0"/>
      </c:catAx>
      <c:valAx>
        <c:axId val="294308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307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1.03</c:v>
                </c:pt>
                <c:pt idx="1">
                  <c:v>0.5</c:v>
                </c:pt>
                <c:pt idx="3">
                  <c:v>0.32</c:v>
                </c:pt>
                <c:pt idx="4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4369920"/>
        <c:axId val="294662528"/>
      </c:barChart>
      <c:catAx>
        <c:axId val="29436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4662528"/>
        <c:crosses val="autoZero"/>
        <c:auto val="1"/>
        <c:lblAlgn val="ctr"/>
        <c:lblOffset val="100"/>
        <c:noMultiLvlLbl val="0"/>
      </c:catAx>
      <c:valAx>
        <c:axId val="29466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436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22.222222222222221</c:v>
                </c:pt>
                <c:pt idx="1">
                  <c:v>62.233563494446109</c:v>
                </c:pt>
                <c:pt idx="2">
                  <c:v>20.544621191695875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77.777777777777786</c:v>
                </c:pt>
                <c:pt idx="1">
                  <c:v>37.766436505553884</c:v>
                </c:pt>
                <c:pt idx="2">
                  <c:v>79.455378808304118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4725504"/>
        <c:axId val="294727040"/>
      </c:barChart>
      <c:catAx>
        <c:axId val="294725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4727040"/>
        <c:crosses val="autoZero"/>
        <c:auto val="1"/>
        <c:lblAlgn val="ctr"/>
        <c:lblOffset val="100"/>
        <c:noMultiLvlLbl val="0"/>
      </c:catAx>
      <c:valAx>
        <c:axId val="2947270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47255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27.9</c:v>
                </c:pt>
                <c:pt idx="1">
                  <c:v>4.3</c:v>
                </c:pt>
                <c:pt idx="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4809600"/>
        <c:axId val="294811136"/>
      </c:barChart>
      <c:catAx>
        <c:axId val="29480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811136"/>
        <c:crosses val="autoZero"/>
        <c:auto val="1"/>
        <c:lblAlgn val="ctr"/>
        <c:lblOffset val="100"/>
        <c:noMultiLvlLbl val="0"/>
      </c:catAx>
      <c:valAx>
        <c:axId val="29481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4809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111</c:v>
                </c:pt>
                <c:pt idx="1">
                  <c:v>105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109</c:v>
                </c:pt>
                <c:pt idx="1">
                  <c:v>119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046144"/>
        <c:axId val="295047936"/>
      </c:barChart>
      <c:catAx>
        <c:axId val="2950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5047936"/>
        <c:crosses val="autoZero"/>
        <c:auto val="1"/>
        <c:lblAlgn val="ctr"/>
        <c:lblOffset val="100"/>
        <c:noMultiLvlLbl val="0"/>
      </c:catAx>
      <c:valAx>
        <c:axId val="29504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5046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269</c:v>
                </c:pt>
                <c:pt idx="1">
                  <c:v>286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285</c:v>
                </c:pt>
                <c:pt idx="1">
                  <c:v>316</c:v>
                </c:pt>
                <c:pt idx="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094912"/>
        <c:axId val="295219584"/>
      </c:barChart>
      <c:catAx>
        <c:axId val="29509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5219584"/>
        <c:crosses val="autoZero"/>
        <c:auto val="1"/>
        <c:lblAlgn val="ctr"/>
        <c:lblOffset val="100"/>
        <c:noMultiLvlLbl val="0"/>
      </c:catAx>
      <c:valAx>
        <c:axId val="29521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5094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75</c:v>
                </c:pt>
                <c:pt idx="1">
                  <c:v>84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43</c:v>
                </c:pt>
                <c:pt idx="1">
                  <c:v>131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29.486991033367634</c:v>
                </c:pt>
                <c:pt idx="1">
                  <c:v>30.846710733396286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28.884315743054533</c:v>
                </c:pt>
                <c:pt idx="1">
                  <c:v>31.067044381491975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17.036601499338527</c:v>
                </c:pt>
                <c:pt idx="1">
                  <c:v>17.532263141328297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13.097163016316332</c:v>
                </c:pt>
                <c:pt idx="1">
                  <c:v>13.6292099464904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6.5412318094958106</c:v>
                </c:pt>
                <c:pt idx="1">
                  <c:v>4.7214353163361666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4.9536968984271645</c:v>
                </c:pt>
                <c:pt idx="1">
                  <c:v>2.2033364809568776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96067840"/>
        <c:axId val="296069376"/>
      </c:barChart>
      <c:catAx>
        <c:axId val="296067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069376"/>
        <c:crosses val="autoZero"/>
        <c:auto val="1"/>
        <c:lblAlgn val="ctr"/>
        <c:lblOffset val="100"/>
        <c:noMultiLvlLbl val="0"/>
      </c:catAx>
      <c:valAx>
        <c:axId val="2960693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0678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54.47</c:v>
                </c:pt>
                <c:pt idx="1">
                  <c:v>39.42</c:v>
                </c:pt>
                <c:pt idx="2">
                  <c:v>5.18</c:v>
                </c:pt>
                <c:pt idx="3">
                  <c:v>0.72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57.4</c:v>
                </c:pt>
                <c:pt idx="1">
                  <c:v>34.43</c:v>
                </c:pt>
                <c:pt idx="2">
                  <c:v>6.38</c:v>
                </c:pt>
                <c:pt idx="3">
                  <c:v>1.38</c:v>
                </c:pt>
                <c:pt idx="4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96216832"/>
        <c:axId val="296501248"/>
      </c:barChart>
      <c:catAx>
        <c:axId val="296216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501248"/>
        <c:crosses val="autoZero"/>
        <c:auto val="1"/>
        <c:lblAlgn val="ctr"/>
        <c:lblOffset val="100"/>
        <c:noMultiLvlLbl val="0"/>
      </c:catAx>
      <c:valAx>
        <c:axId val="296501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2168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48113</c:v>
                </c:pt>
                <c:pt idx="1">
                  <c:v>52108</c:v>
                </c:pt>
                <c:pt idx="2">
                  <c:v>59426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513920"/>
        <c:axId val="296515456"/>
      </c:barChart>
      <c:catAx>
        <c:axId val="29651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515456"/>
        <c:crosses val="autoZero"/>
        <c:auto val="1"/>
        <c:lblAlgn val="ctr"/>
        <c:lblOffset val="100"/>
        <c:noMultiLvlLbl val="0"/>
      </c:catAx>
      <c:valAx>
        <c:axId val="29651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513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3555</c:v>
                </c:pt>
                <c:pt idx="1">
                  <c:v>3614</c:v>
                </c:pt>
                <c:pt idx="2">
                  <c:v>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4487</c:v>
                </c:pt>
                <c:pt idx="1">
                  <c:v>4498</c:v>
                </c:pt>
                <c:pt idx="2">
                  <c:v>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533376"/>
        <c:axId val="296559744"/>
      </c:barChart>
      <c:catAx>
        <c:axId val="29653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559744"/>
        <c:crosses val="autoZero"/>
        <c:auto val="1"/>
        <c:lblAlgn val="ctr"/>
        <c:lblOffset val="100"/>
        <c:noMultiLvlLbl val="0"/>
      </c:catAx>
      <c:valAx>
        <c:axId val="29655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533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18.600000000000001</c:v>
                </c:pt>
                <c:pt idx="1">
                  <c:v>32</c:v>
                </c:pt>
                <c:pt idx="2">
                  <c:v>1.2</c:v>
                </c:pt>
                <c:pt idx="3">
                  <c:v>48.199999999999996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96708352"/>
        <c:axId val="296837120"/>
      </c:barChart>
      <c:catAx>
        <c:axId val="296708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837120"/>
        <c:crosses val="autoZero"/>
        <c:auto val="1"/>
        <c:lblAlgn val="ctr"/>
        <c:lblOffset val="100"/>
        <c:noMultiLvlLbl val="0"/>
      </c:catAx>
      <c:valAx>
        <c:axId val="2968371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7083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960384"/>
        <c:axId val="296961920"/>
      </c:barChart>
      <c:catAx>
        <c:axId val="29696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961920"/>
        <c:crosses val="autoZero"/>
        <c:auto val="1"/>
        <c:lblAlgn val="ctr"/>
        <c:lblOffset val="100"/>
        <c:noMultiLvlLbl val="0"/>
      </c:catAx>
      <c:valAx>
        <c:axId val="29696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960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2.8</c:v>
                </c:pt>
                <c:pt idx="1">
                  <c:v>1.4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7064320"/>
        <c:axId val="297065856"/>
      </c:barChart>
      <c:catAx>
        <c:axId val="2970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065856"/>
        <c:crosses val="autoZero"/>
        <c:auto val="1"/>
        <c:lblAlgn val="ctr"/>
        <c:lblOffset val="100"/>
        <c:noMultiLvlLbl val="0"/>
      </c:catAx>
      <c:valAx>
        <c:axId val="29706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064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7.5</c:v>
                </c:pt>
                <c:pt idx="1">
                  <c:v>15.2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7680256"/>
        <c:axId val="297698432"/>
      </c:barChart>
      <c:catAx>
        <c:axId val="2976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698432"/>
        <c:crosses val="autoZero"/>
        <c:auto val="1"/>
        <c:lblAlgn val="ctr"/>
        <c:lblOffset val="100"/>
        <c:noMultiLvlLbl val="0"/>
      </c:catAx>
      <c:valAx>
        <c:axId val="29769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680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18.02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97716352"/>
        <c:axId val="297726336"/>
      </c:barChart>
      <c:catAx>
        <c:axId val="29771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726336"/>
        <c:crosses val="autoZero"/>
        <c:auto val="1"/>
        <c:lblAlgn val="ctr"/>
        <c:lblOffset val="100"/>
        <c:noMultiLvlLbl val="0"/>
      </c:catAx>
      <c:valAx>
        <c:axId val="29772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7716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24</c:v>
                </c:pt>
                <c:pt idx="1">
                  <c:v>26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9</c:v>
                </c:pt>
                <c:pt idx="1">
                  <c:v>32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8091264"/>
        <c:axId val="298092800"/>
      </c:barChart>
      <c:catAx>
        <c:axId val="29809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92800"/>
        <c:crosses val="autoZero"/>
        <c:auto val="1"/>
        <c:lblAlgn val="ctr"/>
        <c:lblOffset val="100"/>
        <c:noMultiLvlLbl val="0"/>
      </c:catAx>
      <c:valAx>
        <c:axId val="29809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9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30.7</c:v>
                </c:pt>
                <c:pt idx="1">
                  <c:v>28.1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69.3</c:v>
                </c:pt>
                <c:pt idx="1">
                  <c:v>71.900000000000006</c:v>
                </c:pt>
                <c:pt idx="2">
                  <c:v>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98123648"/>
        <c:axId val="298125184"/>
      </c:barChart>
      <c:catAx>
        <c:axId val="29812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8125184"/>
        <c:crosses val="autoZero"/>
        <c:auto val="1"/>
        <c:lblAlgn val="ctr"/>
        <c:lblOffset val="100"/>
        <c:noMultiLvlLbl val="0"/>
      </c:catAx>
      <c:valAx>
        <c:axId val="298125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981236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211</c:v>
                </c:pt>
                <c:pt idx="1">
                  <c:v>588</c:v>
                </c:pt>
                <c:pt idx="2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8</c:v>
                </c:pt>
                <c:pt idx="1">
                  <c:v>104</c:v>
                </c:pt>
                <c:pt idx="2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598400"/>
        <c:axId val="298599936"/>
      </c:barChart>
      <c:catAx>
        <c:axId val="29859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599936"/>
        <c:crosses val="autoZero"/>
        <c:auto val="1"/>
        <c:lblAlgn val="ctr"/>
        <c:lblOffset val="100"/>
        <c:noMultiLvlLbl val="0"/>
      </c:catAx>
      <c:valAx>
        <c:axId val="298599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859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340</c:v>
                </c:pt>
                <c:pt idx="1">
                  <c:v>1116</c:v>
                </c:pt>
                <c:pt idx="2">
                  <c:v>4045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23</c:v>
                </c:pt>
                <c:pt idx="1">
                  <c:v>280</c:v>
                </c:pt>
                <c:pt idx="2">
                  <c:v>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642816"/>
        <c:axId val="298861696"/>
      </c:barChart>
      <c:catAx>
        <c:axId val="29864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861696"/>
        <c:crosses val="autoZero"/>
        <c:auto val="1"/>
        <c:lblAlgn val="ctr"/>
        <c:lblOffset val="100"/>
        <c:noMultiLvlLbl val="0"/>
      </c:catAx>
      <c:valAx>
        <c:axId val="2988616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864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1.6</c:v>
                </c:pt>
                <c:pt idx="1">
                  <c:v>1.9</c:v>
                </c:pt>
                <c:pt idx="2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2.9</c:v>
                </c:pt>
                <c:pt idx="1">
                  <c:v>2.7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8892288"/>
        <c:axId val="298906368"/>
      </c:barChart>
      <c:catAx>
        <c:axId val="298892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906368"/>
        <c:crosses val="autoZero"/>
        <c:auto val="1"/>
        <c:lblAlgn val="ctr"/>
        <c:lblOffset val="100"/>
        <c:noMultiLvlLbl val="0"/>
      </c:catAx>
      <c:valAx>
        <c:axId val="298906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8892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26.6</c:v>
                </c:pt>
                <c:pt idx="1">
                  <c:v>27.5</c:v>
                </c:pt>
                <c:pt idx="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33.6</c:v>
                </c:pt>
                <c:pt idx="1">
                  <c:v>34.200000000000003</c:v>
                </c:pt>
                <c:pt idx="2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9223680"/>
        <c:axId val="299237760"/>
      </c:barChart>
      <c:catAx>
        <c:axId val="29922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237760"/>
        <c:crosses val="autoZero"/>
        <c:auto val="1"/>
        <c:lblAlgn val="ctr"/>
        <c:lblOffset val="100"/>
        <c:noMultiLvlLbl val="0"/>
      </c:catAx>
      <c:valAx>
        <c:axId val="2992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2236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114.547</c:v>
                </c:pt>
                <c:pt idx="1">
                  <c:v>114.547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776256"/>
        <c:axId val="299778048"/>
      </c:barChart>
      <c:catAx>
        <c:axId val="299776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778048"/>
        <c:crosses val="autoZero"/>
        <c:auto val="1"/>
        <c:lblAlgn val="ctr"/>
        <c:lblOffset val="100"/>
        <c:noMultiLvlLbl val="0"/>
      </c:catAx>
      <c:valAx>
        <c:axId val="299778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776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2490.38</c:v>
                </c:pt>
                <c:pt idx="1">
                  <c:v>20.63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791872"/>
        <c:axId val="299793408"/>
      </c:barChart>
      <c:catAx>
        <c:axId val="299791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793408"/>
        <c:crosses val="autoZero"/>
        <c:auto val="1"/>
        <c:lblAlgn val="ctr"/>
        <c:lblOffset val="100"/>
        <c:noMultiLvlLbl val="0"/>
      </c:catAx>
      <c:valAx>
        <c:axId val="29979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791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79</c:v>
                </c:pt>
                <c:pt idx="1">
                  <c:v>81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78</c:v>
                </c:pt>
                <c:pt idx="1">
                  <c:v>85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979520"/>
        <c:axId val="299981056"/>
      </c:barChart>
      <c:catAx>
        <c:axId val="29997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981056"/>
        <c:crosses val="autoZero"/>
        <c:auto val="1"/>
        <c:lblAlgn val="ctr"/>
        <c:lblOffset val="100"/>
        <c:noMultiLvlLbl val="0"/>
      </c:catAx>
      <c:valAx>
        <c:axId val="29998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99795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12624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12438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22321</v>
      </c>
      <c r="C4" s="35">
        <v>11063</v>
      </c>
      <c r="D4" s="63">
        <v>11258</v>
      </c>
      <c r="E4" s="213"/>
    </row>
    <row r="5" spans="1:5" ht="30" x14ac:dyDescent="0.25">
      <c r="A5" s="203" t="s">
        <v>724</v>
      </c>
      <c r="B5" s="72">
        <v>22443</v>
      </c>
      <c r="C5" s="61">
        <v>11059</v>
      </c>
      <c r="D5" s="111">
        <v>11384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2785</v>
      </c>
      <c r="C4" s="71">
        <v>4444</v>
      </c>
    </row>
    <row r="5" spans="1:6" x14ac:dyDescent="0.25">
      <c r="A5" s="288" t="s">
        <v>727</v>
      </c>
      <c r="B5" s="216">
        <v>1619</v>
      </c>
      <c r="C5" s="216">
        <v>2211</v>
      </c>
    </row>
    <row r="6" spans="1:6" x14ac:dyDescent="0.25">
      <c r="A6" s="288" t="s">
        <v>728</v>
      </c>
      <c r="B6" s="216">
        <v>1798</v>
      </c>
      <c r="C6" s="216">
        <v>1974</v>
      </c>
    </row>
    <row r="7" spans="1:6" x14ac:dyDescent="0.25">
      <c r="A7" s="288" t="s">
        <v>729</v>
      </c>
      <c r="B7" s="216">
        <v>4244</v>
      </c>
      <c r="C7" s="216">
        <v>3283</v>
      </c>
    </row>
    <row r="8" spans="1:6" x14ac:dyDescent="0.25">
      <c r="A8" s="288" t="s">
        <v>730</v>
      </c>
      <c r="B8" s="216">
        <v>71</v>
      </c>
      <c r="C8" s="216">
        <v>225</v>
      </c>
    </row>
    <row r="9" spans="1:6" x14ac:dyDescent="0.25">
      <c r="A9" s="288" t="s">
        <v>731</v>
      </c>
      <c r="B9" s="216">
        <v>1072</v>
      </c>
      <c r="C9" s="216">
        <v>935</v>
      </c>
    </row>
    <row r="10" spans="1:6" ht="30" x14ac:dyDescent="0.25">
      <c r="A10" s="295" t="s">
        <v>732</v>
      </c>
      <c r="B10" s="216">
        <v>2904</v>
      </c>
      <c r="C10" s="216">
        <v>509</v>
      </c>
    </row>
    <row r="11" spans="1:6" x14ac:dyDescent="0.25">
      <c r="A11" s="288" t="s">
        <v>895</v>
      </c>
      <c r="B11" s="216">
        <v>755</v>
      </c>
      <c r="C11" s="216">
        <v>1325</v>
      </c>
    </row>
    <row r="12" spans="1:6" x14ac:dyDescent="0.25">
      <c r="A12" s="296" t="s">
        <v>16</v>
      </c>
      <c r="B12" s="1">
        <f>SUM(B4:B11)</f>
        <v>15248</v>
      </c>
      <c r="C12" s="1">
        <f>SUM(C4:C11)</f>
        <v>14906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3665</v>
      </c>
      <c r="C19" s="71">
        <v>4293</v>
      </c>
    </row>
    <row r="20" spans="1:3" x14ac:dyDescent="0.25">
      <c r="A20" s="288" t="s">
        <v>727</v>
      </c>
      <c r="B20" s="216">
        <v>480</v>
      </c>
      <c r="C20" s="216">
        <v>866</v>
      </c>
    </row>
    <row r="21" spans="1:3" x14ac:dyDescent="0.25">
      <c r="A21" s="288" t="s">
        <v>728</v>
      </c>
      <c r="B21" s="216">
        <v>1636</v>
      </c>
      <c r="C21" s="216">
        <v>1761</v>
      </c>
    </row>
    <row r="22" spans="1:3" x14ac:dyDescent="0.25">
      <c r="A22" s="288" t="s">
        <v>729</v>
      </c>
      <c r="B22" s="216">
        <v>3629</v>
      </c>
      <c r="C22" s="216">
        <v>2966</v>
      </c>
    </row>
    <row r="23" spans="1:3" x14ac:dyDescent="0.25">
      <c r="A23" s="288" t="s">
        <v>730</v>
      </c>
      <c r="B23" s="216">
        <v>10</v>
      </c>
      <c r="C23" s="216">
        <v>40</v>
      </c>
    </row>
    <row r="24" spans="1:3" x14ac:dyDescent="0.25">
      <c r="A24" s="288" t="s">
        <v>731</v>
      </c>
      <c r="B24" s="216">
        <v>634</v>
      </c>
      <c r="C24" s="216">
        <v>588</v>
      </c>
    </row>
    <row r="25" spans="1:3" ht="30" x14ac:dyDescent="0.25">
      <c r="A25" s="295" t="s">
        <v>732</v>
      </c>
      <c r="B25" s="216">
        <v>1934</v>
      </c>
      <c r="C25" s="216">
        <v>450</v>
      </c>
    </row>
    <row r="26" spans="1:3" x14ac:dyDescent="0.25">
      <c r="A26" s="288" t="s">
        <v>895</v>
      </c>
      <c r="B26" s="216">
        <v>575</v>
      </c>
      <c r="C26" s="216">
        <v>1399</v>
      </c>
    </row>
    <row r="27" spans="1:3" x14ac:dyDescent="0.25">
      <c r="A27" s="296" t="s">
        <v>16</v>
      </c>
      <c r="B27" s="1">
        <f>SUM(B19:B26)</f>
        <v>12563</v>
      </c>
      <c r="C27" s="1">
        <f>SUM(C19:C26)</f>
        <v>12363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73.34</v>
      </c>
      <c r="C4" s="1027">
        <v>71.08</v>
      </c>
      <c r="D4" s="1027">
        <v>75.790000000000006</v>
      </c>
      <c r="E4" s="1028">
        <v>65</v>
      </c>
      <c r="F4" s="1028">
        <v>174.5</v>
      </c>
      <c r="G4" s="1029">
        <v>45</v>
      </c>
      <c r="H4" s="1030">
        <v>43.4</v>
      </c>
      <c r="I4" s="1031">
        <v>46.6</v>
      </c>
      <c r="J4" s="1028">
        <v>7.5</v>
      </c>
    </row>
    <row r="5" spans="1:12" x14ac:dyDescent="0.25">
      <c r="A5" s="500">
        <v>2021</v>
      </c>
      <c r="B5" s="759">
        <v>72.34</v>
      </c>
      <c r="C5" s="760">
        <v>69.69</v>
      </c>
      <c r="D5" s="760">
        <v>75.290000000000006</v>
      </c>
      <c r="E5" s="1032">
        <v>64</v>
      </c>
      <c r="F5" s="1032">
        <v>172.8</v>
      </c>
      <c r="G5" s="1033">
        <v>45</v>
      </c>
      <c r="H5" s="1034">
        <v>43.3</v>
      </c>
      <c r="I5" s="1035">
        <v>46.6</v>
      </c>
      <c r="J5" s="1032">
        <v>15.2</v>
      </c>
    </row>
    <row r="6" spans="1:12" x14ac:dyDescent="0.25">
      <c r="A6" s="501">
        <v>2022</v>
      </c>
      <c r="B6" s="1020">
        <v>72.319999999999993</v>
      </c>
      <c r="C6" s="1021">
        <v>69.27</v>
      </c>
      <c r="D6" s="1021">
        <v>75.81</v>
      </c>
      <c r="E6" s="1022">
        <v>61</v>
      </c>
      <c r="F6" s="1022">
        <v>176.1</v>
      </c>
      <c r="G6" s="1023">
        <v>45.4</v>
      </c>
      <c r="H6" s="1024">
        <v>43.7</v>
      </c>
      <c r="I6" s="1025">
        <v>47</v>
      </c>
      <c r="J6" s="1022">
        <v>12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7.5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15.2</v>
      </c>
    </row>
    <row r="13" spans="1:12" x14ac:dyDescent="0.25">
      <c r="A13" s="635">
        <f t="shared" si="0"/>
        <v>2022</v>
      </c>
      <c r="B13" s="629">
        <f t="shared" si="1"/>
        <v>12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6955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8049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32.1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59426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1404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67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7059</v>
      </c>
      <c r="C5" s="70">
        <v>8042</v>
      </c>
      <c r="D5" s="55">
        <v>4487</v>
      </c>
      <c r="E5" s="110">
        <v>3555</v>
      </c>
      <c r="F5" s="55">
        <v>30.1</v>
      </c>
      <c r="G5" s="55">
        <v>33.6</v>
      </c>
      <c r="H5" s="110">
        <v>26.6</v>
      </c>
      <c r="I5" s="55">
        <v>48113</v>
      </c>
      <c r="J5" s="70"/>
      <c r="K5" s="55"/>
      <c r="L5" s="55"/>
      <c r="M5" s="71">
        <v>78</v>
      </c>
      <c r="N5" s="71">
        <v>78</v>
      </c>
      <c r="O5" s="71">
        <v>79</v>
      </c>
    </row>
    <row r="6" spans="1:16" x14ac:dyDescent="0.25">
      <c r="A6" s="217">
        <v>2021</v>
      </c>
      <c r="B6" s="214">
        <v>7348</v>
      </c>
      <c r="C6" s="214">
        <v>8111</v>
      </c>
      <c r="D6" s="58">
        <v>4498</v>
      </c>
      <c r="E6" s="162">
        <v>3614</v>
      </c>
      <c r="F6" s="58">
        <v>30.8</v>
      </c>
      <c r="G6" s="58">
        <v>34.200000000000003</v>
      </c>
      <c r="H6" s="162">
        <v>27.5</v>
      </c>
      <c r="I6" s="58">
        <v>52108</v>
      </c>
      <c r="J6" s="214">
        <v>2167</v>
      </c>
      <c r="K6" s="58">
        <v>1111</v>
      </c>
      <c r="L6" s="58">
        <v>1056</v>
      </c>
      <c r="M6" s="216">
        <v>83</v>
      </c>
      <c r="N6" s="216">
        <v>85</v>
      </c>
      <c r="O6" s="216">
        <v>81</v>
      </c>
    </row>
    <row r="7" spans="1:16" x14ac:dyDescent="0.25">
      <c r="A7" s="231">
        <v>2022</v>
      </c>
      <c r="B7" s="169">
        <v>6955</v>
      </c>
      <c r="C7" s="169">
        <v>8049</v>
      </c>
      <c r="D7" s="94">
        <v>4408</v>
      </c>
      <c r="E7" s="171">
        <v>3641</v>
      </c>
      <c r="F7" s="94">
        <v>32.1</v>
      </c>
      <c r="G7" s="58">
        <v>35.4</v>
      </c>
      <c r="H7" s="162">
        <v>28.8</v>
      </c>
      <c r="I7" s="94">
        <v>59426</v>
      </c>
      <c r="J7" s="169">
        <v>1663</v>
      </c>
      <c r="K7" s="94">
        <v>888</v>
      </c>
      <c r="L7" s="94">
        <v>775</v>
      </c>
      <c r="M7" s="216">
        <v>67</v>
      </c>
      <c r="N7" s="216">
        <v>72</v>
      </c>
      <c r="O7" s="216">
        <v>62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1404</v>
      </c>
      <c r="K8" s="1082">
        <v>751</v>
      </c>
      <c r="L8" s="1082">
        <v>653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48113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52108</v>
      </c>
      <c r="F14" s="516">
        <f>A5</f>
        <v>2020</v>
      </c>
      <c r="G14" s="312">
        <f>IF(ISBLANK(E5),"",E5)</f>
        <v>3555</v>
      </c>
      <c r="H14" s="312">
        <f>IF(ISBLANK(D5),"",D5)</f>
        <v>4487</v>
      </c>
      <c r="K14" s="516">
        <f>A6</f>
        <v>2021</v>
      </c>
      <c r="L14" s="312">
        <f>IF(ISBLANK(L6),"",L6)</f>
        <v>1056</v>
      </c>
      <c r="M14" s="312">
        <f>IF(ISBLANK(K6),"",K6)</f>
        <v>1111</v>
      </c>
    </row>
    <row r="15" spans="1:16" x14ac:dyDescent="0.25">
      <c r="A15" s="483">
        <f>A7</f>
        <v>2022</v>
      </c>
      <c r="B15" s="313">
        <f t="shared" si="0"/>
        <v>59426</v>
      </c>
      <c r="F15" s="488">
        <f t="shared" ref="F15:F16" si="1">A6</f>
        <v>2021</v>
      </c>
      <c r="G15" s="481">
        <f t="shared" ref="G15:G16" si="2">IF(ISBLANK(E6),"",E6)</f>
        <v>3614</v>
      </c>
      <c r="H15" s="481">
        <f t="shared" ref="H15:H16" si="3">IF(ISBLANK(D6),"",D6)</f>
        <v>4498</v>
      </c>
      <c r="K15" s="488">
        <f>A7</f>
        <v>2022</v>
      </c>
      <c r="L15" s="481">
        <f t="shared" ref="L15:L16" si="4">IF(ISBLANK(L7),"",L7)</f>
        <v>775</v>
      </c>
      <c r="M15" s="481">
        <f t="shared" ref="M15:M16" si="5">IF(ISBLANK(K7),"",K7)</f>
        <v>888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3641</v>
      </c>
      <c r="H16" s="313">
        <f t="shared" si="3"/>
        <v>4408</v>
      </c>
      <c r="K16" s="483">
        <f>A8</f>
        <v>2023</v>
      </c>
      <c r="L16" s="313">
        <f t="shared" si="4"/>
        <v>653</v>
      </c>
      <c r="M16" s="313">
        <f t="shared" si="5"/>
        <v>751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7059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7348</v>
      </c>
      <c r="C21" s="375"/>
      <c r="D21" s="199"/>
      <c r="F21" s="516">
        <f>A5</f>
        <v>2020</v>
      </c>
      <c r="G21" s="312">
        <f>IF(ISBLANK(E5),"",E5)</f>
        <v>3555</v>
      </c>
      <c r="H21" s="312">
        <f>IF(ISBLANK(D5),"",D5)</f>
        <v>4487</v>
      </c>
      <c r="K21" s="516">
        <f>A6</f>
        <v>2021</v>
      </c>
      <c r="L21" s="312">
        <f>IF(ISBLANK(L6),"",L6)</f>
        <v>1056</v>
      </c>
      <c r="M21" s="312">
        <f>IF(ISBLANK(K6),"",K6)</f>
        <v>1111</v>
      </c>
    </row>
    <row r="22" spans="1:15" x14ac:dyDescent="0.25">
      <c r="A22" s="483">
        <f t="shared" si="6"/>
        <v>2022</v>
      </c>
      <c r="B22" s="313">
        <f t="shared" si="7"/>
        <v>6955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3614</v>
      </c>
      <c r="H22" s="481">
        <f t="shared" ref="H22:H23" si="10">IF(ISBLANK(D6),"",D6)</f>
        <v>4498</v>
      </c>
      <c r="K22" s="488">
        <f>A7</f>
        <v>2022</v>
      </c>
      <c r="L22" s="481">
        <f>IF(ISBLANK(L7),"",L7)</f>
        <v>775</v>
      </c>
      <c r="M22" s="481">
        <f>IF(ISBLANK(K7),"",K7)</f>
        <v>888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3641</v>
      </c>
      <c r="H23" s="313">
        <f t="shared" si="10"/>
        <v>4408</v>
      </c>
      <c r="K23" s="483">
        <f>A8</f>
        <v>2023</v>
      </c>
      <c r="L23" s="313">
        <f>IF(ISBLANK(L8),"",L8)</f>
        <v>653</v>
      </c>
      <c r="M23" s="313">
        <f>IF(ISBLANK(K8),"",K8)</f>
        <v>751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7059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7348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6955</v>
      </c>
      <c r="C28" s="375"/>
      <c r="D28" s="199"/>
      <c r="F28" s="516">
        <f>A5</f>
        <v>2020</v>
      </c>
      <c r="G28" s="312">
        <f>IF(ISBLANK(H5),"",H5)</f>
        <v>26.6</v>
      </c>
      <c r="H28" s="312">
        <f>IF(ISBLANK(G5),"",G5)</f>
        <v>33.6</v>
      </c>
      <c r="K28" s="516">
        <f>A5</f>
        <v>2020</v>
      </c>
      <c r="L28" s="312">
        <f>IF(ISBLANK(O5),"",O5)</f>
        <v>79</v>
      </c>
      <c r="M28" s="312">
        <f>IF(ISBLANK(N5),"",N5)</f>
        <v>78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27.5</v>
      </c>
      <c r="H29" s="481">
        <f t="shared" ref="H29:H30" si="15">IF(ISBLANK(G6),"",G6)</f>
        <v>34.200000000000003</v>
      </c>
      <c r="K29" s="488">
        <f t="shared" ref="K29:K30" si="16">A6</f>
        <v>2021</v>
      </c>
      <c r="L29" s="481">
        <f t="shared" ref="L29:L30" si="17">IF(ISBLANK(O6),"",O6)</f>
        <v>81</v>
      </c>
      <c r="M29" s="481">
        <f t="shared" ref="M29:M30" si="18">IF(ISBLANK(N6),"",N6)</f>
        <v>85</v>
      </c>
    </row>
    <row r="30" spans="1:15" x14ac:dyDescent="0.25">
      <c r="F30" s="483">
        <f t="shared" si="13"/>
        <v>2022</v>
      </c>
      <c r="G30" s="313">
        <f t="shared" si="14"/>
        <v>28.8</v>
      </c>
      <c r="H30" s="313">
        <f t="shared" si="15"/>
        <v>35.4</v>
      </c>
      <c r="K30" s="483">
        <f t="shared" si="16"/>
        <v>2022</v>
      </c>
      <c r="L30" s="313">
        <f t="shared" si="17"/>
        <v>62</v>
      </c>
      <c r="M30" s="313">
        <f t="shared" si="18"/>
        <v>72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26.6</v>
      </c>
      <c r="H35" s="312">
        <f>IF(ISBLANK(G5),"",G5)</f>
        <v>33.6</v>
      </c>
      <c r="K35" s="516">
        <f>A5</f>
        <v>2020</v>
      </c>
      <c r="L35" s="312">
        <f>IF(ISBLANK(O5),"",O5)</f>
        <v>79</v>
      </c>
      <c r="M35" s="312">
        <f>IF(ISBLANK(N5),"",N5)</f>
        <v>78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27.5</v>
      </c>
      <c r="H36" s="481">
        <f t="shared" ref="H36:H37" si="21">IF(ISBLANK(G6),"",G6)</f>
        <v>34.200000000000003</v>
      </c>
      <c r="K36" s="488">
        <f t="shared" ref="K36:K37" si="22">A6</f>
        <v>2021</v>
      </c>
      <c r="L36" s="481">
        <f t="shared" ref="L36:L37" si="23">IF(ISBLANK(O6),"",O6)</f>
        <v>81</v>
      </c>
      <c r="M36" s="481">
        <f t="shared" ref="M36:M37" si="24">IF(ISBLANK(N6),"",N6)</f>
        <v>85</v>
      </c>
    </row>
    <row r="37" spans="6:15" x14ac:dyDescent="0.25">
      <c r="F37" s="483">
        <f t="shared" si="19"/>
        <v>2022</v>
      </c>
      <c r="G37" s="313">
        <f t="shared" si="20"/>
        <v>28.8</v>
      </c>
      <c r="H37" s="313">
        <f t="shared" si="21"/>
        <v>35.4</v>
      </c>
      <c r="K37" s="483">
        <f t="shared" si="22"/>
        <v>2022</v>
      </c>
      <c r="L37" s="313">
        <f t="shared" si="23"/>
        <v>62</v>
      </c>
      <c r="M37" s="313">
        <f t="shared" si="24"/>
        <v>72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18.3</v>
      </c>
      <c r="C6" s="35">
        <v>18.7</v>
      </c>
      <c r="D6" s="63">
        <v>17.899999999999999</v>
      </c>
      <c r="E6" s="35">
        <v>50.8</v>
      </c>
      <c r="F6" s="35">
        <v>48.6</v>
      </c>
      <c r="G6" s="35">
        <v>53.1</v>
      </c>
      <c r="H6" s="294">
        <v>30.9</v>
      </c>
      <c r="I6" s="35">
        <v>32.700000000000003</v>
      </c>
      <c r="J6" s="63">
        <v>29</v>
      </c>
      <c r="M6" s="127" t="s">
        <v>16</v>
      </c>
      <c r="N6" s="937">
        <f>IF(ISBLANK(B8),"",B8)</f>
        <v>18.899999999999999</v>
      </c>
      <c r="O6" s="937">
        <f>IF(ISBLANK(E8),"",E8)</f>
        <v>48.1</v>
      </c>
      <c r="P6" s="128">
        <f>IF(ISBLANK(H8),"",H8)</f>
        <v>32.9</v>
      </c>
    </row>
    <row r="7" spans="1:19" x14ac:dyDescent="0.25">
      <c r="A7" s="288">
        <v>2022</v>
      </c>
      <c r="B7" s="169">
        <v>18.100000000000001</v>
      </c>
      <c r="C7" s="94">
        <v>17.3</v>
      </c>
      <c r="D7" s="171">
        <v>19</v>
      </c>
      <c r="E7" s="94">
        <v>49.9</v>
      </c>
      <c r="F7" s="94">
        <v>47.9</v>
      </c>
      <c r="G7" s="94">
        <v>52.3</v>
      </c>
      <c r="H7" s="169">
        <v>32</v>
      </c>
      <c r="I7" s="94">
        <v>34.799999999999997</v>
      </c>
      <c r="J7" s="171">
        <v>28.8</v>
      </c>
    </row>
    <row r="8" spans="1:19" x14ac:dyDescent="0.25">
      <c r="A8" s="220">
        <v>2023</v>
      </c>
      <c r="B8" s="169">
        <v>18.899999999999999</v>
      </c>
      <c r="C8" s="94">
        <v>18.399999999999999</v>
      </c>
      <c r="D8" s="171">
        <v>19.600000000000001</v>
      </c>
      <c r="E8" s="94">
        <v>48.1</v>
      </c>
      <c r="F8" s="94">
        <v>46.7</v>
      </c>
      <c r="G8" s="94">
        <v>49.8</v>
      </c>
      <c r="H8" s="169">
        <v>32.9</v>
      </c>
      <c r="I8" s="94">
        <v>34.9</v>
      </c>
      <c r="J8" s="171">
        <v>30.6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19.600000000000001</v>
      </c>
      <c r="O12" s="938">
        <f>IF(ISBLANK(G8),"",G8)</f>
        <v>49.8</v>
      </c>
      <c r="P12" s="940">
        <f>IF(ISBLANK(J8),"",J8)</f>
        <v>30.6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18.399999999999999</v>
      </c>
      <c r="O13" s="939">
        <f>IF(ISBLANK(F8),"",F8)</f>
        <v>46.7</v>
      </c>
      <c r="P13" s="941">
        <f>IF(ISBLANK(I8),"",I8)</f>
        <v>34.9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18.899999999999999</v>
      </c>
      <c r="O20" s="937">
        <f>IF(ISBLANK(E8),"",E8)</f>
        <v>48.1</v>
      </c>
      <c r="P20" s="942">
        <f>IF(ISBLANK(H8),"",H8)</f>
        <v>32.9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19.600000000000001</v>
      </c>
      <c r="O24" s="938">
        <f>IF(ISBLANK(G8),"",G8)</f>
        <v>49.8</v>
      </c>
      <c r="P24" s="940">
        <f>IF(ISBLANK(J8),"",J8)</f>
        <v>30.6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18.399999999999999</v>
      </c>
      <c r="O25" s="939">
        <f>IF(ISBLANK(F8),"",F8)</f>
        <v>46.7</v>
      </c>
      <c r="P25" s="941">
        <f>IF(ISBLANK(I8),"",I8)</f>
        <v>34.9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1380449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55081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1399615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55846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2341783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93440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308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19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10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926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85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129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449420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21</v>
      </c>
      <c r="E20" s="602">
        <v>18.2</v>
      </c>
      <c r="F20" s="602">
        <v>18.600000000000001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26.9</v>
      </c>
      <c r="E21" s="753">
        <v>28.5</v>
      </c>
      <c r="F21" s="753">
        <v>32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5.7</v>
      </c>
      <c r="E22" s="754">
        <v>1.1000000000000001</v>
      </c>
      <c r="F22" s="754">
        <v>1.2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18.600000000000001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32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1.2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48.199999999999996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18.600000000000001</v>
      </c>
      <c r="C30" s="206" t="s">
        <v>501</v>
      </c>
    </row>
    <row r="31" spans="1:11" x14ac:dyDescent="0.25">
      <c r="A31" s="700" t="s">
        <v>1438</v>
      </c>
      <c r="B31" s="736">
        <f>F21</f>
        <v>32</v>
      </c>
    </row>
    <row r="32" spans="1:11" x14ac:dyDescent="0.25">
      <c r="A32" s="700" t="s">
        <v>1439</v>
      </c>
      <c r="B32" s="736">
        <f>F22</f>
        <v>1.2</v>
      </c>
    </row>
    <row r="33" spans="1:2" x14ac:dyDescent="0.25">
      <c r="A33" s="701" t="s">
        <v>1440</v>
      </c>
      <c r="B33" s="734">
        <f>100-(B30+B31+B32)</f>
        <v>48.199999999999996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323</v>
      </c>
      <c r="C4" s="71">
        <v>17</v>
      </c>
      <c r="D4" s="71">
        <v>20</v>
      </c>
      <c r="G4" s="219">
        <f>A4</f>
        <v>2020</v>
      </c>
      <c r="H4" s="291">
        <f>IF(ISBLANK(C4),"",C4)</f>
        <v>17</v>
      </c>
      <c r="I4" s="291">
        <f>IF(ISBLANK(D4),"",D4)</f>
        <v>20</v>
      </c>
    </row>
    <row r="5" spans="1:9" x14ac:dyDescent="0.25">
      <c r="A5" s="288">
        <v>2021</v>
      </c>
      <c r="B5" s="216">
        <v>320</v>
      </c>
      <c r="C5" s="216">
        <v>19</v>
      </c>
      <c r="D5" s="216">
        <v>14</v>
      </c>
      <c r="G5" s="288">
        <f t="shared" ref="G5:G6" si="0">A5</f>
        <v>2021</v>
      </c>
      <c r="H5" s="292">
        <f t="shared" ref="H5:H6" si="1">IF(ISBLANK(C5),"",C5)</f>
        <v>19</v>
      </c>
      <c r="I5" s="292">
        <f t="shared" ref="I5:I6" si="2">IF(ISBLANK(D5),"",D5)</f>
        <v>14</v>
      </c>
    </row>
    <row r="6" spans="1:9" x14ac:dyDescent="0.25">
      <c r="A6" s="220">
        <v>2022</v>
      </c>
      <c r="B6" s="170">
        <v>308</v>
      </c>
      <c r="C6" s="170">
        <v>19</v>
      </c>
      <c r="D6" s="170">
        <v>10</v>
      </c>
      <c r="G6" s="221">
        <f t="shared" si="0"/>
        <v>2022</v>
      </c>
      <c r="H6" s="293">
        <f t="shared" si="1"/>
        <v>19</v>
      </c>
      <c r="I6" s="293">
        <f t="shared" si="2"/>
        <v>10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17</v>
      </c>
      <c r="I12" s="291">
        <f>IF(ISBLANK(D4),"",D4)</f>
        <v>20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19</v>
      </c>
      <c r="I13" s="292">
        <f t="shared" si="4"/>
        <v>14</v>
      </c>
    </row>
    <row r="14" spans="1:9" x14ac:dyDescent="0.25">
      <c r="G14" s="221">
        <f t="shared" si="3"/>
        <v>2022</v>
      </c>
      <c r="H14" s="293">
        <f t="shared" ref="H14:I14" si="5">IF(ISBLANK(C6),"",C6)</f>
        <v>19</v>
      </c>
      <c r="I14" s="293">
        <f t="shared" si="5"/>
        <v>10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846</v>
      </c>
      <c r="C23" s="71">
        <v>79</v>
      </c>
      <c r="D23" s="71">
        <v>102</v>
      </c>
      <c r="G23" s="219">
        <f>A23</f>
        <v>2020</v>
      </c>
      <c r="H23" s="291">
        <f>IF(ISBLANK(C23),"",C23)</f>
        <v>79</v>
      </c>
      <c r="I23" s="291">
        <f>IF(ISBLANK(D23),"",D23)</f>
        <v>102</v>
      </c>
    </row>
    <row r="24" spans="1:13" x14ac:dyDescent="0.25">
      <c r="A24" s="288">
        <v>2021</v>
      </c>
      <c r="B24" s="216">
        <v>881</v>
      </c>
      <c r="C24" s="216">
        <v>96</v>
      </c>
      <c r="D24" s="216">
        <v>131</v>
      </c>
      <c r="G24" s="288">
        <f t="shared" ref="G24:G25" si="6">A24</f>
        <v>2021</v>
      </c>
      <c r="H24" s="292">
        <f t="shared" ref="H24:H25" si="7">IF(ISBLANK(C24),"",C24)</f>
        <v>96</v>
      </c>
      <c r="I24" s="292">
        <f t="shared" ref="I24:I25" si="8">IF(ISBLANK(D24),"",D24)</f>
        <v>131</v>
      </c>
    </row>
    <row r="25" spans="1:13" x14ac:dyDescent="0.25">
      <c r="A25" s="220">
        <v>2022</v>
      </c>
      <c r="B25" s="170">
        <v>926</v>
      </c>
      <c r="C25" s="170">
        <v>85</v>
      </c>
      <c r="D25" s="170">
        <v>129</v>
      </c>
      <c r="G25" s="221">
        <f t="shared" si="6"/>
        <v>2022</v>
      </c>
      <c r="H25" s="293">
        <f t="shared" si="7"/>
        <v>85</v>
      </c>
      <c r="I25" s="293">
        <f t="shared" si="8"/>
        <v>129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79</v>
      </c>
      <c r="I31" s="291">
        <f>IF(ISBLANK(D23),"",D23)</f>
        <v>102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96</v>
      </c>
      <c r="I32" s="292">
        <f t="shared" si="10"/>
        <v>131</v>
      </c>
    </row>
    <row r="33" spans="7:9" x14ac:dyDescent="0.25">
      <c r="G33" s="221">
        <f t="shared" si="9"/>
        <v>2022</v>
      </c>
      <c r="H33" s="293">
        <f t="shared" ref="H33:I33" si="11">IF(ISBLANK(C25),"",C25)</f>
        <v>85</v>
      </c>
      <c r="I33" s="293">
        <f t="shared" si="11"/>
        <v>129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402927</v>
      </c>
      <c r="C4" s="1086">
        <v>15087</v>
      </c>
      <c r="D4" s="110">
        <v>516186</v>
      </c>
      <c r="E4" s="70">
        <v>19328</v>
      </c>
      <c r="F4" s="1085">
        <v>110284</v>
      </c>
      <c r="G4" s="70">
        <v>4129</v>
      </c>
      <c r="H4" s="1087">
        <v>1919205</v>
      </c>
      <c r="I4" s="1086">
        <v>71861</v>
      </c>
    </row>
    <row r="5" spans="1:9" x14ac:dyDescent="0.25">
      <c r="A5" s="589">
        <v>2021</v>
      </c>
      <c r="B5" s="1088">
        <v>410644</v>
      </c>
      <c r="C5" s="1089">
        <v>15607</v>
      </c>
      <c r="D5" s="162">
        <v>641528</v>
      </c>
      <c r="E5" s="214">
        <v>24382</v>
      </c>
      <c r="F5" s="1088">
        <v>24357</v>
      </c>
      <c r="G5" s="214">
        <v>926</v>
      </c>
      <c r="H5" s="1090">
        <v>2250350</v>
      </c>
      <c r="I5" s="1089">
        <v>85526</v>
      </c>
    </row>
    <row r="6" spans="1:9" x14ac:dyDescent="0.25">
      <c r="A6" s="590">
        <v>2022</v>
      </c>
      <c r="B6" s="1091">
        <v>436159</v>
      </c>
      <c r="C6" s="1092">
        <v>17403</v>
      </c>
      <c r="D6" s="171">
        <v>749066</v>
      </c>
      <c r="E6" s="169">
        <v>29889</v>
      </c>
      <c r="F6" s="1091">
        <v>27126</v>
      </c>
      <c r="G6" s="169">
        <v>1082</v>
      </c>
      <c r="H6" s="1093">
        <v>2341783</v>
      </c>
      <c r="I6" s="1092">
        <v>93440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260626</v>
      </c>
      <c r="C4" s="1085"/>
      <c r="D4" s="1086"/>
      <c r="E4" s="1085"/>
      <c r="F4" s="1086"/>
    </row>
    <row r="5" spans="1:6" x14ac:dyDescent="0.25">
      <c r="A5" s="482">
        <v>2021</v>
      </c>
      <c r="B5" s="1090">
        <v>311222</v>
      </c>
      <c r="C5" s="1088">
        <v>1274683</v>
      </c>
      <c r="D5" s="1089">
        <v>48445</v>
      </c>
      <c r="E5" s="1088">
        <v>1169564</v>
      </c>
      <c r="F5" s="1089">
        <v>44450</v>
      </c>
    </row>
    <row r="6" spans="1:6" ht="15.75" thickBot="1" x14ac:dyDescent="0.3">
      <c r="A6" s="962">
        <v>2022</v>
      </c>
      <c r="B6" s="1094">
        <v>449420</v>
      </c>
      <c r="C6" s="1095">
        <v>1380449</v>
      </c>
      <c r="D6" s="1096">
        <v>55081</v>
      </c>
      <c r="E6" s="1095">
        <v>1399615</v>
      </c>
      <c r="F6" s="1096">
        <v>55846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Оџаци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411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9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25062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61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9.6999999999999993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19.8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-10.1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72.319999999999993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45.4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176.1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2.5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22321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22443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774</v>
      </c>
      <c r="C63" s="550">
        <f>IF(ISBLANK('DEM2'!C7),"-",'DEM2'!C7)</f>
        <v>825</v>
      </c>
      <c r="D63" s="550"/>
      <c r="E63" s="550">
        <f>IF(ISBLANK('DEM2'!D8),"-",'DEM2'!D8)</f>
        <v>775</v>
      </c>
      <c r="F63" s="550">
        <f>IF(ISBLANK('DEM2'!C8),"-",'DEM2'!C8)</f>
        <v>829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875</v>
      </c>
      <c r="C64" s="319">
        <f>IF(ISBLANK('DEM2'!F7),"-",'DEM2'!F7)</f>
        <v>958</v>
      </c>
      <c r="D64" s="791"/>
      <c r="E64" s="319">
        <f>IF(ISBLANK('DEM2'!G8),"-",'DEM2'!G8)</f>
        <v>871</v>
      </c>
      <c r="F64" s="319">
        <f>IF(ISBLANK('DEM2'!F8),"-",'DEM2'!F8)</f>
        <v>949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461</v>
      </c>
      <c r="C65" s="347">
        <f>IF(ISBLANK('DEM2'!I7),"-",'DEM2'!I7)</f>
        <v>545</v>
      </c>
      <c r="D65" s="395"/>
      <c r="E65" s="347">
        <f>IF(ISBLANK('DEM2'!J8),"-",'DEM2'!J8)</f>
        <v>418</v>
      </c>
      <c r="F65" s="347">
        <f>IF(ISBLANK('DEM2'!I8),"-",'DEM2'!I8)</f>
        <v>502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1989</v>
      </c>
      <c r="C66" s="319">
        <f>IF(ISBLANK('DEM2'!L7),"-",'DEM2'!L7)</f>
        <v>2196</v>
      </c>
      <c r="D66" s="397"/>
      <c r="E66" s="319">
        <f>IF(ISBLANK('DEM2'!M8),"-",'DEM2'!M8)</f>
        <v>1963</v>
      </c>
      <c r="F66" s="319">
        <f>IF(ISBLANK('DEM2'!L8),"-",'DEM2'!L8)</f>
        <v>2145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1881</v>
      </c>
      <c r="C67" s="319">
        <f>IF(ISBLANK('DEM2'!O7),"-",'DEM2'!O7)</f>
        <v>2164</v>
      </c>
      <c r="D67" s="397"/>
      <c r="E67" s="319">
        <f>IF(ISBLANK('DEM2'!P8),"-",'DEM2'!P8)</f>
        <v>1674</v>
      </c>
      <c r="F67" s="319">
        <f>IF(ISBLANK('DEM2'!O8),"-",'DEM2'!O8)</f>
        <v>1870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8100</v>
      </c>
      <c r="C68" s="416">
        <f>IF(ISBLANK('DEM2'!R7),"-",'DEM2'!R7)</f>
        <v>8697</v>
      </c>
      <c r="D68" s="422"/>
      <c r="E68" s="416">
        <f>IF(ISBLANK('DEM2'!S8),"-",'DEM2'!S8)</f>
        <v>7572</v>
      </c>
      <c r="F68" s="416">
        <f>IF(ISBLANK('DEM2'!R8),"-",'DEM2'!R8)</f>
        <v>7999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13158</v>
      </c>
      <c r="C69" s="465">
        <f>IF(ISBLANK('DEM2'!U7),"-",'DEM2'!U7)</f>
        <v>13154</v>
      </c>
      <c r="D69" s="801"/>
      <c r="E69" s="465">
        <f>IF(ISBLANK('DEM2'!V8),"-",'DEM2'!V8)</f>
        <v>12624</v>
      </c>
      <c r="F69" s="465">
        <f>IF(ISBLANK('DEM2'!U8),"-",'DEM2'!U8)</f>
        <v>12438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9.1</v>
      </c>
      <c r="G115" s="802">
        <f>IF(ISBLANK('DEM2'!E23),"-",'DEM2'!E23)</f>
        <v>22.3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4.4000000000000004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4.0999999999999996</v>
      </c>
      <c r="G117" s="803">
        <f>IF(ISBLANK('DEM2'!E25),"-",'DEM2'!E25)</f>
        <v>20.2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6955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8049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32.1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59426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1404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67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37.1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111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34.700000000000003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13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2341783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93440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749066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505377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29889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436159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17403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27126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1082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1380449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55081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1399615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55846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308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926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449420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3761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3392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2459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13125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3709</v>
      </c>
      <c r="C300" s="810">
        <f>IF(ISBLANK(POLJ3!C4),"-",POLJ3!C4)</f>
        <v>762</v>
      </c>
      <c r="D300" s="1129">
        <f>IF(ISBLANK(POLJ3!D4),"-",POLJ3!D4)</f>
        <v>2947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3331</v>
      </c>
      <c r="C301" s="791">
        <f>IF(ISBLANK(POLJ3!C5),"-",POLJ3!C5)</f>
        <v>2073</v>
      </c>
      <c r="D301" s="1130">
        <f>IF(ISBLANK(POLJ3!D5),"-",POLJ3!D5)</f>
        <v>1258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9</v>
      </c>
      <c r="C302" s="792">
        <f>IF(ISBLANK(POLJ3!C6),"-",POLJ3!C6)</f>
        <v>2</v>
      </c>
      <c r="D302" s="1131">
        <f>IF(ISBLANK(POLJ3!D6),"-",POLJ3!D6)</f>
        <v>7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530</v>
      </c>
      <c r="C303" s="793">
        <f>IF(ISBLANK(POLJ3!C7),"-",POLJ3!C7)</f>
        <v>87</v>
      </c>
      <c r="D303" s="1111">
        <f>IF(ISBLANK(POLJ3!D7),"-",POLJ3!D7)</f>
        <v>443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3761</v>
      </c>
      <c r="C304" s="809">
        <f>IF(ISBLANK(POLJ3!C8),"-",POLJ3!C8)</f>
        <v>638</v>
      </c>
      <c r="D304" s="1159">
        <f>IF(ISBLANK(POLJ3!D8),"-",POLJ3!D8)</f>
        <v>3123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137.4</v>
      </c>
      <c r="C310" s="1160"/>
      <c r="D310" s="3"/>
      <c r="E310" s="5"/>
      <c r="F310" s="5"/>
      <c r="G310" s="817" t="s">
        <v>773</v>
      </c>
      <c r="H310" s="818">
        <f>IF(ISBLANK(POLJ2!H3),"-",POLJ2!H3)</f>
        <v>8786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30230.41</v>
      </c>
      <c r="C311" s="1161"/>
      <c r="D311" s="3"/>
      <c r="E311" s="5"/>
      <c r="F311" s="5"/>
      <c r="G311" s="812" t="s">
        <v>774</v>
      </c>
      <c r="H311" s="250">
        <f>IF(ISBLANK(POLJ2!H4),"-",POLJ2!H4)</f>
        <v>19441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125.16</v>
      </c>
      <c r="C312" s="1161"/>
      <c r="D312" s="3"/>
      <c r="E312" s="5"/>
      <c r="F312" s="5"/>
      <c r="G312" s="812" t="s">
        <v>775</v>
      </c>
      <c r="H312" s="250">
        <f>IF(ISBLANK(POLJ2!H5),"-",POLJ2!H5)</f>
        <v>6345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6.62</v>
      </c>
      <c r="C313" s="1161"/>
      <c r="D313" s="3"/>
      <c r="E313" s="5"/>
      <c r="F313" s="5"/>
      <c r="G313" s="814" t="s">
        <v>776</v>
      </c>
      <c r="H313" s="251">
        <f>IF(ISBLANK(POLJ2!H6),"-",POLJ2!H6)</f>
        <v>100442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5.14</v>
      </c>
      <c r="C314" s="1161"/>
      <c r="D314" s="3"/>
      <c r="E314" s="5"/>
      <c r="F314" s="5"/>
      <c r="G314" s="816" t="s">
        <v>16</v>
      </c>
      <c r="H314" s="819">
        <f>IF(ISBLANK(POLJ2!H7),"-",POLJ2!H7)</f>
        <v>135014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1029.57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31534.3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11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77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13.4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663</v>
      </c>
      <c r="I364" s="810">
        <f>IF(ISBLANK(OBRAZ2!I6),"-",OBRAZ2!I6)</f>
        <v>343</v>
      </c>
      <c r="J364" s="810">
        <f>IF(ISBLANK(OBRAZ2!J6),"-",OBRAZ2!J6)</f>
        <v>320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364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64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66</v>
      </c>
      <c r="I366" s="809">
        <f>IF(ISBLANK(OBRAZ2!I8),"-",OBRAZ2!I8)</f>
        <v>66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236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16.509433962264151</v>
      </c>
      <c r="I375" s="852">
        <f>IF(ISBLANK(OBRAZ2!C12),"-",OBRAZ2!C21)</f>
        <v>11.312217194570136</v>
      </c>
      <c r="J375" s="852">
        <f>IF(ISBLANK(OBRAZ2!D12),"-",OBRAZ2!D21)</f>
        <v>21.71344165435746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41.509433962264154</v>
      </c>
      <c r="I377" s="853">
        <f>IF(ISBLANK(OBRAZ2!C14),"-",OBRAZ2!C23)</f>
        <v>51.885369532428363</v>
      </c>
      <c r="J377" s="853">
        <f>IF(ISBLANK(OBRAZ2!D14),"-",OBRAZ2!D23)</f>
        <v>43.42688330871492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27.672955974842768</v>
      </c>
      <c r="I379" s="853">
        <f>IF(ISBLANK(OBRAZ2!C16),"-",OBRAZ2!C25)</f>
        <v>27.300150829562593</v>
      </c>
      <c r="J379" s="853">
        <f>IF(ISBLANK(OBRAZ2!D16),"-",OBRAZ2!D25)</f>
        <v>20.088626292466767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14.308176100628931</v>
      </c>
      <c r="I380" s="854">
        <f>IF(ISBLANK(OBRAZ2!C17),"-",OBRAZ2!C26)</f>
        <v>9.502262443438914</v>
      </c>
      <c r="J380" s="854">
        <f>IF(ISBLANK(OBRAZ2!D17),"-",OBRAZ2!D26)</f>
        <v>14.771048744460858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10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0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914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915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0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98.7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208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90.8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0.2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60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3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448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157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3.4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1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660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31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1.2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1.1000000000000001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0.5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0.18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177.4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0.77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79.099999999999994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87.6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4638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18.5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7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663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3554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8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14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3.4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0.2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3.2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1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19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0.3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1037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4.2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834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20.399999999999999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529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12.9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75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146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9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97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4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1.5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61.9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44.4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3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178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33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114.547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1.4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29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374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11073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47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2310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2511.0100000000002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15.470649999999999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59</v>
      </c>
      <c r="D696" s="317"/>
      <c r="E696" s="316"/>
      <c r="F696" s="5"/>
      <c r="G696" s="839">
        <v>2012</v>
      </c>
      <c r="H696" s="837">
        <f>IF(ISBLANK(INDEKSI2!B5),"-",INDEKSI2!B5)</f>
        <v>28.8</v>
      </c>
      <c r="I696" s="837">
        <f>IF(ISBLANK(INDEKSI2!C5),"-",INDEKSI2!C5)</f>
        <v>86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46.11</v>
      </c>
      <c r="D697" s="317"/>
      <c r="E697" s="316"/>
      <c r="F697" s="5"/>
      <c r="G697" s="840">
        <v>2013</v>
      </c>
      <c r="H697" s="561">
        <f>IF(ISBLANK(INDEKSI2!B6),"-",INDEKSI2!B6)</f>
        <v>27.4</v>
      </c>
      <c r="I697" s="561">
        <f>IF(ISBLANK(INDEKSI2!C6),"-",INDEKSI2!C6)</f>
        <v>106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30.37</v>
      </c>
      <c r="I698" s="838">
        <f>IF(ISBLANK(INDEKSI2!C7),"-",INDEKSI2!C7)</f>
        <v>95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430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366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4045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2425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9.4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6.6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34.700000000000003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13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37.1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111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30.37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95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15.470649999999999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59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46.11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30.44</v>
      </c>
      <c r="C4" s="723">
        <v>76</v>
      </c>
      <c r="D4" s="712"/>
      <c r="E4" s="713"/>
      <c r="F4" s="714"/>
    </row>
    <row r="5" spans="1:6" x14ac:dyDescent="0.25">
      <c r="A5" s="288">
        <v>2012</v>
      </c>
      <c r="B5" s="616">
        <v>28.8</v>
      </c>
      <c r="C5" s="724">
        <v>86</v>
      </c>
      <c r="D5" s="715"/>
      <c r="E5" s="643"/>
      <c r="F5" s="716"/>
    </row>
    <row r="6" spans="1:6" x14ac:dyDescent="0.25">
      <c r="A6" s="288">
        <v>2013</v>
      </c>
      <c r="B6" s="616">
        <v>27.4</v>
      </c>
      <c r="C6" s="724">
        <v>106</v>
      </c>
      <c r="D6" s="717">
        <v>15.470649999999999</v>
      </c>
      <c r="E6" s="611">
        <v>59</v>
      </c>
      <c r="F6" s="718">
        <v>46.11</v>
      </c>
    </row>
    <row r="7" spans="1:6" x14ac:dyDescent="0.25">
      <c r="A7" s="221">
        <v>2014</v>
      </c>
      <c r="B7" s="617">
        <v>30.37</v>
      </c>
      <c r="C7" s="725">
        <v>95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3761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2459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3392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137.4</v>
      </c>
      <c r="G3" s="219" t="s">
        <v>773</v>
      </c>
      <c r="H3" s="71">
        <v>8786</v>
      </c>
    </row>
    <row r="4" spans="1:9" x14ac:dyDescent="0.25">
      <c r="A4" s="288" t="s">
        <v>768</v>
      </c>
      <c r="B4" s="216">
        <v>30230.41</v>
      </c>
      <c r="G4" s="288" t="s">
        <v>774</v>
      </c>
      <c r="H4" s="216">
        <v>19441</v>
      </c>
    </row>
    <row r="5" spans="1:9" x14ac:dyDescent="0.25">
      <c r="A5" s="288" t="s">
        <v>769</v>
      </c>
      <c r="B5" s="216">
        <v>125.16</v>
      </c>
      <c r="G5" s="288" t="s">
        <v>775</v>
      </c>
      <c r="H5" s="216">
        <v>6345</v>
      </c>
    </row>
    <row r="6" spans="1:9" x14ac:dyDescent="0.25">
      <c r="A6" s="288" t="s">
        <v>770</v>
      </c>
      <c r="B6" s="216">
        <v>6.62</v>
      </c>
      <c r="G6" s="288" t="s">
        <v>776</v>
      </c>
      <c r="H6" s="216">
        <v>100442</v>
      </c>
    </row>
    <row r="7" spans="1:9" x14ac:dyDescent="0.25">
      <c r="A7" s="288" t="s">
        <v>771</v>
      </c>
      <c r="B7" s="216">
        <v>5.14</v>
      </c>
      <c r="G7" s="1" t="s">
        <v>24</v>
      </c>
      <c r="H7" s="290">
        <v>135014</v>
      </c>
    </row>
    <row r="8" spans="1:9" x14ac:dyDescent="0.25">
      <c r="A8" s="289" t="s">
        <v>772</v>
      </c>
      <c r="B8" s="73">
        <v>1029.57</v>
      </c>
    </row>
    <row r="9" spans="1:9" x14ac:dyDescent="0.25">
      <c r="A9" s="1" t="s">
        <v>24</v>
      </c>
      <c r="B9" s="290">
        <v>31534.3</v>
      </c>
      <c r="I9" s="41" t="s">
        <v>884</v>
      </c>
    </row>
    <row r="10" spans="1:9" x14ac:dyDescent="0.25">
      <c r="G10" s="29" t="s">
        <v>783</v>
      </c>
      <c r="H10" s="58">
        <v>13125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3709</v>
      </c>
      <c r="C4" s="55">
        <v>762</v>
      </c>
      <c r="D4" s="110">
        <v>2947</v>
      </c>
    </row>
    <row r="5" spans="1:4" ht="30" customHeight="1" x14ac:dyDescent="0.25">
      <c r="A5" s="276" t="s">
        <v>892</v>
      </c>
      <c r="B5" s="214">
        <v>3331</v>
      </c>
      <c r="C5" s="58">
        <v>2073</v>
      </c>
      <c r="D5" s="162">
        <v>1258</v>
      </c>
    </row>
    <row r="6" spans="1:4" x14ac:dyDescent="0.25">
      <c r="A6" s="276" t="s">
        <v>780</v>
      </c>
      <c r="B6" s="214">
        <v>9</v>
      </c>
      <c r="C6" s="58">
        <v>2</v>
      </c>
      <c r="D6" s="162">
        <v>7</v>
      </c>
    </row>
    <row r="7" spans="1:4" ht="30" x14ac:dyDescent="0.25">
      <c r="A7" s="276" t="s">
        <v>781</v>
      </c>
      <c r="B7" s="214">
        <v>530</v>
      </c>
      <c r="C7" s="58">
        <v>87</v>
      </c>
      <c r="D7" s="162">
        <v>443</v>
      </c>
    </row>
    <row r="8" spans="1:4" x14ac:dyDescent="0.25">
      <c r="A8" s="203" t="s">
        <v>782</v>
      </c>
      <c r="B8" s="72">
        <v>3761</v>
      </c>
      <c r="C8" s="61">
        <v>638</v>
      </c>
      <c r="D8" s="111">
        <v>3123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22.222222222222221</v>
      </c>
      <c r="C14" s="278">
        <f>D6/B6*100</f>
        <v>77.777777777777786</v>
      </c>
    </row>
    <row r="15" spans="1:4" ht="60" x14ac:dyDescent="0.25">
      <c r="A15" s="279" t="s">
        <v>893</v>
      </c>
      <c r="B15" s="284">
        <f>C5/B5*100</f>
        <v>62.233563494446109</v>
      </c>
      <c r="C15" s="280">
        <f>D5/B5*100</f>
        <v>37.766436505553884</v>
      </c>
    </row>
    <row r="16" spans="1:4" ht="30" x14ac:dyDescent="0.25">
      <c r="A16" s="281" t="s">
        <v>829</v>
      </c>
      <c r="B16" s="285">
        <f>C4/B4*100</f>
        <v>20.544621191695875</v>
      </c>
      <c r="C16" s="282">
        <f>D4/B4*100</f>
        <v>79.455378808304118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22.222222222222221</v>
      </c>
      <c r="C21" s="278">
        <f>C14</f>
        <v>77.777777777777786</v>
      </c>
    </row>
    <row r="22" spans="1:3" ht="60" x14ac:dyDescent="0.25">
      <c r="A22" s="279" t="s">
        <v>831</v>
      </c>
      <c r="B22" s="284">
        <f t="shared" ref="B22:C23" si="0">B15</f>
        <v>62.233563494446109</v>
      </c>
      <c r="C22" s="280">
        <f t="shared" si="0"/>
        <v>37.766436505553884</v>
      </c>
    </row>
    <row r="23" spans="1:3" ht="30" x14ac:dyDescent="0.25">
      <c r="A23" s="281" t="s">
        <v>866</v>
      </c>
      <c r="B23" s="287">
        <f t="shared" si="0"/>
        <v>20.544621191695875</v>
      </c>
      <c r="C23" s="286">
        <f t="shared" si="0"/>
        <v>79.455378808304118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11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77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13.4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364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64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236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620</v>
      </c>
      <c r="C6" s="975">
        <v>328</v>
      </c>
      <c r="D6" s="947">
        <v>292</v>
      </c>
      <c r="E6" s="975">
        <v>636</v>
      </c>
      <c r="F6" s="975">
        <v>355</v>
      </c>
      <c r="G6" s="947">
        <v>281</v>
      </c>
      <c r="H6" s="601">
        <v>663</v>
      </c>
      <c r="I6" s="618">
        <v>343</v>
      </c>
      <c r="J6" s="947">
        <v>320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28</v>
      </c>
      <c r="C8" s="980">
        <v>28</v>
      </c>
      <c r="D8" s="981">
        <v>0</v>
      </c>
      <c r="E8" s="980">
        <v>69</v>
      </c>
      <c r="F8" s="980">
        <v>69</v>
      </c>
      <c r="G8" s="981">
        <v>0</v>
      </c>
      <c r="H8" s="756">
        <v>66</v>
      </c>
      <c r="I8" s="693">
        <v>66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105</v>
      </c>
      <c r="C12" s="602">
        <v>75</v>
      </c>
      <c r="D12" s="602">
        <v>147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264</v>
      </c>
      <c r="C14" s="753">
        <v>344</v>
      </c>
      <c r="D14" s="753">
        <v>294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176</v>
      </c>
      <c r="C16" s="1038">
        <v>181</v>
      </c>
      <c r="D16" s="753">
        <v>136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91</v>
      </c>
      <c r="C17" s="754">
        <v>63</v>
      </c>
      <c r="D17" s="754">
        <v>100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16.509433962264151</v>
      </c>
      <c r="C21" s="291">
        <f>C12/SUM(C12:C17)*100</f>
        <v>11.312217194570136</v>
      </c>
      <c r="D21" s="291">
        <f>D12/SUM(D12:D17)*100</f>
        <v>21.71344165435746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41.509433962264154</v>
      </c>
      <c r="C23" s="292">
        <f>C14/SUM(C12:C17)*100</f>
        <v>51.885369532428363</v>
      </c>
      <c r="D23" s="292">
        <f>D14/SUM(D12:D17)*100</f>
        <v>43.42688330871492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27.672955974842768</v>
      </c>
      <c r="C25" s="292">
        <f>C16/SUM(C12:C17)*100</f>
        <v>27.300150829562593</v>
      </c>
      <c r="D25" s="292">
        <f>D16/SUM(D12:D17)*100</f>
        <v>20.088626292466767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14.308176100628931</v>
      </c>
      <c r="C26" s="293">
        <f>C17/SUM(C12:C17)*100</f>
        <v>9.502262443438914</v>
      </c>
      <c r="D26" s="293">
        <f>D17/SUM(D12:D17)*100</f>
        <v>14.771048744460858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30.7</v>
      </c>
      <c r="C7" s="602">
        <v>28.1</v>
      </c>
      <c r="D7" s="602">
        <v>33.5</v>
      </c>
    </row>
    <row r="8" spans="1:6" x14ac:dyDescent="0.25">
      <c r="A8" s="697" t="s">
        <v>952</v>
      </c>
      <c r="B8" s="753">
        <v>69.3</v>
      </c>
      <c r="C8" s="753">
        <v>71.900000000000006</v>
      </c>
      <c r="D8" s="753">
        <v>66.5</v>
      </c>
    </row>
    <row r="9" spans="1:6" x14ac:dyDescent="0.25">
      <c r="A9" s="698" t="s">
        <v>224</v>
      </c>
      <c r="B9" s="754">
        <v>0</v>
      </c>
      <c r="C9" s="754">
        <v>0</v>
      </c>
      <c r="D9" s="754">
        <v>0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30.7</v>
      </c>
      <c r="C13" s="699">
        <f t="shared" ref="C13:D13" si="1">IF(ISBLANK(C7),"",C7)</f>
        <v>28.1</v>
      </c>
      <c r="D13" s="699">
        <f t="shared" si="1"/>
        <v>33.5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69.3</v>
      </c>
      <c r="C14" s="700">
        <f t="shared" si="2"/>
        <v>71.900000000000006</v>
      </c>
      <c r="D14" s="700">
        <f t="shared" si="2"/>
        <v>66.5</v>
      </c>
    </row>
    <row r="15" spans="1:6" x14ac:dyDescent="0.25">
      <c r="A15" s="704" t="s">
        <v>1671</v>
      </c>
      <c r="B15" s="701">
        <f t="shared" si="2"/>
        <v>0</v>
      </c>
      <c r="C15" s="701">
        <f t="shared" si="2"/>
        <v>0</v>
      </c>
      <c r="D15" s="701">
        <f t="shared" si="2"/>
        <v>0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30.7</v>
      </c>
      <c r="C18" s="699">
        <f t="shared" ref="C18:D18" si="4">IF(ISBLANK(C7),"",C7)</f>
        <v>28.1</v>
      </c>
      <c r="D18" s="699">
        <f t="shared" si="4"/>
        <v>33.5</v>
      </c>
    </row>
    <row r="19" spans="1:5" x14ac:dyDescent="0.25">
      <c r="A19" s="703" t="s">
        <v>1673</v>
      </c>
      <c r="B19" s="700">
        <f t="shared" ref="B19:D20" si="5">IF(ISBLANK(B8),"",B8)</f>
        <v>69.3</v>
      </c>
      <c r="C19" s="700">
        <f t="shared" si="5"/>
        <v>71.900000000000006</v>
      </c>
      <c r="D19" s="700">
        <f t="shared" si="5"/>
        <v>66.5</v>
      </c>
    </row>
    <row r="20" spans="1:5" x14ac:dyDescent="0.25">
      <c r="A20" s="704" t="s">
        <v>1674</v>
      </c>
      <c r="B20" s="701">
        <f t="shared" si="5"/>
        <v>0</v>
      </c>
      <c r="C20" s="701">
        <f t="shared" si="5"/>
        <v>0</v>
      </c>
      <c r="D20" s="701">
        <f t="shared" si="5"/>
        <v>0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120.4</v>
      </c>
      <c r="C5" s="613">
        <v>119.2</v>
      </c>
      <c r="D5" s="1039">
        <v>119.7</v>
      </c>
      <c r="F5" s="28"/>
      <c r="G5" s="695">
        <f>A5</f>
        <v>2020</v>
      </c>
      <c r="H5" s="671">
        <f>IF(ISBLANK(B5),"",B5)</f>
        <v>120.4</v>
      </c>
      <c r="I5" s="620">
        <f t="shared" ref="H5:I7" si="0">IF(ISBLANK(C5),"",C5)</f>
        <v>119.2</v>
      </c>
    </row>
    <row r="6" spans="1:10" x14ac:dyDescent="0.25">
      <c r="A6" s="751">
        <v>2021</v>
      </c>
      <c r="B6" s="603">
        <v>129.5</v>
      </c>
      <c r="C6" s="614">
        <v>104.8</v>
      </c>
      <c r="D6" s="948">
        <v>115.1</v>
      </c>
      <c r="F6" s="44"/>
      <c r="G6" s="695">
        <f t="shared" ref="G6:G7" si="1">A6</f>
        <v>2021</v>
      </c>
      <c r="H6" s="672">
        <f t="shared" si="0"/>
        <v>129.5</v>
      </c>
      <c r="I6" s="621">
        <f t="shared" si="0"/>
        <v>104.8</v>
      </c>
    </row>
    <row r="7" spans="1:10" x14ac:dyDescent="0.25">
      <c r="A7" s="752">
        <v>2022</v>
      </c>
      <c r="B7" s="603">
        <v>104.6</v>
      </c>
      <c r="C7" s="614">
        <v>105.1</v>
      </c>
      <c r="D7" s="948">
        <v>104.9</v>
      </c>
      <c r="F7" s="44"/>
      <c r="G7" s="695">
        <f t="shared" si="1"/>
        <v>2022</v>
      </c>
      <c r="H7" s="673">
        <f t="shared" si="0"/>
        <v>104.6</v>
      </c>
      <c r="I7" s="622">
        <f t="shared" si="0"/>
        <v>105.1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120.4</v>
      </c>
      <c r="I13" s="620">
        <f>IF(ISBLANK(C5),"",C5)</f>
        <v>119.2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129.5</v>
      </c>
      <c r="I14" s="621">
        <f t="shared" si="3"/>
        <v>104.8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104.6</v>
      </c>
      <c r="I15" s="622">
        <f t="shared" si="4"/>
        <v>105.1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Оџаци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411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9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25062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61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9.6999999999999993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19.8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-10.1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72.319999999999993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45.4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176.1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2.5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22321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22443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774</v>
      </c>
      <c r="C63" s="550">
        <f>IF(ISBLANK('DEM2'!C7),"-",'DEM2'!C7)</f>
        <v>825</v>
      </c>
      <c r="D63" s="550"/>
      <c r="E63" s="550">
        <f>IF(ISBLANK('DEM2'!D8),"-",'DEM2'!D8)</f>
        <v>775</v>
      </c>
      <c r="F63" s="550">
        <f>IF(ISBLANK('DEM2'!C8),"-",'DEM2'!C8)</f>
        <v>829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875</v>
      </c>
      <c r="C64" s="319">
        <f>IF(ISBLANK('DEM2'!F7),"-",'DEM2'!F7)</f>
        <v>958</v>
      </c>
      <c r="D64" s="791"/>
      <c r="E64" s="319">
        <f>IF(ISBLANK('DEM2'!G8),"-",'DEM2'!G8)</f>
        <v>871</v>
      </c>
      <c r="F64" s="319">
        <f>IF(ISBLANK('DEM2'!F8),"-",'DEM2'!F8)</f>
        <v>949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461</v>
      </c>
      <c r="C65" s="347">
        <f>IF(ISBLANK('DEM2'!I7),"-",'DEM2'!I7)</f>
        <v>545</v>
      </c>
      <c r="D65" s="395"/>
      <c r="E65" s="347">
        <f>IF(ISBLANK('DEM2'!J8),"-",'DEM2'!J8)</f>
        <v>418</v>
      </c>
      <c r="F65" s="347">
        <f>IF(ISBLANK('DEM2'!I8),"-",'DEM2'!I8)</f>
        <v>502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1989</v>
      </c>
      <c r="C66" s="350">
        <f>IF(ISBLANK('DEM2'!L7),"-",'DEM2'!L7)</f>
        <v>2196</v>
      </c>
      <c r="D66" s="396"/>
      <c r="E66" s="350">
        <f>IF(ISBLANK('DEM2'!M8),"-",'DEM2'!M8)</f>
        <v>1963</v>
      </c>
      <c r="F66" s="350">
        <f>IF(ISBLANK('DEM2'!L8),"-",'DEM2'!L8)</f>
        <v>2145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1881</v>
      </c>
      <c r="C67" s="347">
        <f>IF(ISBLANK('DEM2'!O7),"-",'DEM2'!O7)</f>
        <v>2164</v>
      </c>
      <c r="D67" s="395"/>
      <c r="E67" s="347">
        <f>IF(ISBLANK('DEM2'!P8),"-",'DEM2'!P8)</f>
        <v>1674</v>
      </c>
      <c r="F67" s="347">
        <f>IF(ISBLANK('DEM2'!O8),"-",'DEM2'!O8)</f>
        <v>1870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8100</v>
      </c>
      <c r="C68" s="319">
        <f>IF(ISBLANK('DEM2'!R7),"-",'DEM2'!R7)</f>
        <v>8697</v>
      </c>
      <c r="D68" s="397"/>
      <c r="E68" s="319">
        <f>IF(ISBLANK('DEM2'!S8),"-",'DEM2'!S8)</f>
        <v>7572</v>
      </c>
      <c r="F68" s="319">
        <f>IF(ISBLANK('DEM2'!R8),"-",'DEM2'!R8)</f>
        <v>7999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13158</v>
      </c>
      <c r="C69" s="465">
        <f>IF(ISBLANK('DEM2'!U7),"-",'DEM2'!U7)</f>
        <v>13154</v>
      </c>
      <c r="D69" s="801"/>
      <c r="E69" s="465">
        <f>IF(ISBLANK('DEM2'!V8),"-",'DEM2'!V8)</f>
        <v>12624</v>
      </c>
      <c r="F69" s="465">
        <f>IF(ISBLANK('DEM2'!U8),"-",'DEM2'!U8)</f>
        <v>12438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9.1</v>
      </c>
      <c r="G115" s="802">
        <f>IF(ISBLANK('DEM2'!E23),"-",'DEM2'!E23)</f>
        <v>22.3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4.4000000000000004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4.0999999999999996</v>
      </c>
      <c r="G117" s="803">
        <f>IF(ISBLANK('DEM2'!E25),"-",'DEM2'!E25)</f>
        <v>20.2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6955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8049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32.1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59426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1404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67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37.1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111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34.700000000000003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13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2341783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93440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749066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505377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29889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436159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17403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27126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1082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1380449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55081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1399615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55846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308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926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449420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3761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3392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2459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13125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3709</v>
      </c>
      <c r="C300" s="810">
        <f>IF(ISBLANK(POLJ3!C4),"-",POLJ3!C4)</f>
        <v>762</v>
      </c>
      <c r="D300" s="1129">
        <f>IF(ISBLANK(POLJ3!D4),"-",POLJ3!D4)</f>
        <v>2947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3331</v>
      </c>
      <c r="C301" s="791">
        <f>IF(ISBLANK(POLJ3!C5),"-",POLJ3!C5)</f>
        <v>2073</v>
      </c>
      <c r="D301" s="1130">
        <f>IF(ISBLANK(POLJ3!D5),"-",POLJ3!D5)</f>
        <v>1258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9</v>
      </c>
      <c r="C302" s="792">
        <f>IF(ISBLANK(POLJ3!C6),"-",POLJ3!C6)</f>
        <v>2</v>
      </c>
      <c r="D302" s="1131">
        <f>IF(ISBLANK(POLJ3!D6),"-",POLJ3!D6)</f>
        <v>7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530</v>
      </c>
      <c r="C303" s="793">
        <f>IF(ISBLANK(POLJ3!C7),"-",POLJ3!C7)</f>
        <v>87</v>
      </c>
      <c r="D303" s="1111">
        <f>IF(ISBLANK(POLJ3!D7),"-",POLJ3!D7)</f>
        <v>443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3761</v>
      </c>
      <c r="C304" s="809">
        <f>IF(ISBLANK(POLJ3!C8),"-",POLJ3!C8)</f>
        <v>638</v>
      </c>
      <c r="D304" s="1159">
        <f>IF(ISBLANK(POLJ3!D8),"-",POLJ3!D8)</f>
        <v>3123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137.4</v>
      </c>
      <c r="C310" s="1160"/>
      <c r="D310" s="3"/>
      <c r="E310" s="5"/>
      <c r="F310" s="5"/>
      <c r="G310" s="817" t="s">
        <v>862</v>
      </c>
      <c r="H310" s="818">
        <f>IF(ISBLANK(POLJ2!H3),"-",POLJ2!H3)</f>
        <v>8786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30230.41</v>
      </c>
      <c r="C311" s="1161"/>
      <c r="D311" s="3"/>
      <c r="E311" s="5"/>
      <c r="F311" s="5"/>
      <c r="G311" s="812" t="s">
        <v>863</v>
      </c>
      <c r="H311" s="250">
        <f>IF(ISBLANK(POLJ2!H4),"-",POLJ2!H4)</f>
        <v>19441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125.16</v>
      </c>
      <c r="C312" s="1161"/>
      <c r="D312" s="3"/>
      <c r="E312" s="5"/>
      <c r="F312" s="5"/>
      <c r="G312" s="812" t="s">
        <v>864</v>
      </c>
      <c r="H312" s="250">
        <f>IF(ISBLANK(POLJ2!H5),"-",POLJ2!H5)</f>
        <v>6345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6.62</v>
      </c>
      <c r="C313" s="1161"/>
      <c r="D313" s="3"/>
      <c r="E313" s="5"/>
      <c r="F313" s="5"/>
      <c r="G313" s="814" t="s">
        <v>865</v>
      </c>
      <c r="H313" s="251">
        <f>IF(ISBLANK(POLJ2!H6),"-",POLJ2!H6)</f>
        <v>100442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5.14</v>
      </c>
      <c r="C314" s="1161"/>
      <c r="D314" s="3"/>
      <c r="E314" s="5"/>
      <c r="F314" s="5"/>
      <c r="G314" s="816" t="s">
        <v>855</v>
      </c>
      <c r="H314" s="819">
        <f>IF(ISBLANK(POLJ2!H7),"-",POLJ2!H7)</f>
        <v>135014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1029.57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31534.3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11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77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13.4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663</v>
      </c>
      <c r="I364" s="810">
        <f>IF(ISBLANK(OBRAZ2!I6),"-",OBRAZ2!I6)</f>
        <v>343</v>
      </c>
      <c r="J364" s="810">
        <f>IF(ISBLANK(OBRAZ2!J6),"-",OBRAZ2!J6)</f>
        <v>320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364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64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66</v>
      </c>
      <c r="I366" s="809">
        <f>IF(ISBLANK(OBRAZ2!I8),"-",OBRAZ2!I8)</f>
        <v>66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236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16.509433962264151</v>
      </c>
      <c r="I375" s="852">
        <f>IF(ISBLANK(OBRAZ2!C12),"-",OBRAZ2!C21)</f>
        <v>11.312217194570136</v>
      </c>
      <c r="J375" s="852">
        <f>IF(ISBLANK(OBRAZ2!D12),"-",OBRAZ2!D21)</f>
        <v>21.71344165435746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41.509433962264154</v>
      </c>
      <c r="I377" s="853">
        <f>IF(ISBLANK(OBRAZ2!C14),"-",OBRAZ2!C23)</f>
        <v>51.885369532428363</v>
      </c>
      <c r="J377" s="853">
        <f>IF(ISBLANK(OBRAZ2!D14),"-",OBRAZ2!D23)</f>
        <v>43.42688330871492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27.672955974842768</v>
      </c>
      <c r="I379" s="853">
        <f>IF(ISBLANK(OBRAZ2!C16),"-",OBRAZ2!C25)</f>
        <v>27.300150829562593</v>
      </c>
      <c r="J379" s="853">
        <f>IF(ISBLANK(OBRAZ2!D16),"-",OBRAZ2!D25)</f>
        <v>20.088626292466767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14.308176100628931</v>
      </c>
      <c r="I380" s="854">
        <f>IF(ISBLANK(OBRAZ2!C17),"-",OBRAZ2!C26)</f>
        <v>9.502262443438914</v>
      </c>
      <c r="J380" s="854">
        <f>IF(ISBLANK(OBRAZ2!D17),"-",OBRAZ2!D26)</f>
        <v>14.771048744460858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10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0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914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915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0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98.7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208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90.8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0.2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60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3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448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157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3.4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1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660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31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1.2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1.1000000000000001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0.5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0.18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177.4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0.77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79.099999999999994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87.6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4638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18.5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7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663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3554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8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14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3.4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0.2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3.2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1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19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0.3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1037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4.2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834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20.399999999999999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529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12.9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75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146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9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97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4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1.5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61.9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44.4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3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178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33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114.547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1.4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29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374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11073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47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2310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2511.0100000000002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15.470649999999999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59</v>
      </c>
      <c r="D696" s="3"/>
      <c r="E696" s="5"/>
      <c r="F696" s="5"/>
      <c r="G696" s="839">
        <v>2012</v>
      </c>
      <c r="H696" s="837">
        <f>IF(ISBLANK(INDEKSI2!B5),"-",INDEKSI2!B5)</f>
        <v>28.8</v>
      </c>
      <c r="I696" s="837">
        <f>IF(ISBLANK(INDEKSI2!C5),"-",INDEKSI2!C5)</f>
        <v>86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46.11</v>
      </c>
      <c r="D697" s="3"/>
      <c r="E697" s="5"/>
      <c r="F697" s="5"/>
      <c r="G697" s="840">
        <v>2013</v>
      </c>
      <c r="H697" s="561">
        <f>IF(ISBLANK(INDEKSI2!B6),"-",INDEKSI2!B6)</f>
        <v>27.4</v>
      </c>
      <c r="I697" s="561">
        <f>IF(ISBLANK(INDEKSI2!C6),"-",INDEKSI2!C6)</f>
        <v>106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30.37</v>
      </c>
      <c r="I698" s="838">
        <f>IF(ISBLANK(INDEKSI2!C7),"-",INDEKSI2!C7)</f>
        <v>95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430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366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4045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2425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9.4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6.6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11</v>
      </c>
      <c r="D6" s="614">
        <v>3</v>
      </c>
      <c r="E6" s="614">
        <v>8</v>
      </c>
      <c r="F6" s="1042">
        <v>64</v>
      </c>
      <c r="G6" s="614">
        <v>38</v>
      </c>
      <c r="H6" s="982">
        <v>26</v>
      </c>
      <c r="I6" s="1043">
        <v>11</v>
      </c>
      <c r="J6" s="614">
        <v>13</v>
      </c>
      <c r="K6" s="1044">
        <v>9</v>
      </c>
      <c r="L6" s="1042">
        <v>305</v>
      </c>
      <c r="M6" s="614">
        <v>170</v>
      </c>
      <c r="N6" s="1037">
        <v>135</v>
      </c>
      <c r="O6" s="1043">
        <v>54.5</v>
      </c>
      <c r="P6" s="614">
        <v>57</v>
      </c>
      <c r="Q6" s="1037">
        <v>51.6</v>
      </c>
      <c r="R6" s="1042">
        <v>267</v>
      </c>
      <c r="S6" s="614">
        <v>143</v>
      </c>
      <c r="T6" s="1044">
        <v>124</v>
      </c>
    </row>
    <row r="7" spans="1:20" x14ac:dyDescent="0.25">
      <c r="A7" s="288">
        <v>2021</v>
      </c>
      <c r="B7" s="604">
        <v>1</v>
      </c>
      <c r="C7" s="603">
        <v>11</v>
      </c>
      <c r="D7" s="614">
        <v>3</v>
      </c>
      <c r="E7" s="614">
        <v>8</v>
      </c>
      <c r="F7" s="1042">
        <v>65</v>
      </c>
      <c r="G7" s="614">
        <v>34</v>
      </c>
      <c r="H7" s="982">
        <v>31</v>
      </c>
      <c r="I7" s="1043">
        <v>11.2</v>
      </c>
      <c r="J7" s="614">
        <v>11.9</v>
      </c>
      <c r="K7" s="1044">
        <v>10.6</v>
      </c>
      <c r="L7" s="1042">
        <v>354</v>
      </c>
      <c r="M7" s="614">
        <v>196</v>
      </c>
      <c r="N7" s="1037">
        <v>158</v>
      </c>
      <c r="O7" s="1043">
        <v>62.3</v>
      </c>
      <c r="P7" s="614">
        <v>65.7</v>
      </c>
      <c r="Q7" s="1037">
        <v>58.6</v>
      </c>
      <c r="R7" s="1042">
        <v>244</v>
      </c>
      <c r="S7" s="614">
        <v>130</v>
      </c>
      <c r="T7" s="1044">
        <v>114</v>
      </c>
    </row>
    <row r="8" spans="1:20" x14ac:dyDescent="0.25">
      <c r="A8" s="221">
        <v>2022</v>
      </c>
      <c r="B8" s="619">
        <v>1</v>
      </c>
      <c r="C8" s="949">
        <v>11</v>
      </c>
      <c r="D8" s="983">
        <v>3</v>
      </c>
      <c r="E8" s="983">
        <v>8</v>
      </c>
      <c r="F8" s="1045">
        <v>77</v>
      </c>
      <c r="G8" s="983">
        <v>38</v>
      </c>
      <c r="H8" s="981">
        <v>39</v>
      </c>
      <c r="I8" s="756">
        <v>13.4</v>
      </c>
      <c r="J8" s="983">
        <v>13.1</v>
      </c>
      <c r="K8" s="1046">
        <v>13.7</v>
      </c>
      <c r="L8" s="1045">
        <v>364</v>
      </c>
      <c r="M8" s="983">
        <v>178</v>
      </c>
      <c r="N8" s="693">
        <v>186</v>
      </c>
      <c r="O8" s="756">
        <v>64</v>
      </c>
      <c r="P8" s="983">
        <v>60.2</v>
      </c>
      <c r="Q8" s="693">
        <v>68.099999999999994</v>
      </c>
      <c r="R8" s="1045">
        <v>236</v>
      </c>
      <c r="S8" s="983">
        <v>123</v>
      </c>
      <c r="T8" s="1046">
        <v>113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10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0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914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915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0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98.7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208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90.8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0.2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60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100</v>
      </c>
      <c r="C21" s="741">
        <f>B10/(B7+B10)*100</f>
        <v>0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100</v>
      </c>
      <c r="C26" s="741">
        <f>C21</f>
        <v>0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2</v>
      </c>
      <c r="C5" s="1005">
        <v>8</v>
      </c>
      <c r="D5" s="916" t="s">
        <v>5</v>
      </c>
      <c r="E5" s="213"/>
      <c r="F5" s="125">
        <v>2020</v>
      </c>
      <c r="G5" s="70">
        <v>10</v>
      </c>
      <c r="H5" s="55">
        <v>2</v>
      </c>
      <c r="I5" s="110">
        <v>8</v>
      </c>
      <c r="J5" s="70">
        <v>0</v>
      </c>
      <c r="K5" s="55">
        <v>0</v>
      </c>
      <c r="L5" s="110">
        <v>0</v>
      </c>
      <c r="M5" s="70">
        <v>895</v>
      </c>
      <c r="N5" s="55">
        <v>918</v>
      </c>
      <c r="O5" s="70">
        <v>0</v>
      </c>
      <c r="P5" s="110">
        <v>0</v>
      </c>
    </row>
    <row r="6" spans="1:16" x14ac:dyDescent="0.25">
      <c r="A6" s="925" t="s">
        <v>267</v>
      </c>
      <c r="B6" s="1006">
        <v>0</v>
      </c>
      <c r="C6" s="1007">
        <v>0</v>
      </c>
      <c r="D6" s="917" t="s">
        <v>5</v>
      </c>
      <c r="E6" s="256"/>
      <c r="F6" s="125">
        <v>2021</v>
      </c>
      <c r="G6" s="214">
        <v>10</v>
      </c>
      <c r="H6" s="58">
        <v>2</v>
      </c>
      <c r="I6" s="162">
        <v>8</v>
      </c>
      <c r="J6" s="214">
        <v>0</v>
      </c>
      <c r="K6" s="58">
        <v>0</v>
      </c>
      <c r="L6" s="162">
        <v>0</v>
      </c>
      <c r="M6" s="214">
        <v>888</v>
      </c>
      <c r="N6" s="58">
        <v>919</v>
      </c>
      <c r="O6" s="214">
        <v>0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10</v>
      </c>
      <c r="H7" s="94">
        <v>2</v>
      </c>
      <c r="I7" s="171">
        <v>8</v>
      </c>
      <c r="J7" s="169">
        <v>0</v>
      </c>
      <c r="K7" s="94">
        <v>0</v>
      </c>
      <c r="L7" s="171">
        <v>0</v>
      </c>
      <c r="M7" s="169">
        <v>914</v>
      </c>
      <c r="N7" s="94">
        <v>915</v>
      </c>
      <c r="O7" s="169">
        <v>0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2</v>
      </c>
      <c r="C11" s="920">
        <f>IF(ISBLANK(C5),"",C5)</f>
        <v>8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0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95.9</v>
      </c>
      <c r="C6" s="460">
        <v>94.2</v>
      </c>
      <c r="D6" s="978">
        <v>97.8</v>
      </c>
      <c r="E6" s="459">
        <v>0</v>
      </c>
      <c r="F6" s="460">
        <v>0</v>
      </c>
      <c r="G6" s="978">
        <v>0</v>
      </c>
      <c r="H6" s="459">
        <v>90</v>
      </c>
      <c r="I6" s="460">
        <v>40</v>
      </c>
      <c r="J6" s="978">
        <v>50</v>
      </c>
      <c r="K6" s="459">
        <v>227</v>
      </c>
      <c r="L6" s="460">
        <v>113</v>
      </c>
      <c r="M6" s="978">
        <v>114</v>
      </c>
      <c r="N6" s="459">
        <v>97</v>
      </c>
      <c r="O6" s="460">
        <v>90.4</v>
      </c>
      <c r="P6" s="978">
        <v>104.6</v>
      </c>
      <c r="Q6" s="459">
        <v>0.5</v>
      </c>
      <c r="R6" s="460">
        <v>1.8</v>
      </c>
      <c r="S6" s="978">
        <v>0</v>
      </c>
    </row>
    <row r="7" spans="1:19" x14ac:dyDescent="0.25">
      <c r="A7" s="288">
        <v>2021</v>
      </c>
      <c r="B7" s="603">
        <v>96.8</v>
      </c>
      <c r="C7" s="614">
        <v>96</v>
      </c>
      <c r="D7" s="982">
        <v>97.6</v>
      </c>
      <c r="E7" s="603">
        <v>0</v>
      </c>
      <c r="F7" s="614">
        <v>0</v>
      </c>
      <c r="G7" s="982">
        <v>0</v>
      </c>
      <c r="H7" s="603">
        <v>92</v>
      </c>
      <c r="I7" s="614">
        <v>43</v>
      </c>
      <c r="J7" s="982">
        <v>49</v>
      </c>
      <c r="K7" s="603">
        <v>232</v>
      </c>
      <c r="L7" s="614">
        <v>123</v>
      </c>
      <c r="M7" s="982">
        <v>109</v>
      </c>
      <c r="N7" s="603">
        <v>105.5</v>
      </c>
      <c r="O7" s="614">
        <v>104.2</v>
      </c>
      <c r="P7" s="982">
        <v>106.9</v>
      </c>
      <c r="Q7" s="603">
        <v>0.6</v>
      </c>
      <c r="R7" s="614">
        <v>0.3</v>
      </c>
      <c r="S7" s="982">
        <v>0.9</v>
      </c>
    </row>
    <row r="8" spans="1:19" x14ac:dyDescent="0.25">
      <c r="A8" s="221">
        <v>2022</v>
      </c>
      <c r="B8" s="949">
        <v>98.7</v>
      </c>
      <c r="C8" s="983">
        <v>99.5</v>
      </c>
      <c r="D8" s="981">
        <v>97.8</v>
      </c>
      <c r="E8" s="949">
        <v>0</v>
      </c>
      <c r="F8" s="983">
        <v>0</v>
      </c>
      <c r="G8" s="981">
        <v>0</v>
      </c>
      <c r="H8" s="949">
        <v>60</v>
      </c>
      <c r="I8" s="983">
        <v>23</v>
      </c>
      <c r="J8" s="981">
        <v>37</v>
      </c>
      <c r="K8" s="949">
        <v>208</v>
      </c>
      <c r="L8" s="983">
        <v>107</v>
      </c>
      <c r="M8" s="981">
        <v>101</v>
      </c>
      <c r="N8" s="949">
        <v>90.8</v>
      </c>
      <c r="O8" s="983">
        <v>90.7</v>
      </c>
      <c r="P8" s="981">
        <v>91</v>
      </c>
      <c r="Q8" s="949">
        <v>0.2</v>
      </c>
      <c r="R8" s="983">
        <v>0.8</v>
      </c>
      <c r="S8" s="981">
        <v>-0.3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3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3.4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749066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29889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178</v>
      </c>
      <c r="C5" s="618">
        <v>120</v>
      </c>
      <c r="D5" s="618">
        <v>58</v>
      </c>
      <c r="E5" s="601">
        <v>225</v>
      </c>
      <c r="F5" s="618">
        <v>139</v>
      </c>
      <c r="G5" s="947">
        <v>86</v>
      </c>
      <c r="H5" s="618">
        <v>143</v>
      </c>
      <c r="I5" s="618">
        <v>60</v>
      </c>
      <c r="J5" s="618">
        <v>83</v>
      </c>
      <c r="K5" s="219">
        <f>SUM(B5,E5,H5)</f>
        <v>546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147</v>
      </c>
      <c r="C6" s="614">
        <v>98</v>
      </c>
      <c r="D6" s="948">
        <v>49</v>
      </c>
      <c r="E6" s="603">
        <v>230</v>
      </c>
      <c r="F6" s="614">
        <v>143</v>
      </c>
      <c r="G6" s="948">
        <v>87</v>
      </c>
      <c r="H6" s="603">
        <v>130</v>
      </c>
      <c r="I6" s="614">
        <v>42</v>
      </c>
      <c r="J6" s="614">
        <v>88</v>
      </c>
      <c r="K6" s="220">
        <f>SUM(B6,E6,H6)</f>
        <v>507</v>
      </c>
      <c r="M6" s="105" t="s">
        <v>292</v>
      </c>
      <c r="N6" s="173">
        <f>IF(ISBLANK(J7),"",J7)</f>
        <v>75</v>
      </c>
      <c r="O6" s="80">
        <f>IF(ISBLANK(I7),"",I7)</f>
        <v>43</v>
      </c>
      <c r="P6" s="213"/>
    </row>
    <row r="7" spans="1:17" ht="24.75" x14ac:dyDescent="0.25">
      <c r="A7" s="220">
        <v>2022</v>
      </c>
      <c r="B7" s="603">
        <v>115</v>
      </c>
      <c r="C7" s="614">
        <v>69</v>
      </c>
      <c r="D7" s="948">
        <v>46</v>
      </c>
      <c r="E7" s="603">
        <v>215</v>
      </c>
      <c r="F7" s="614">
        <v>131</v>
      </c>
      <c r="G7" s="948">
        <v>84</v>
      </c>
      <c r="H7" s="603">
        <v>118</v>
      </c>
      <c r="I7" s="614">
        <v>43</v>
      </c>
      <c r="J7" s="614">
        <v>75</v>
      </c>
      <c r="K7" s="220">
        <f>SUM(B7,E7,H7)</f>
        <v>448</v>
      </c>
      <c r="M7" s="106" t="s">
        <v>293</v>
      </c>
      <c r="N7" s="222">
        <f>IF(ISBLANK(G7),"",G7)</f>
        <v>84</v>
      </c>
      <c r="O7" s="107">
        <f>IF(ISBLANK(F7),"",F7)</f>
        <v>131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46</v>
      </c>
      <c r="O8" s="83">
        <f>IF(ISBLANK(C7),"",C7)</f>
        <v>69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75</v>
      </c>
      <c r="O13" s="80">
        <f>IF(ISBLANK(I7),"",I7)</f>
        <v>43</v>
      </c>
      <c r="P13" s="213"/>
    </row>
    <row r="14" spans="1:17" ht="27.75" customHeight="1" x14ac:dyDescent="0.25">
      <c r="M14" s="106" t="s">
        <v>523</v>
      </c>
      <c r="N14" s="222">
        <f>IF(ISBLANK(G7),"",G7)</f>
        <v>84</v>
      </c>
      <c r="O14" s="107">
        <f>IF(ISBLANK(F7),"",F7)</f>
        <v>131</v>
      </c>
      <c r="P14" s="213"/>
    </row>
    <row r="15" spans="1:17" ht="26.25" customHeight="1" x14ac:dyDescent="0.25">
      <c r="M15" s="108" t="s">
        <v>524</v>
      </c>
      <c r="N15" s="172">
        <f>IF(ISBLANK(D7),"",D7)</f>
        <v>46</v>
      </c>
      <c r="O15" s="83">
        <f>IF(ISBLANK(C7),"",C7)</f>
        <v>69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55</v>
      </c>
      <c r="C21" s="618">
        <v>41</v>
      </c>
      <c r="D21" s="618">
        <v>14</v>
      </c>
      <c r="E21" s="601">
        <v>56</v>
      </c>
      <c r="F21" s="618">
        <v>23</v>
      </c>
      <c r="G21" s="947">
        <v>33</v>
      </c>
      <c r="H21" s="618">
        <v>34</v>
      </c>
      <c r="I21" s="618">
        <v>12</v>
      </c>
      <c r="J21" s="618">
        <v>22</v>
      </c>
      <c r="K21" s="219">
        <f>SUM(B21,E21,H21)</f>
        <v>145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60</v>
      </c>
      <c r="C22" s="1037">
        <v>40</v>
      </c>
      <c r="D22" s="982">
        <v>20</v>
      </c>
      <c r="E22" s="1043">
        <v>49</v>
      </c>
      <c r="F22" s="1037">
        <v>32</v>
      </c>
      <c r="G22" s="982">
        <v>17</v>
      </c>
      <c r="H22" s="1043">
        <v>45</v>
      </c>
      <c r="I22" s="1037">
        <v>20</v>
      </c>
      <c r="J22" s="1037">
        <v>25</v>
      </c>
      <c r="K22" s="220">
        <f>SUM(B22,E22,H22)</f>
        <v>154</v>
      </c>
      <c r="M22" s="105" t="s">
        <v>292</v>
      </c>
      <c r="N22" s="173">
        <f>IF(ISBLANK(J23),"",J23)</f>
        <v>24</v>
      </c>
      <c r="O22" s="80">
        <f>IF(ISBLANK(I23),"",I23)</f>
        <v>9</v>
      </c>
      <c r="P22" s="213"/>
    </row>
    <row r="23" spans="1:17" ht="24.75" x14ac:dyDescent="0.25">
      <c r="A23" s="220">
        <v>2022</v>
      </c>
      <c r="B23" s="1043">
        <v>66</v>
      </c>
      <c r="C23" s="1037">
        <v>48</v>
      </c>
      <c r="D23" s="982">
        <v>18</v>
      </c>
      <c r="E23" s="1043">
        <v>58</v>
      </c>
      <c r="F23" s="1037">
        <v>32</v>
      </c>
      <c r="G23" s="982">
        <v>26</v>
      </c>
      <c r="H23" s="1043">
        <v>33</v>
      </c>
      <c r="I23" s="1037">
        <v>9</v>
      </c>
      <c r="J23" s="1037">
        <v>24</v>
      </c>
      <c r="K23" s="220">
        <f>SUM(B23,E23,H23)</f>
        <v>157</v>
      </c>
      <c r="M23" s="106" t="s">
        <v>293</v>
      </c>
      <c r="N23" s="222">
        <f>IF(ISBLANK(G23),"",G23)</f>
        <v>26</v>
      </c>
      <c r="O23" s="107">
        <f>IF(ISBLANK(F23),"",F23)</f>
        <v>32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18</v>
      </c>
      <c r="O24" s="109">
        <f>IF(ISBLANK(C23),"",C23)</f>
        <v>48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24</v>
      </c>
      <c r="O29" s="80">
        <f>IF(ISBLANK(I23),"",I23)</f>
        <v>9</v>
      </c>
      <c r="P29" s="213"/>
    </row>
    <row r="30" spans="1:17" ht="27.75" customHeight="1" x14ac:dyDescent="0.25">
      <c r="M30" s="106" t="s">
        <v>523</v>
      </c>
      <c r="N30" s="222">
        <f>IF(ISBLANK(G23),"",G23)</f>
        <v>26</v>
      </c>
      <c r="O30" s="107">
        <f>IF(ISBLANK(F23),"",F23)</f>
        <v>32</v>
      </c>
      <c r="P30" s="213"/>
    </row>
    <row r="31" spans="1:17" ht="27.75" customHeight="1" x14ac:dyDescent="0.25">
      <c r="M31" s="108" t="s">
        <v>524</v>
      </c>
      <c r="N31" s="223">
        <f>IF(ISBLANK(D23),"",D23)</f>
        <v>18</v>
      </c>
      <c r="O31" s="109">
        <f>IF(ISBLANK(C23),"",C23)</f>
        <v>48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505377</v>
      </c>
      <c r="D5" s="255"/>
    </row>
    <row r="6" spans="1:4" ht="30" x14ac:dyDescent="0.25">
      <c r="A6" s="688" t="s">
        <v>482</v>
      </c>
      <c r="B6" s="619">
        <v>243689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3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-1.3</v>
      </c>
      <c r="J6" s="460">
        <v>-3.8</v>
      </c>
      <c r="K6" s="978">
        <v>2</v>
      </c>
      <c r="L6" s="459"/>
      <c r="M6" s="460"/>
      <c r="N6" s="978"/>
    </row>
    <row r="7" spans="1:14" x14ac:dyDescent="0.25">
      <c r="A7" s="288">
        <v>2021</v>
      </c>
      <c r="B7" s="603">
        <v>3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</v>
      </c>
      <c r="J7" s="614">
        <v>-0.6</v>
      </c>
      <c r="K7" s="982">
        <v>0.9</v>
      </c>
      <c r="L7" s="603"/>
      <c r="M7" s="614"/>
      <c r="N7" s="982"/>
    </row>
    <row r="8" spans="1:14" x14ac:dyDescent="0.25">
      <c r="A8" s="221">
        <v>2022</v>
      </c>
      <c r="B8" s="949">
        <v>3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3.4</v>
      </c>
      <c r="J8" s="983">
        <v>5.3</v>
      </c>
      <c r="K8" s="981">
        <v>0.9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25</v>
      </c>
      <c r="C5" s="209">
        <v>21</v>
      </c>
      <c r="G5" s="113"/>
      <c r="H5" s="176" t="s">
        <v>594</v>
      </c>
      <c r="I5" s="209">
        <v>20</v>
      </c>
      <c r="J5" s="209">
        <v>28</v>
      </c>
    </row>
    <row r="6" spans="1:13" ht="15" customHeight="1" x14ac:dyDescent="0.25">
      <c r="A6" s="177" t="s">
        <v>595</v>
      </c>
      <c r="B6" s="210">
        <v>798</v>
      </c>
      <c r="C6" s="210">
        <v>169</v>
      </c>
      <c r="G6" s="113"/>
      <c r="H6" s="177" t="s">
        <v>595</v>
      </c>
      <c r="I6" s="210">
        <v>254</v>
      </c>
      <c r="J6" s="210">
        <v>108</v>
      </c>
    </row>
    <row r="7" spans="1:13" ht="15" customHeight="1" x14ac:dyDescent="0.25">
      <c r="A7" s="177" t="s">
        <v>596</v>
      </c>
      <c r="B7" s="210">
        <v>2084</v>
      </c>
      <c r="C7" s="210">
        <v>1058</v>
      </c>
      <c r="G7" s="113"/>
      <c r="H7" s="177" t="s">
        <v>596</v>
      </c>
      <c r="I7" s="210">
        <v>786</v>
      </c>
      <c r="J7" s="210">
        <v>331</v>
      </c>
    </row>
    <row r="8" spans="1:13" ht="15" customHeight="1" x14ac:dyDescent="0.25">
      <c r="A8" s="177" t="s">
        <v>597</v>
      </c>
      <c r="B8" s="210">
        <v>3230</v>
      </c>
      <c r="C8" s="210">
        <v>2851</v>
      </c>
      <c r="G8" s="113"/>
      <c r="H8" s="177" t="s">
        <v>597</v>
      </c>
      <c r="I8" s="210">
        <v>2398</v>
      </c>
      <c r="J8" s="210">
        <v>1938</v>
      </c>
    </row>
    <row r="9" spans="1:13" ht="15" customHeight="1" x14ac:dyDescent="0.25">
      <c r="A9" s="177" t="s">
        <v>598</v>
      </c>
      <c r="B9" s="210">
        <v>6209</v>
      </c>
      <c r="C9" s="210">
        <v>7807</v>
      </c>
      <c r="G9" s="113"/>
      <c r="H9" s="177" t="s">
        <v>598</v>
      </c>
      <c r="I9" s="210">
        <v>6171</v>
      </c>
      <c r="J9" s="210">
        <v>7100</v>
      </c>
    </row>
    <row r="10" spans="1:13" ht="15" customHeight="1" x14ac:dyDescent="0.25">
      <c r="A10" s="177" t="s">
        <v>599</v>
      </c>
      <c r="B10" s="210">
        <v>416</v>
      </c>
      <c r="C10" s="210">
        <v>422</v>
      </c>
      <c r="G10" s="113"/>
      <c r="H10" s="177" t="s">
        <v>599</v>
      </c>
      <c r="I10" s="210">
        <v>413</v>
      </c>
      <c r="J10" s="210">
        <v>375</v>
      </c>
    </row>
    <row r="11" spans="1:13" ht="15" customHeight="1" x14ac:dyDescent="0.25">
      <c r="A11" s="178" t="s">
        <v>600</v>
      </c>
      <c r="B11" s="211">
        <v>688</v>
      </c>
      <c r="C11" s="211">
        <v>604</v>
      </c>
      <c r="G11" s="113"/>
      <c r="H11" s="178" t="s">
        <v>600</v>
      </c>
      <c r="I11" s="211">
        <v>885</v>
      </c>
      <c r="J11" s="211">
        <v>722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25</v>
      </c>
      <c r="C17" s="180">
        <f>IF(ISBLANK(C5),"0",C5)</f>
        <v>21</v>
      </c>
      <c r="G17" s="113"/>
      <c r="H17" s="176" t="s">
        <v>594</v>
      </c>
      <c r="I17" s="179">
        <f>IF(ISBLANK(I5),"0",I5)</f>
        <v>20</v>
      </c>
      <c r="J17" s="180">
        <f>IF(ISBLANK(J5),"0",J5)</f>
        <v>28</v>
      </c>
    </row>
    <row r="18" spans="1:13" ht="15" customHeight="1" x14ac:dyDescent="0.25">
      <c r="A18" s="177" t="s">
        <v>595</v>
      </c>
      <c r="B18" s="181">
        <f t="shared" ref="B18:C18" si="0">IF(ISBLANK(B6),"0",B6)</f>
        <v>798</v>
      </c>
      <c r="C18" s="182">
        <f t="shared" si="0"/>
        <v>169</v>
      </c>
      <c r="G18" s="113"/>
      <c r="H18" s="177" t="s">
        <v>595</v>
      </c>
      <c r="I18" s="181">
        <f t="shared" ref="I18:J18" si="1">IF(ISBLANK(I6),"0",I6)</f>
        <v>254</v>
      </c>
      <c r="J18" s="182">
        <f t="shared" si="1"/>
        <v>108</v>
      </c>
    </row>
    <row r="19" spans="1:13" ht="15" customHeight="1" x14ac:dyDescent="0.25">
      <c r="A19" s="177" t="s">
        <v>596</v>
      </c>
      <c r="B19" s="181">
        <f t="shared" ref="B19:C19" si="2">IF(ISBLANK(B7),"0",B7)</f>
        <v>2084</v>
      </c>
      <c r="C19" s="182">
        <f t="shared" si="2"/>
        <v>1058</v>
      </c>
      <c r="G19" s="113"/>
      <c r="H19" s="177" t="s">
        <v>596</v>
      </c>
      <c r="I19" s="181">
        <f t="shared" ref="I19:J19" si="3">IF(ISBLANK(I7),"0",I7)</f>
        <v>786</v>
      </c>
      <c r="J19" s="182">
        <f t="shared" si="3"/>
        <v>331</v>
      </c>
    </row>
    <row r="20" spans="1:13" ht="15" customHeight="1" x14ac:dyDescent="0.25">
      <c r="A20" s="177" t="s">
        <v>597</v>
      </c>
      <c r="B20" s="181">
        <f t="shared" ref="B20:C20" si="4">IF(ISBLANK(B8),"0",B8)</f>
        <v>3230</v>
      </c>
      <c r="C20" s="182">
        <f t="shared" si="4"/>
        <v>2851</v>
      </c>
      <c r="G20" s="113"/>
      <c r="H20" s="177" t="s">
        <v>597</v>
      </c>
      <c r="I20" s="181">
        <f t="shared" ref="I20:J20" si="5">IF(ISBLANK(I8),"0",I8)</f>
        <v>2398</v>
      </c>
      <c r="J20" s="182">
        <f t="shared" si="5"/>
        <v>1938</v>
      </c>
    </row>
    <row r="21" spans="1:13" ht="15" customHeight="1" x14ac:dyDescent="0.25">
      <c r="A21" s="177" t="s">
        <v>598</v>
      </c>
      <c r="B21" s="181">
        <f t="shared" ref="B21:C21" si="6">IF(ISBLANK(B9),"0",B9)</f>
        <v>6209</v>
      </c>
      <c r="C21" s="182">
        <f t="shared" si="6"/>
        <v>7807</v>
      </c>
      <c r="G21" s="113"/>
      <c r="H21" s="177" t="s">
        <v>598</v>
      </c>
      <c r="I21" s="181">
        <f t="shared" ref="I21:J21" si="7">IF(ISBLANK(I9),"0",I9)</f>
        <v>6171</v>
      </c>
      <c r="J21" s="182">
        <f t="shared" si="7"/>
        <v>7100</v>
      </c>
    </row>
    <row r="22" spans="1:13" ht="15" customHeight="1" x14ac:dyDescent="0.25">
      <c r="A22" s="177" t="s">
        <v>599</v>
      </c>
      <c r="B22" s="181">
        <f t="shared" ref="B22:C22" si="8">IF(ISBLANK(B10),"0",B10)</f>
        <v>416</v>
      </c>
      <c r="C22" s="182">
        <f t="shared" si="8"/>
        <v>422</v>
      </c>
      <c r="G22" s="113"/>
      <c r="H22" s="177" t="s">
        <v>599</v>
      </c>
      <c r="I22" s="181">
        <f t="shared" ref="I22:J22" si="9">IF(ISBLANK(I10),"0",I10)</f>
        <v>413</v>
      </c>
      <c r="J22" s="182">
        <f t="shared" si="9"/>
        <v>375</v>
      </c>
    </row>
    <row r="23" spans="1:13" ht="15" customHeight="1" x14ac:dyDescent="0.25">
      <c r="A23" s="178" t="s">
        <v>600</v>
      </c>
      <c r="B23" s="183">
        <f t="shared" ref="B23:C23" si="10">IF(ISBLANK(B11),"0",B11)</f>
        <v>688</v>
      </c>
      <c r="C23" s="184">
        <f t="shared" si="10"/>
        <v>604</v>
      </c>
      <c r="G23" s="113"/>
      <c r="H23" s="178" t="s">
        <v>600</v>
      </c>
      <c r="I23" s="183">
        <f t="shared" ref="I23:J23" si="11">IF(ISBLANK(I11),"0",I11)</f>
        <v>885</v>
      </c>
      <c r="J23" s="184">
        <f t="shared" si="11"/>
        <v>722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0.18587360594795538</v>
      </c>
      <c r="C29" s="186">
        <f>C17/SUM(C17:C23)*100</f>
        <v>0.16238787503866378</v>
      </c>
      <c r="D29" s="255"/>
      <c r="E29" s="255"/>
      <c r="G29" s="113"/>
      <c r="H29" s="176" t="s">
        <v>601</v>
      </c>
      <c r="I29" s="186">
        <f>I17/SUM(I17:I23)*100</f>
        <v>0.18303285439736433</v>
      </c>
      <c r="J29" s="186">
        <f>J17/SUM(J17:J23)*100</f>
        <v>0.26410111299754763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5.9330855018587361</v>
      </c>
      <c r="C30" s="187">
        <f>C18/SUM(C17:C23)*100</f>
        <v>1.3068357562635322</v>
      </c>
      <c r="D30" s="255"/>
      <c r="E30" s="255"/>
      <c r="G30" s="113"/>
      <c r="H30" s="177" t="s">
        <v>602</v>
      </c>
      <c r="I30" s="187">
        <f>I18/SUM(I17:I23)*100</f>
        <v>2.3245172508465268</v>
      </c>
      <c r="J30" s="187">
        <f>J18/SUM(J17:J23)*100</f>
        <v>1.0186757215619695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15.494423791821562</v>
      </c>
      <c r="C31" s="187">
        <f>C19/SUM(C17:C23)*100</f>
        <v>8.1812557995669657</v>
      </c>
      <c r="D31" s="255"/>
      <c r="E31" s="255"/>
      <c r="G31" s="113"/>
      <c r="H31" s="177" t="s">
        <v>603</v>
      </c>
      <c r="I31" s="187">
        <f>I19/SUM(I17:I23)*100</f>
        <v>7.193191177816419</v>
      </c>
      <c r="J31" s="187">
        <f>J19/SUM(J17:J23)*100</f>
        <v>3.1220524429352952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24.014869888475836</v>
      </c>
      <c r="C32" s="187">
        <f>C20/SUM(C17:C23)*100</f>
        <v>22.046087225487163</v>
      </c>
      <c r="D32" s="255"/>
      <c r="E32" s="255"/>
      <c r="G32" s="113"/>
      <c r="H32" s="177" t="s">
        <v>604</v>
      </c>
      <c r="I32" s="187">
        <f>I20/SUM(I17:I23)*100</f>
        <v>21.945639242243985</v>
      </c>
      <c r="J32" s="187">
        <f>J20/SUM(J17:J23)*100</f>
        <v>18.27956989247312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46.163568773234196</v>
      </c>
      <c r="C33" s="187">
        <f>C21/SUM(C17:C23)*100</f>
        <v>60.369625734611823</v>
      </c>
      <c r="D33" s="255"/>
      <c r="E33" s="255"/>
      <c r="G33" s="113"/>
      <c r="H33" s="177" t="s">
        <v>605</v>
      </c>
      <c r="I33" s="187">
        <f>I21/SUM(I17:I23)*100</f>
        <v>56.474787224306766</v>
      </c>
      <c r="J33" s="187">
        <f>J21/SUM(J17:J23)*100</f>
        <v>66.968496510092436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3.0929368029739774</v>
      </c>
      <c r="C34" s="187">
        <f>C22/SUM(C17:C23)*100</f>
        <v>3.2632230126817201</v>
      </c>
      <c r="D34" s="255"/>
      <c r="E34" s="255"/>
      <c r="G34" s="113"/>
      <c r="H34" s="177" t="s">
        <v>606</v>
      </c>
      <c r="I34" s="187">
        <f>I22/SUM(I17:I23)*100</f>
        <v>3.7796284433055738</v>
      </c>
      <c r="J34" s="187">
        <f>J22/SUM(J17:J23)*100</f>
        <v>3.5370684776457271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5.1152416356877328</v>
      </c>
      <c r="C35" s="188">
        <f>C23/SUM(C17:C23)*100</f>
        <v>4.6705845963501389</v>
      </c>
      <c r="D35" s="255"/>
      <c r="E35" s="255"/>
      <c r="G35" s="113"/>
      <c r="H35" s="178" t="s">
        <v>607</v>
      </c>
      <c r="I35" s="188">
        <f>I23/SUM(I17:I23)*100</f>
        <v>8.0992038070833718</v>
      </c>
      <c r="J35" s="188">
        <f>J23/SUM(J17:J23)*100</f>
        <v>6.8100358422939076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0.18587360594795538</v>
      </c>
      <c r="C41" s="186">
        <f t="shared" si="12"/>
        <v>0.16238787503866378</v>
      </c>
      <c r="G41" s="113"/>
      <c r="H41" s="176" t="s">
        <v>609</v>
      </c>
      <c r="I41" s="186">
        <f t="shared" ref="I41:J41" si="13">I29</f>
        <v>0.18303285439736433</v>
      </c>
      <c r="J41" s="186">
        <f t="shared" si="13"/>
        <v>0.26410111299754763</v>
      </c>
    </row>
    <row r="42" spans="1:12" x14ac:dyDescent="0.25">
      <c r="A42" s="177" t="s">
        <v>610</v>
      </c>
      <c r="B42" s="187">
        <f t="shared" si="12"/>
        <v>5.9330855018587361</v>
      </c>
      <c r="C42" s="187">
        <f t="shared" si="12"/>
        <v>1.3068357562635322</v>
      </c>
      <c r="G42" s="113"/>
      <c r="H42" s="177" t="s">
        <v>610</v>
      </c>
      <c r="I42" s="187">
        <f t="shared" ref="I42:J42" si="14">I30</f>
        <v>2.3245172508465268</v>
      </c>
      <c r="J42" s="187">
        <f t="shared" si="14"/>
        <v>1.0186757215619695</v>
      </c>
    </row>
    <row r="43" spans="1:12" x14ac:dyDescent="0.25">
      <c r="A43" s="177" t="s">
        <v>611</v>
      </c>
      <c r="B43" s="187">
        <f t="shared" si="12"/>
        <v>15.494423791821562</v>
      </c>
      <c r="C43" s="187">
        <f t="shared" si="12"/>
        <v>8.1812557995669657</v>
      </c>
      <c r="G43" s="113"/>
      <c r="H43" s="177" t="s">
        <v>611</v>
      </c>
      <c r="I43" s="187">
        <f t="shared" ref="I43:J43" si="15">I31</f>
        <v>7.193191177816419</v>
      </c>
      <c r="J43" s="187">
        <f t="shared" si="15"/>
        <v>3.1220524429352952</v>
      </c>
    </row>
    <row r="44" spans="1:12" x14ac:dyDescent="0.25">
      <c r="A44" s="177" t="s">
        <v>612</v>
      </c>
      <c r="B44" s="187">
        <f t="shared" si="12"/>
        <v>24.014869888475836</v>
      </c>
      <c r="C44" s="187">
        <f t="shared" si="12"/>
        <v>22.046087225487163</v>
      </c>
      <c r="G44" s="113"/>
      <c r="H44" s="177" t="s">
        <v>612</v>
      </c>
      <c r="I44" s="187">
        <f t="shared" ref="I44:J44" si="16">I32</f>
        <v>21.945639242243985</v>
      </c>
      <c r="J44" s="187">
        <f t="shared" si="16"/>
        <v>18.27956989247312</v>
      </c>
    </row>
    <row r="45" spans="1:12" x14ac:dyDescent="0.25">
      <c r="A45" s="177" t="s">
        <v>613</v>
      </c>
      <c r="B45" s="187">
        <f t="shared" si="12"/>
        <v>46.163568773234196</v>
      </c>
      <c r="C45" s="187">
        <f t="shared" si="12"/>
        <v>60.369625734611823</v>
      </c>
      <c r="G45" s="113"/>
      <c r="H45" s="177" t="s">
        <v>613</v>
      </c>
      <c r="I45" s="187">
        <f t="shared" ref="I45:J45" si="17">I33</f>
        <v>56.474787224306766</v>
      </c>
      <c r="J45" s="187">
        <f t="shared" si="17"/>
        <v>66.968496510092436</v>
      </c>
    </row>
    <row r="46" spans="1:12" x14ac:dyDescent="0.25">
      <c r="A46" s="177" t="s">
        <v>614</v>
      </c>
      <c r="B46" s="187">
        <f t="shared" si="12"/>
        <v>3.0929368029739774</v>
      </c>
      <c r="C46" s="187">
        <f t="shared" si="12"/>
        <v>3.2632230126817201</v>
      </c>
      <c r="G46" s="113"/>
      <c r="H46" s="177" t="s">
        <v>614</v>
      </c>
      <c r="I46" s="187">
        <f t="shared" ref="I46:J46" si="18">I34</f>
        <v>3.7796284433055738</v>
      </c>
      <c r="J46" s="187">
        <f t="shared" si="18"/>
        <v>3.5370684776457271</v>
      </c>
    </row>
    <row r="47" spans="1:12" x14ac:dyDescent="0.25">
      <c r="A47" s="178" t="s">
        <v>615</v>
      </c>
      <c r="B47" s="188">
        <f t="shared" si="12"/>
        <v>5.1152416356877328</v>
      </c>
      <c r="C47" s="188">
        <f t="shared" si="12"/>
        <v>4.6705845963501389</v>
      </c>
      <c r="G47" s="113"/>
      <c r="H47" s="178" t="s">
        <v>615</v>
      </c>
      <c r="I47" s="188">
        <f t="shared" ref="I47:J47" si="19">I35</f>
        <v>8.0992038070833718</v>
      </c>
      <c r="J47" s="188">
        <f t="shared" si="19"/>
        <v>6.8100358422939076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8038</v>
      </c>
      <c r="C5" s="209">
        <v>7045</v>
      </c>
      <c r="D5" s="255"/>
      <c r="E5" s="255"/>
      <c r="F5" s="1012"/>
      <c r="H5" s="176" t="s">
        <v>632</v>
      </c>
      <c r="I5" s="209">
        <v>3584</v>
      </c>
      <c r="J5" s="209">
        <v>3085</v>
      </c>
    </row>
    <row r="6" spans="1:10" ht="15" customHeight="1" x14ac:dyDescent="0.25">
      <c r="A6" s="177" t="s">
        <v>633</v>
      </c>
      <c r="B6" s="210">
        <v>2116</v>
      </c>
      <c r="C6" s="210">
        <v>2374</v>
      </c>
      <c r="D6" s="255"/>
      <c r="E6" s="255"/>
      <c r="F6" s="1012"/>
      <c r="H6" s="177" t="s">
        <v>633</v>
      </c>
      <c r="I6" s="210">
        <v>3337</v>
      </c>
      <c r="J6" s="210">
        <v>3844</v>
      </c>
    </row>
    <row r="7" spans="1:10" ht="15" customHeight="1" x14ac:dyDescent="0.25">
      <c r="A7" s="178" t="s">
        <v>634</v>
      </c>
      <c r="B7" s="211">
        <v>3296</v>
      </c>
      <c r="C7" s="211">
        <v>3513</v>
      </c>
      <c r="D7" s="255"/>
      <c r="E7" s="255"/>
      <c r="F7" s="1012"/>
      <c r="H7" s="177" t="s">
        <v>634</v>
      </c>
      <c r="I7" s="210">
        <v>3980</v>
      </c>
      <c r="J7" s="210">
        <v>3642</v>
      </c>
    </row>
    <row r="8" spans="1:10" x14ac:dyDescent="0.25">
      <c r="D8" s="255"/>
      <c r="E8" s="255"/>
      <c r="F8" s="1012"/>
      <c r="H8" s="178" t="s">
        <v>2452</v>
      </c>
      <c r="I8" s="211">
        <v>26</v>
      </c>
      <c r="J8" s="211">
        <v>31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8038</v>
      </c>
      <c r="C13" s="180">
        <f>IF(ISBLANK(C5),"0",C5)</f>
        <v>7045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2116</v>
      </c>
      <c r="C14" s="182">
        <f t="shared" si="0"/>
        <v>2374</v>
      </c>
      <c r="D14" s="255"/>
      <c r="E14" s="255"/>
      <c r="F14" s="1012"/>
      <c r="H14" s="176" t="s">
        <v>632</v>
      </c>
      <c r="I14" s="179">
        <f>IF(ISBLANK(I5),"0",I5)</f>
        <v>3584</v>
      </c>
      <c r="J14" s="180">
        <f>IF(ISBLANK(J5),"0",J5)</f>
        <v>3085</v>
      </c>
    </row>
    <row r="15" spans="1:10" ht="15" customHeight="1" x14ac:dyDescent="0.25">
      <c r="A15" s="178" t="s">
        <v>634</v>
      </c>
      <c r="B15" s="183">
        <f t="shared" si="0"/>
        <v>3296</v>
      </c>
      <c r="C15" s="184">
        <f t="shared" si="0"/>
        <v>3513</v>
      </c>
      <c r="D15" s="255"/>
      <c r="E15" s="255"/>
      <c r="F15" s="1012"/>
      <c r="H15" s="177" t="s">
        <v>633</v>
      </c>
      <c r="I15" s="181">
        <f t="shared" ref="I15:J15" si="1">IF(ISBLANK(I6),"0",I6)</f>
        <v>3337</v>
      </c>
      <c r="J15" s="182">
        <f t="shared" si="1"/>
        <v>3844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3980</v>
      </c>
      <c r="J16" s="182">
        <f t="shared" si="2"/>
        <v>3642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26</v>
      </c>
      <c r="J17" s="184">
        <f t="shared" si="3"/>
        <v>31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59.762081784386623</v>
      </c>
      <c r="C21" s="186">
        <f>C13/SUM(C13:C15)*100</f>
        <v>54.477265697494595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15.732342007434944</v>
      </c>
      <c r="C22" s="187">
        <f>C14/SUM(C13:C15)*100</f>
        <v>18.35756263532323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24.505576208178439</v>
      </c>
      <c r="C23" s="188">
        <f>C15/SUM(C13:C15)*100</f>
        <v>27.165171667182186</v>
      </c>
      <c r="D23" s="255"/>
      <c r="E23" s="255"/>
      <c r="F23" s="1012"/>
      <c r="H23" s="176" t="s">
        <v>637</v>
      </c>
      <c r="I23" s="186">
        <f>I14/SUM(I14:I17)*100</f>
        <v>32.799487508007687</v>
      </c>
      <c r="J23" s="186">
        <f>J14/SUM(J14:J17)*100</f>
        <v>29.098283342765519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30.539031756200234</v>
      </c>
      <c r="J24" s="187">
        <f>J15/SUM(J14:J17)*100</f>
        <v>36.257309941520468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36.423538025075501</v>
      </c>
      <c r="J25" s="187">
        <f>J16/SUM(J14:J17)*100</f>
        <v>34.352009054895305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0.23794271071657364</v>
      </c>
      <c r="J26" s="188">
        <f>J17/SUM(J14:J17)*100</f>
        <v>0.29239766081871343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59.762081784386623</v>
      </c>
      <c r="C29" s="191">
        <f t="shared" si="4"/>
        <v>54.477265697494595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15.732342007434944</v>
      </c>
      <c r="C30" s="194">
        <f t="shared" si="4"/>
        <v>18.35756263532323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24.505576208178439</v>
      </c>
      <c r="C31" s="197">
        <f t="shared" si="4"/>
        <v>27.165171667182186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32.799487508007687</v>
      </c>
      <c r="J32" s="191">
        <f>J23</f>
        <v>29.098283342765519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30.539031756200234</v>
      </c>
      <c r="J33" s="194">
        <f t="shared" si="5"/>
        <v>36.257309941520468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36.423538025075501</v>
      </c>
      <c r="J34" s="194">
        <f t="shared" si="6"/>
        <v>34.352009054895305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0.23794271071657364</v>
      </c>
      <c r="J35" s="197">
        <f t="shared" si="7"/>
        <v>0.29239766081871343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411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9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25062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61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9.6999999999999993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19.8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-10.1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72.319999999999993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45.4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176.1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0</v>
      </c>
      <c r="C5" s="657">
        <v>6</v>
      </c>
      <c r="E5" s="28"/>
      <c r="J5" s="656" t="s">
        <v>550</v>
      </c>
      <c r="K5" s="671">
        <f>IF(ISBLANK(B5),"",B5)</f>
        <v>0</v>
      </c>
      <c r="L5" s="620">
        <f>IF(ISBLANK(C5),"",C5)</f>
        <v>6</v>
      </c>
      <c r="N5" s="28"/>
    </row>
    <row r="6" spans="1:15" x14ac:dyDescent="0.25">
      <c r="A6" s="658" t="s">
        <v>551</v>
      </c>
      <c r="B6" s="659">
        <v>3</v>
      </c>
      <c r="C6" s="659">
        <v>3</v>
      </c>
      <c r="E6" s="44"/>
      <c r="J6" s="658" t="s">
        <v>551</v>
      </c>
      <c r="K6" s="672">
        <f t="shared" ref="K6:K10" si="0">IF(ISBLANK(B6),"",B6)</f>
        <v>3</v>
      </c>
      <c r="L6" s="621">
        <f t="shared" ref="L6:L10" si="1">IF(ISBLANK(C6),"",C6)</f>
        <v>3</v>
      </c>
      <c r="N6" s="44"/>
    </row>
    <row r="7" spans="1:15" x14ac:dyDescent="0.25">
      <c r="A7" s="658" t="s">
        <v>649</v>
      </c>
      <c r="B7" s="659">
        <v>20</v>
      </c>
      <c r="C7" s="659">
        <v>19</v>
      </c>
      <c r="E7" s="44"/>
      <c r="J7" s="658" t="s">
        <v>649</v>
      </c>
      <c r="K7" s="672">
        <f t="shared" si="0"/>
        <v>20</v>
      </c>
      <c r="L7" s="621">
        <f t="shared" si="1"/>
        <v>19</v>
      </c>
      <c r="N7" s="44"/>
    </row>
    <row r="8" spans="1:15" x14ac:dyDescent="0.25">
      <c r="A8" s="652" t="s">
        <v>650</v>
      </c>
      <c r="B8" s="653">
        <v>15</v>
      </c>
      <c r="C8" s="653">
        <v>27</v>
      </c>
      <c r="E8" s="21"/>
      <c r="J8" s="652" t="s">
        <v>650</v>
      </c>
      <c r="K8" s="672">
        <f t="shared" si="0"/>
        <v>15</v>
      </c>
      <c r="L8" s="621">
        <f t="shared" si="1"/>
        <v>27</v>
      </c>
      <c r="N8" s="21"/>
    </row>
    <row r="9" spans="1:15" x14ac:dyDescent="0.25">
      <c r="A9" s="652" t="s">
        <v>651</v>
      </c>
      <c r="B9" s="653">
        <v>57</v>
      </c>
      <c r="C9" s="653">
        <v>26</v>
      </c>
      <c r="E9" s="21"/>
      <c r="J9" s="652" t="s">
        <v>651</v>
      </c>
      <c r="K9" s="672">
        <f t="shared" si="0"/>
        <v>57</v>
      </c>
      <c r="L9" s="621">
        <f t="shared" si="1"/>
        <v>26</v>
      </c>
      <c r="N9" s="21"/>
    </row>
    <row r="10" spans="1:15" x14ac:dyDescent="0.25">
      <c r="A10" s="654" t="s">
        <v>373</v>
      </c>
      <c r="B10" s="655">
        <v>500</v>
      </c>
      <c r="C10" s="655">
        <v>56</v>
      </c>
      <c r="J10" s="654" t="s">
        <v>373</v>
      </c>
      <c r="K10" s="673">
        <f t="shared" si="0"/>
        <v>500</v>
      </c>
      <c r="L10" s="622">
        <f t="shared" si="1"/>
        <v>56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4.22</v>
      </c>
      <c r="C15" s="199"/>
      <c r="D15" s="255"/>
      <c r="E15" s="213"/>
      <c r="F15" s="255"/>
      <c r="G15" s="255"/>
      <c r="J15" s="675" t="s">
        <v>496</v>
      </c>
      <c r="K15" s="676">
        <f>B15</f>
        <v>4.22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1.01</v>
      </c>
      <c r="C16" s="199"/>
      <c r="D16" s="255"/>
      <c r="E16" s="256"/>
      <c r="F16" s="255"/>
      <c r="G16" s="255"/>
      <c r="J16" s="677" t="s">
        <v>497</v>
      </c>
      <c r="K16" s="678">
        <f>B16</f>
        <v>1.01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1.1399999999999999</v>
      </c>
      <c r="C18" s="199"/>
      <c r="D18" s="257"/>
      <c r="E18" s="258"/>
      <c r="F18" s="255"/>
      <c r="G18" s="255"/>
      <c r="J18" s="680" t="s">
        <v>509</v>
      </c>
      <c r="K18" s="676">
        <f>B18</f>
        <v>1.1399999999999999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3.26</v>
      </c>
      <c r="C19" s="200"/>
      <c r="D19" s="257"/>
      <c r="E19" s="258"/>
      <c r="F19" s="255"/>
      <c r="G19" s="255"/>
      <c r="J19" s="674" t="s">
        <v>510</v>
      </c>
      <c r="K19" s="678">
        <f>B19</f>
        <v>3.26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2.64</v>
      </c>
      <c r="C21" s="255"/>
      <c r="D21" s="255"/>
      <c r="E21" s="255"/>
      <c r="F21" s="255"/>
      <c r="G21" s="255"/>
      <c r="J21" s="663" t="s">
        <v>506</v>
      </c>
      <c r="K21" s="681">
        <f>B21</f>
        <v>2.64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1</v>
      </c>
      <c r="C32" s="657">
        <v>3</v>
      </c>
      <c r="E32" s="28"/>
      <c r="J32" s="656" t="s">
        <v>550</v>
      </c>
      <c r="K32" s="671">
        <f>IF(ISBLANK(B32),"",B32)</f>
        <v>1</v>
      </c>
      <c r="L32" s="620">
        <f>IF(ISBLANK(C32),"",C32)</f>
        <v>3</v>
      </c>
      <c r="N32" s="28"/>
    </row>
    <row r="33" spans="1:15" x14ac:dyDescent="0.25">
      <c r="A33" s="658" t="s">
        <v>551</v>
      </c>
      <c r="B33" s="659">
        <v>0</v>
      </c>
      <c r="C33" s="659">
        <v>3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3</v>
      </c>
      <c r="N33" s="44"/>
    </row>
    <row r="34" spans="1:15" x14ac:dyDescent="0.25">
      <c r="A34" s="658" t="s">
        <v>649</v>
      </c>
      <c r="B34" s="659">
        <v>7</v>
      </c>
      <c r="C34" s="659">
        <v>12</v>
      </c>
      <c r="E34" s="44"/>
      <c r="J34" s="658" t="s">
        <v>649</v>
      </c>
      <c r="K34" s="672">
        <f t="shared" si="2"/>
        <v>7</v>
      </c>
      <c r="L34" s="621">
        <f t="shared" si="3"/>
        <v>12</v>
      </c>
      <c r="N34" s="44"/>
    </row>
    <row r="35" spans="1:15" x14ac:dyDescent="0.25">
      <c r="A35" s="652" t="s">
        <v>650</v>
      </c>
      <c r="B35" s="653">
        <v>9</v>
      </c>
      <c r="C35" s="653">
        <v>14</v>
      </c>
      <c r="E35" s="21"/>
      <c r="J35" s="652" t="s">
        <v>650</v>
      </c>
      <c r="K35" s="672">
        <f t="shared" si="2"/>
        <v>9</v>
      </c>
      <c r="L35" s="621">
        <f t="shared" si="3"/>
        <v>14</v>
      </c>
      <c r="N35" s="21"/>
    </row>
    <row r="36" spans="1:15" x14ac:dyDescent="0.25">
      <c r="A36" s="652" t="s">
        <v>651</v>
      </c>
      <c r="B36" s="653">
        <v>20</v>
      </c>
      <c r="C36" s="653">
        <v>11</v>
      </c>
      <c r="E36" s="21"/>
      <c r="J36" s="652" t="s">
        <v>651</v>
      </c>
      <c r="K36" s="672">
        <f t="shared" si="2"/>
        <v>20</v>
      </c>
      <c r="L36" s="621">
        <f t="shared" si="3"/>
        <v>11</v>
      </c>
      <c r="N36" s="21"/>
    </row>
    <row r="37" spans="1:15" x14ac:dyDescent="0.25">
      <c r="A37" s="654" t="s">
        <v>373</v>
      </c>
      <c r="B37" s="655">
        <v>81</v>
      </c>
      <c r="C37" s="655">
        <v>13</v>
      </c>
      <c r="J37" s="654" t="s">
        <v>373</v>
      </c>
      <c r="K37" s="673">
        <f t="shared" si="2"/>
        <v>81</v>
      </c>
      <c r="L37" s="622">
        <f t="shared" si="3"/>
        <v>13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1.03</v>
      </c>
      <c r="C42" s="199"/>
      <c r="D42" s="255"/>
      <c r="E42" s="213"/>
      <c r="F42" s="255"/>
      <c r="G42" s="255"/>
      <c r="J42" s="675" t="s">
        <v>496</v>
      </c>
      <c r="K42" s="676">
        <f>B42</f>
        <v>1.03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0.5</v>
      </c>
      <c r="C43" s="199"/>
      <c r="D43" s="255"/>
      <c r="E43" s="256"/>
      <c r="F43" s="255"/>
      <c r="G43" s="255"/>
      <c r="J43" s="677" t="s">
        <v>497</v>
      </c>
      <c r="K43" s="678">
        <f>B43</f>
        <v>0.5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0.32</v>
      </c>
      <c r="C45" s="199"/>
      <c r="D45" s="257"/>
      <c r="E45" s="258"/>
      <c r="F45" s="255"/>
      <c r="G45" s="255"/>
      <c r="J45" s="680" t="s">
        <v>509</v>
      </c>
      <c r="K45" s="676">
        <f>B45</f>
        <v>0.32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0.96</v>
      </c>
      <c r="C46" s="200"/>
      <c r="D46" s="257"/>
      <c r="E46" s="258"/>
      <c r="F46" s="255"/>
      <c r="G46" s="255"/>
      <c r="J46" s="674" t="s">
        <v>510</v>
      </c>
      <c r="K46" s="678">
        <f>B46</f>
        <v>0.96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0.77</v>
      </c>
      <c r="C48" s="255"/>
      <c r="D48" s="255"/>
      <c r="E48" s="255"/>
      <c r="F48" s="255"/>
      <c r="G48" s="255"/>
      <c r="J48" s="663" t="s">
        <v>506</v>
      </c>
      <c r="K48" s="681">
        <f>B48</f>
        <v>0.77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1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660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1</v>
      </c>
      <c r="E4" s="645">
        <v>761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1</v>
      </c>
      <c r="E5" s="604">
        <v>711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1</v>
      </c>
      <c r="E6" s="619">
        <v>660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31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1.2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1.1000000000000001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0.5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0.18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177.4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0.77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79.099999999999994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87.6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436159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17403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6</v>
      </c>
      <c r="C4" s="602">
        <v>27.9</v>
      </c>
      <c r="D4" s="602">
        <v>144.69999999999999</v>
      </c>
      <c r="E4" s="602">
        <v>0.8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1</v>
      </c>
      <c r="C5" s="604">
        <v>4.3</v>
      </c>
      <c r="D5" s="753">
        <v>116.1</v>
      </c>
      <c r="E5" s="753">
        <v>0.69</v>
      </c>
      <c r="G5" s="649" t="s">
        <v>454</v>
      </c>
      <c r="H5" s="650">
        <f>IF(ISBLANK(B4),"",B4)</f>
        <v>6</v>
      </c>
      <c r="I5" s="650">
        <f>IF(ISBLANK(B5),"",B5)</f>
        <v>1</v>
      </c>
      <c r="J5" s="651">
        <f>IF(ISBLANK(B6),"",B6)</f>
        <v>3</v>
      </c>
      <c r="K5" s="571"/>
    </row>
    <row r="6" spans="1:11" x14ac:dyDescent="0.25">
      <c r="A6" s="220">
        <v>2022</v>
      </c>
      <c r="B6" s="603">
        <v>3</v>
      </c>
      <c r="C6" s="604">
        <v>13.3</v>
      </c>
      <c r="D6" s="961">
        <v>177.4</v>
      </c>
      <c r="E6" s="961">
        <v>0.77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27.9</v>
      </c>
      <c r="I9" s="650">
        <f>IF(ISBLANK(C5),"",C5)</f>
        <v>4.3</v>
      </c>
      <c r="J9" s="651">
        <f>IF(ISBLANK(C6),"",C6)</f>
        <v>13.3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33</v>
      </c>
      <c r="C4" s="645">
        <v>1.2</v>
      </c>
      <c r="D4" s="645"/>
      <c r="E4" s="645">
        <v>0.17</v>
      </c>
      <c r="F4" s="645">
        <v>0.5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26</v>
      </c>
      <c r="C5" s="604">
        <v>1</v>
      </c>
      <c r="D5" s="604"/>
      <c r="E5" s="604">
        <v>0.17</v>
      </c>
      <c r="F5" s="604">
        <v>1.2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31</v>
      </c>
      <c r="C6" s="604">
        <v>1.2</v>
      </c>
      <c r="D6" s="604">
        <v>1.1000000000000001</v>
      </c>
      <c r="E6" s="604">
        <v>0.18</v>
      </c>
      <c r="F6" s="604">
        <v>0.5</v>
      </c>
      <c r="G6" s="604">
        <v>2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87.1</v>
      </c>
      <c r="C5" s="604">
        <v>93.2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71.7</v>
      </c>
      <c r="C6" s="604">
        <v>69.400000000000006</v>
      </c>
      <c r="D6" s="604">
        <v>1</v>
      </c>
      <c r="E6" s="604">
        <v>3.8</v>
      </c>
      <c r="F6" s="255"/>
      <c r="G6" s="255"/>
      <c r="H6" s="255"/>
    </row>
    <row r="7" spans="1:8" x14ac:dyDescent="0.25">
      <c r="A7" s="483">
        <v>2022</v>
      </c>
      <c r="B7" s="1076">
        <v>79.099999999999994</v>
      </c>
      <c r="C7" s="1076">
        <v>87.6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3.8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4638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18.5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7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663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3554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27126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1082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4606</v>
      </c>
      <c r="C5" s="1043">
        <v>2333</v>
      </c>
      <c r="D5" s="602">
        <v>2273</v>
      </c>
      <c r="G5" s="873" t="s">
        <v>126</v>
      </c>
      <c r="H5" s="639">
        <f>IF(ISBLANK(D7),"",D7)</f>
        <v>2472</v>
      </c>
    </row>
    <row r="6" spans="1:17" x14ac:dyDescent="0.25">
      <c r="A6" s="643">
        <v>2021</v>
      </c>
      <c r="B6" s="1043">
        <v>4450</v>
      </c>
      <c r="C6" s="1043">
        <v>2280</v>
      </c>
      <c r="D6" s="604">
        <v>2170</v>
      </c>
      <c r="G6" s="637" t="s">
        <v>127</v>
      </c>
      <c r="H6" s="625">
        <f>IF(ISBLANK(C7),"",C7)</f>
        <v>2166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4638</v>
      </c>
      <c r="C7" s="1043">
        <v>2166</v>
      </c>
      <c r="D7" s="619">
        <v>2472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2472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2166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14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3.4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0.2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3.2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1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19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0.3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1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13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1588</v>
      </c>
      <c r="C6" s="55">
        <v>820</v>
      </c>
      <c r="D6" s="55">
        <v>768</v>
      </c>
      <c r="E6" s="70">
        <v>1847</v>
      </c>
      <c r="F6" s="55">
        <v>967</v>
      </c>
      <c r="G6" s="110">
        <v>880</v>
      </c>
      <c r="H6" s="55">
        <v>1016</v>
      </c>
      <c r="I6" s="55">
        <v>549</v>
      </c>
      <c r="J6" s="55">
        <v>467</v>
      </c>
      <c r="K6" s="70">
        <v>4206</v>
      </c>
      <c r="L6" s="55">
        <v>2208</v>
      </c>
      <c r="M6" s="110">
        <v>1998</v>
      </c>
      <c r="N6" s="70">
        <v>4163</v>
      </c>
      <c r="O6" s="55">
        <v>2231</v>
      </c>
      <c r="P6" s="110">
        <v>1932</v>
      </c>
      <c r="Q6" s="70">
        <v>17170</v>
      </c>
      <c r="R6" s="55">
        <v>8890</v>
      </c>
      <c r="S6" s="110">
        <v>8280</v>
      </c>
      <c r="T6" s="70">
        <v>26707</v>
      </c>
      <c r="U6" s="55">
        <v>13353</v>
      </c>
      <c r="V6" s="162">
        <v>13354</v>
      </c>
    </row>
    <row r="7" spans="1:22" x14ac:dyDescent="0.25">
      <c r="A7" s="288">
        <v>2021</v>
      </c>
      <c r="B7" s="169">
        <v>1599</v>
      </c>
      <c r="C7" s="94">
        <v>825</v>
      </c>
      <c r="D7" s="94">
        <v>774</v>
      </c>
      <c r="E7" s="169">
        <v>1833</v>
      </c>
      <c r="F7" s="94">
        <v>958</v>
      </c>
      <c r="G7" s="171">
        <v>875</v>
      </c>
      <c r="H7" s="94">
        <v>1006</v>
      </c>
      <c r="I7" s="94">
        <v>545</v>
      </c>
      <c r="J7" s="94">
        <v>461</v>
      </c>
      <c r="K7" s="169">
        <v>4185</v>
      </c>
      <c r="L7" s="94">
        <v>2196</v>
      </c>
      <c r="M7" s="171">
        <v>1989</v>
      </c>
      <c r="N7" s="169">
        <v>4045</v>
      </c>
      <c r="O7" s="94">
        <v>2164</v>
      </c>
      <c r="P7" s="171">
        <v>1881</v>
      </c>
      <c r="Q7" s="169">
        <v>16797</v>
      </c>
      <c r="R7" s="94">
        <v>8697</v>
      </c>
      <c r="S7" s="171">
        <v>8100</v>
      </c>
      <c r="T7" s="214">
        <v>26312</v>
      </c>
      <c r="U7" s="58">
        <v>13154</v>
      </c>
      <c r="V7" s="162">
        <v>13158</v>
      </c>
    </row>
    <row r="8" spans="1:22" x14ac:dyDescent="0.25">
      <c r="A8" s="221">
        <v>2022</v>
      </c>
      <c r="B8" s="72">
        <v>1604</v>
      </c>
      <c r="C8" s="61">
        <v>829</v>
      </c>
      <c r="D8" s="61">
        <v>775</v>
      </c>
      <c r="E8" s="72">
        <v>1820</v>
      </c>
      <c r="F8" s="61">
        <v>949</v>
      </c>
      <c r="G8" s="111">
        <v>871</v>
      </c>
      <c r="H8" s="61">
        <v>920</v>
      </c>
      <c r="I8" s="61">
        <v>502</v>
      </c>
      <c r="J8" s="61">
        <v>418</v>
      </c>
      <c r="K8" s="72">
        <v>4108</v>
      </c>
      <c r="L8" s="61">
        <v>2145</v>
      </c>
      <c r="M8" s="111">
        <v>1963</v>
      </c>
      <c r="N8" s="72">
        <v>3544</v>
      </c>
      <c r="O8" s="61">
        <v>1870</v>
      </c>
      <c r="P8" s="111">
        <v>1674</v>
      </c>
      <c r="Q8" s="72">
        <v>15571</v>
      </c>
      <c r="R8" s="61">
        <v>7999</v>
      </c>
      <c r="S8" s="111">
        <v>7572</v>
      </c>
      <c r="T8" s="72">
        <v>25062</v>
      </c>
      <c r="U8" s="61">
        <v>12438</v>
      </c>
      <c r="V8" s="111">
        <v>12624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1604</v>
      </c>
      <c r="C15" s="174">
        <f>E8</f>
        <v>1820</v>
      </c>
      <c r="D15" s="174">
        <f>H8</f>
        <v>920</v>
      </c>
      <c r="E15" s="174">
        <f>K8</f>
        <v>4108</v>
      </c>
      <c r="F15" s="174">
        <f>N8</f>
        <v>3544</v>
      </c>
      <c r="G15" s="174">
        <f>Q8</f>
        <v>15571</v>
      </c>
      <c r="H15" s="336">
        <f>T8</f>
        <v>25062</v>
      </c>
      <c r="M15" s="174">
        <f>K8</f>
        <v>4108</v>
      </c>
      <c r="N15" s="174">
        <f>H15-E15-O15</f>
        <v>14887</v>
      </c>
      <c r="O15" s="174">
        <f>H15-(B15+C15+G15)</f>
        <v>6067</v>
      </c>
      <c r="P15" s="29"/>
      <c r="Q15" s="100">
        <f>M15/H15*100</f>
        <v>16.391349453355677</v>
      </c>
      <c r="R15" s="100">
        <f>N15/H15*100</f>
        <v>59.400686297981011</v>
      </c>
      <c r="S15" s="100">
        <f>O15/H15*100</f>
        <v>24.207964248663316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16.391349453355677</v>
      </c>
      <c r="R18" s="100">
        <f>N15/H15*100</f>
        <v>59.400686297981011</v>
      </c>
      <c r="S18" s="100">
        <f>O15/H15*100</f>
        <v>24.207964248663316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9.1</v>
      </c>
      <c r="C23" s="363"/>
      <c r="D23" s="363"/>
      <c r="E23" s="169">
        <v>22.3</v>
      </c>
      <c r="F23" s="363"/>
      <c r="G23" s="364"/>
      <c r="H23" s="169">
        <v>9.09</v>
      </c>
      <c r="I23" s="94">
        <v>0</v>
      </c>
      <c r="J23" s="171">
        <v>18.02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4.4000000000000004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4.0999999999999996</v>
      </c>
      <c r="C25" s="359"/>
      <c r="D25" s="359"/>
      <c r="E25" s="72">
        <v>20.2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18.02</v>
      </c>
      <c r="C32" s="676">
        <f>IF(ISBLANK(I23),"",I23)</f>
        <v>0</v>
      </c>
      <c r="F32" s="702">
        <f>A23</f>
        <v>2020</v>
      </c>
      <c r="G32" s="676">
        <f>IF(ISBLANK(J23),"",J23)</f>
        <v>18.02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14</v>
      </c>
      <c r="C4" s="602">
        <v>0</v>
      </c>
      <c r="D4" s="602">
        <v>3</v>
      </c>
      <c r="E4" s="601">
        <v>3</v>
      </c>
      <c r="F4" s="602">
        <v>4.0999999999999996</v>
      </c>
      <c r="G4" s="602">
        <v>0.7</v>
      </c>
    </row>
    <row r="5" spans="1:10" x14ac:dyDescent="0.25">
      <c r="A5" s="288">
        <v>2021</v>
      </c>
      <c r="B5" s="753">
        <v>15</v>
      </c>
      <c r="C5" s="753">
        <v>0</v>
      </c>
      <c r="D5" s="753">
        <v>2</v>
      </c>
      <c r="E5" s="755">
        <v>2</v>
      </c>
      <c r="F5" s="753">
        <v>4.0999999999999996</v>
      </c>
      <c r="G5" s="753">
        <v>0.5</v>
      </c>
    </row>
    <row r="6" spans="1:10" x14ac:dyDescent="0.25">
      <c r="A6" s="220">
        <v>2022</v>
      </c>
      <c r="B6" s="754">
        <v>13</v>
      </c>
      <c r="C6" s="754">
        <v>0</v>
      </c>
      <c r="D6" s="754">
        <v>1</v>
      </c>
      <c r="E6" s="756">
        <v>1</v>
      </c>
      <c r="F6" s="754">
        <v>3.4</v>
      </c>
      <c r="G6" s="754">
        <v>0.2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14</v>
      </c>
      <c r="C11" s="80">
        <f>IF(ISBLANK(D4),"",D4)</f>
        <v>3</v>
      </c>
      <c r="E11" s="103">
        <f>A4</f>
        <v>2020</v>
      </c>
      <c r="F11" s="80">
        <f>IF(ISBLANK(B4),"",B4)</f>
        <v>14</v>
      </c>
      <c r="G11" s="80">
        <f>IF(ISBLANK(D4),"",D4)</f>
        <v>3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15</v>
      </c>
      <c r="C12" s="80">
        <f>IF(ISBLANK(D5),"",D5)</f>
        <v>2</v>
      </c>
      <c r="E12" s="103">
        <f t="shared" ref="E12:E13" si="1">A5</f>
        <v>2021</v>
      </c>
      <c r="F12" s="80">
        <f t="shared" ref="F12:F13" si="2">IF(ISBLANK(B5),"",B5)</f>
        <v>15</v>
      </c>
      <c r="G12" s="80">
        <f t="shared" ref="G12:G13" si="3">IF(ISBLANK(D5),"",D5)</f>
        <v>2</v>
      </c>
    </row>
    <row r="13" spans="1:10" x14ac:dyDescent="0.25">
      <c r="A13" s="156">
        <f t="shared" si="0"/>
        <v>2022</v>
      </c>
      <c r="B13" s="83">
        <f>IF(ISBLANK(B6),"",B6)</f>
        <v>13</v>
      </c>
      <c r="C13" s="83">
        <f>IF(ISBLANK(D6),"",D6)</f>
        <v>1</v>
      </c>
      <c r="D13" s="255"/>
      <c r="E13" s="156">
        <f t="shared" si="1"/>
        <v>2022</v>
      </c>
      <c r="F13" s="83">
        <f t="shared" si="2"/>
        <v>13</v>
      </c>
      <c r="G13" s="83">
        <f t="shared" si="3"/>
        <v>1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3</v>
      </c>
      <c r="E18" s="605">
        <f>A4</f>
        <v>2020</v>
      </c>
      <c r="F18" s="100">
        <f>IF(ISBLANK(C4),"",C4)</f>
        <v>0</v>
      </c>
      <c r="G18" s="100">
        <f>IF(ISBLANK(E4),"",E4)</f>
        <v>3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2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2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1</v>
      </c>
      <c r="E20" s="156">
        <f t="shared" si="5"/>
        <v>2022</v>
      </c>
      <c r="F20" s="83">
        <f>IF(ISBLANK(C6),"",C6)</f>
        <v>0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1037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4.2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834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20.399999999999999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529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12.9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146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964</v>
      </c>
    </row>
    <row r="17" spans="2:3" x14ac:dyDescent="0.25">
      <c r="B17" s="255">
        <v>2021</v>
      </c>
      <c r="C17" s="1010">
        <v>859</v>
      </c>
    </row>
    <row r="18" spans="2:3" x14ac:dyDescent="0.25">
      <c r="B18" s="255">
        <v>2022</v>
      </c>
      <c r="C18" s="1010">
        <v>834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964</v>
      </c>
    </row>
    <row r="22" spans="2:3" x14ac:dyDescent="0.25">
      <c r="B22" s="638">
        <f>B17</f>
        <v>2021</v>
      </c>
      <c r="C22" s="638">
        <f t="shared" ref="C22:C23" si="0">IF(ISBLANK(C17),"",C17)</f>
        <v>859</v>
      </c>
    </row>
    <row r="23" spans="2:3" x14ac:dyDescent="0.25">
      <c r="B23" s="638">
        <f>B18</f>
        <v>2022</v>
      </c>
      <c r="C23" s="638">
        <f t="shared" si="0"/>
        <v>834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18</v>
      </c>
      <c r="C5" s="55">
        <v>28</v>
      </c>
      <c r="D5" s="55">
        <v>30</v>
      </c>
      <c r="E5" s="271">
        <f>SUM(B5:D5)</f>
        <v>76</v>
      </c>
      <c r="F5" s="71">
        <v>1095</v>
      </c>
      <c r="G5" s="70">
        <v>0.4</v>
      </c>
      <c r="H5" s="55">
        <v>0.2</v>
      </c>
      <c r="I5" s="110">
        <v>0.5</v>
      </c>
      <c r="J5" s="71">
        <v>4.0999999999999996</v>
      </c>
    </row>
    <row r="6" spans="1:10" x14ac:dyDescent="0.25">
      <c r="A6" s="288">
        <v>2021</v>
      </c>
      <c r="B6" s="759">
        <v>14</v>
      </c>
      <c r="C6" s="760">
        <v>26</v>
      </c>
      <c r="D6" s="760">
        <v>31</v>
      </c>
      <c r="E6" s="272">
        <f>SUM(B6:D6)</f>
        <v>71</v>
      </c>
      <c r="F6" s="216">
        <v>1136</v>
      </c>
      <c r="G6" s="459">
        <v>0.3</v>
      </c>
      <c r="H6" s="460">
        <v>0.2</v>
      </c>
      <c r="I6" s="765">
        <v>0.5</v>
      </c>
      <c r="J6" s="216">
        <v>4.4000000000000004</v>
      </c>
    </row>
    <row r="7" spans="1:10" x14ac:dyDescent="0.25">
      <c r="A7" s="220">
        <v>2022</v>
      </c>
      <c r="B7" s="169">
        <v>20</v>
      </c>
      <c r="C7" s="94">
        <v>27</v>
      </c>
      <c r="D7" s="94">
        <v>28</v>
      </c>
      <c r="E7" s="449">
        <f>SUM(B7:D7)</f>
        <v>75</v>
      </c>
      <c r="F7" s="170">
        <v>1037</v>
      </c>
      <c r="G7" s="169">
        <v>0.5</v>
      </c>
      <c r="H7" s="94">
        <v>0.2</v>
      </c>
      <c r="I7" s="171">
        <v>0.5</v>
      </c>
      <c r="J7" s="170">
        <v>4.2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1095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1136</v>
      </c>
      <c r="C14" s="28"/>
      <c r="D14" s="28"/>
      <c r="F14" s="627" t="s">
        <v>1534</v>
      </c>
      <c r="G14" s="623">
        <f>IF(ISBLANK(B7),"",B7)</f>
        <v>20</v>
      </c>
      <c r="I14" s="627" t="s">
        <v>1537</v>
      </c>
      <c r="J14" s="623">
        <f>IF(ISBLANK(B7),"",B7)</f>
        <v>20</v>
      </c>
    </row>
    <row r="15" spans="1:10" x14ac:dyDescent="0.25">
      <c r="A15" s="626">
        <f t="shared" ref="A15" si="1">A7</f>
        <v>2022</v>
      </c>
      <c r="B15" s="625">
        <f t="shared" si="0"/>
        <v>1037</v>
      </c>
      <c r="C15" s="28"/>
      <c r="D15" s="28"/>
      <c r="F15" s="628" t="s">
        <v>1535</v>
      </c>
      <c r="G15" s="624">
        <f>IF(ISBLANK(C7),"",C7)</f>
        <v>27</v>
      </c>
      <c r="I15" s="628" t="s">
        <v>1546</v>
      </c>
      <c r="J15" s="624">
        <f>IF(ISBLANK(C7),"",C7)</f>
        <v>27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28</v>
      </c>
      <c r="I16" s="629" t="s">
        <v>1547</v>
      </c>
      <c r="J16" s="625">
        <f>IF(ISBLANK(D7),"",D7)</f>
        <v>28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0.5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9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97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4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1.5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8</v>
      </c>
      <c r="C6" s="761"/>
      <c r="D6" s="761"/>
      <c r="E6" s="459">
        <v>2.8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4</v>
      </c>
      <c r="C7" s="761"/>
      <c r="D7" s="761"/>
      <c r="E7" s="459">
        <v>1.4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4</v>
      </c>
      <c r="C8" s="762"/>
      <c r="D8" s="762"/>
      <c r="E8" s="603">
        <v>1.5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8</v>
      </c>
      <c r="C16" s="757"/>
      <c r="I16" s="702">
        <f>A6</f>
        <v>2020</v>
      </c>
      <c r="J16" s="676">
        <f>IF(ISBLANK(E6),"",E6)</f>
        <v>2.8</v>
      </c>
      <c r="K16" s="758"/>
    </row>
    <row r="17" spans="1:10" x14ac:dyDescent="0.25">
      <c r="A17" s="703">
        <f>A7</f>
        <v>2021</v>
      </c>
      <c r="B17" s="855">
        <f>IF(ISBLANK(B7),"",B7)</f>
        <v>4</v>
      </c>
      <c r="C17" s="757"/>
      <c r="I17" s="703">
        <f>A7</f>
        <v>2021</v>
      </c>
      <c r="J17" s="855">
        <f>IF(ISBLANK(E7),"",E7)</f>
        <v>1.4</v>
      </c>
    </row>
    <row r="18" spans="1:10" x14ac:dyDescent="0.25">
      <c r="A18" s="704">
        <f>A8</f>
        <v>2022</v>
      </c>
      <c r="B18" s="678">
        <f>IF(ISBLANK(B8),"",B8)</f>
        <v>4</v>
      </c>
      <c r="C18" s="757"/>
      <c r="I18" s="704">
        <f>A8</f>
        <v>2022</v>
      </c>
      <c r="J18" s="678">
        <f>IF(ISBLANK(E8),"",E8)</f>
        <v>1.5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11</v>
      </c>
      <c r="D5" s="451">
        <f>IF(ISBLANK(B5),"",A5)</f>
        <v>2020</v>
      </c>
      <c r="E5" s="620">
        <f>IF(ISBLANK(B5),"",B5)</f>
        <v>11</v>
      </c>
      <c r="K5" s="219">
        <v>2020</v>
      </c>
      <c r="L5" s="657">
        <v>3.3</v>
      </c>
    </row>
    <row r="6" spans="1:12" x14ac:dyDescent="0.25">
      <c r="A6" s="231">
        <v>2021</v>
      </c>
      <c r="B6" s="604">
        <v>9</v>
      </c>
      <c r="D6" s="452">
        <f>IF(ISBLANK(B6),"",A6)</f>
        <v>2021</v>
      </c>
      <c r="E6" s="621">
        <f>IF(ISBLANK(B6),"",B6)</f>
        <v>9</v>
      </c>
      <c r="K6" s="288">
        <v>2021</v>
      </c>
      <c r="L6" s="659">
        <v>3.6</v>
      </c>
    </row>
    <row r="7" spans="1:12" x14ac:dyDescent="0.25">
      <c r="A7" s="123">
        <v>2022</v>
      </c>
      <c r="B7" s="619">
        <v>8</v>
      </c>
      <c r="D7" s="381">
        <f>IF(ISBLANK(B7),"",A7)</f>
        <v>2022</v>
      </c>
      <c r="E7" s="622">
        <f>IF(ISBLANK(B7),"",B7)</f>
        <v>8</v>
      </c>
      <c r="K7" s="221">
        <v>2022</v>
      </c>
      <c r="L7" s="619">
        <v>3.2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3</v>
      </c>
      <c r="C4" s="645">
        <v>73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2</v>
      </c>
      <c r="C5" s="604">
        <v>49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9</v>
      </c>
      <c r="C6" s="604">
        <v>97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8</v>
      </c>
      <c r="C5" s="645">
        <v>3314</v>
      </c>
      <c r="D5" s="645">
        <v>576</v>
      </c>
      <c r="E5" s="871">
        <v>17.2</v>
      </c>
      <c r="F5" s="1048">
        <v>17.5</v>
      </c>
      <c r="G5" s="1048">
        <v>17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8</v>
      </c>
      <c r="C6" s="659">
        <v>3264</v>
      </c>
      <c r="D6" s="659">
        <v>556</v>
      </c>
      <c r="E6" s="659">
        <v>16.899999999999999</v>
      </c>
      <c r="F6" s="659">
        <v>17.3</v>
      </c>
      <c r="G6" s="659">
        <v>16.5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7</v>
      </c>
      <c r="C7" s="619">
        <v>3554</v>
      </c>
      <c r="D7" s="619">
        <v>663</v>
      </c>
      <c r="E7" s="619">
        <v>18.5</v>
      </c>
      <c r="F7" s="619">
        <v>17.399999999999999</v>
      </c>
      <c r="G7" s="619">
        <v>19.600000000000001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23</v>
      </c>
      <c r="C4" s="657">
        <v>484</v>
      </c>
      <c r="D4" s="657">
        <v>11.6</v>
      </c>
      <c r="E4" s="657">
        <v>171</v>
      </c>
      <c r="F4" s="657">
        <v>0.6</v>
      </c>
      <c r="G4" s="657">
        <v>17</v>
      </c>
      <c r="H4" s="657">
        <v>3</v>
      </c>
      <c r="I4" s="657">
        <v>27</v>
      </c>
      <c r="J4" s="657">
        <v>0.4</v>
      </c>
      <c r="K4" s="255"/>
      <c r="L4" s="255"/>
      <c r="M4" s="255"/>
    </row>
    <row r="5" spans="1:13" x14ac:dyDescent="0.25">
      <c r="A5" s="488">
        <v>2021</v>
      </c>
      <c r="B5" s="604">
        <v>20.6</v>
      </c>
      <c r="C5" s="604">
        <v>481</v>
      </c>
      <c r="D5" s="604">
        <v>11.5</v>
      </c>
      <c r="E5" s="604">
        <v>162</v>
      </c>
      <c r="F5" s="604">
        <v>0.6</v>
      </c>
      <c r="G5" s="604">
        <v>17</v>
      </c>
      <c r="H5" s="604">
        <v>2</v>
      </c>
      <c r="I5" s="604">
        <v>25</v>
      </c>
      <c r="J5" s="604">
        <v>0.4</v>
      </c>
      <c r="K5" s="255"/>
      <c r="L5" s="255"/>
      <c r="M5" s="255"/>
    </row>
    <row r="6" spans="1:13" x14ac:dyDescent="0.25">
      <c r="A6" s="483">
        <v>2022</v>
      </c>
      <c r="B6" s="619">
        <v>20.399999999999999</v>
      </c>
      <c r="C6" s="619">
        <v>529</v>
      </c>
      <c r="D6" s="619">
        <v>12.9</v>
      </c>
      <c r="E6" s="619">
        <v>146</v>
      </c>
      <c r="F6" s="619">
        <v>0.6</v>
      </c>
      <c r="G6" s="619">
        <v>14</v>
      </c>
      <c r="H6" s="619">
        <v>1</v>
      </c>
      <c r="I6" s="619">
        <v>19</v>
      </c>
      <c r="J6" s="619">
        <v>0.3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3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178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33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220</v>
      </c>
      <c r="C4" s="1015">
        <v>109</v>
      </c>
      <c r="D4" s="1015">
        <v>111</v>
      </c>
      <c r="E4" s="1014">
        <v>554</v>
      </c>
      <c r="F4" s="1015">
        <v>285</v>
      </c>
      <c r="G4" s="1015">
        <v>269</v>
      </c>
      <c r="H4" s="1016">
        <v>8.1999999999999993</v>
      </c>
      <c r="I4" s="1016">
        <v>20.7</v>
      </c>
      <c r="J4" s="1016">
        <v>-12.5</v>
      </c>
      <c r="K4" s="70">
        <v>343</v>
      </c>
      <c r="L4" s="55">
        <v>152</v>
      </c>
      <c r="M4" s="110">
        <v>191</v>
      </c>
      <c r="N4" s="55">
        <v>392</v>
      </c>
      <c r="O4" s="55">
        <v>166</v>
      </c>
      <c r="P4" s="110">
        <v>226</v>
      </c>
    </row>
    <row r="5" spans="1:17" x14ac:dyDescent="0.25">
      <c r="A5" s="288">
        <v>2021</v>
      </c>
      <c r="B5" s="1017">
        <v>224</v>
      </c>
      <c r="C5" s="1018">
        <v>119</v>
      </c>
      <c r="D5" s="1018">
        <v>105</v>
      </c>
      <c r="E5" s="1017">
        <v>602</v>
      </c>
      <c r="F5" s="1018">
        <v>316</v>
      </c>
      <c r="G5" s="1018">
        <v>286</v>
      </c>
      <c r="H5" s="1019">
        <v>8.5</v>
      </c>
      <c r="I5" s="1019">
        <v>22.9</v>
      </c>
      <c r="J5" s="1019">
        <v>-14.4</v>
      </c>
      <c r="K5" s="214">
        <v>380</v>
      </c>
      <c r="L5" s="58">
        <v>145</v>
      </c>
      <c r="M5" s="162">
        <v>235</v>
      </c>
      <c r="N5" s="58">
        <v>408</v>
      </c>
      <c r="O5" s="58">
        <v>156</v>
      </c>
      <c r="P5" s="162">
        <v>252</v>
      </c>
    </row>
    <row r="6" spans="1:17" x14ac:dyDescent="0.25">
      <c r="A6" s="221">
        <v>2022</v>
      </c>
      <c r="B6" s="1020">
        <v>242</v>
      </c>
      <c r="C6" s="1021">
        <v>116</v>
      </c>
      <c r="D6" s="1021">
        <v>126</v>
      </c>
      <c r="E6" s="1020">
        <v>495</v>
      </c>
      <c r="F6" s="1021">
        <v>262</v>
      </c>
      <c r="G6" s="1021">
        <v>233</v>
      </c>
      <c r="H6" s="1022">
        <v>9.6999999999999993</v>
      </c>
      <c r="I6" s="1022">
        <v>19.8</v>
      </c>
      <c r="J6" s="1022">
        <v>-10.1</v>
      </c>
      <c r="K6" s="1023">
        <v>420</v>
      </c>
      <c r="L6" s="1024">
        <v>157</v>
      </c>
      <c r="M6" s="1025">
        <v>263</v>
      </c>
      <c r="N6" s="1024">
        <v>535</v>
      </c>
      <c r="O6" s="1024">
        <v>226</v>
      </c>
      <c r="P6" s="1025">
        <v>309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111</v>
      </c>
      <c r="C13" s="321">
        <f>IF(ISBLANK(C4),"",C4)</f>
        <v>109</v>
      </c>
      <c r="D13" s="366"/>
      <c r="E13" s="324">
        <f>A4</f>
        <v>2020</v>
      </c>
      <c r="F13" s="321">
        <f>IF(ISBLANK(G4),"",G4)</f>
        <v>269</v>
      </c>
      <c r="G13" s="321">
        <f>IF(ISBLANK(F4),"",F4)</f>
        <v>285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105</v>
      </c>
      <c r="C14" s="322">
        <f t="shared" ref="C14:C15" si="2">IF(ISBLANK(C5),"",C5)</f>
        <v>119</v>
      </c>
      <c r="D14" s="366"/>
      <c r="E14" s="325">
        <f t="shared" ref="E14:E15" si="3">A5</f>
        <v>2021</v>
      </c>
      <c r="F14" s="322">
        <f t="shared" ref="F14:F15" si="4">IF(ISBLANK(G5),"",G5)</f>
        <v>286</v>
      </c>
      <c r="G14" s="322">
        <f t="shared" ref="G14:G15" si="5">IF(ISBLANK(F5),"",F5)</f>
        <v>316</v>
      </c>
      <c r="H14" s="391"/>
      <c r="I14" s="391"/>
      <c r="J14" s="48"/>
      <c r="K14" s="327" t="s">
        <v>544</v>
      </c>
      <c r="L14" s="330">
        <f>IF(ISBLANK(K4),"",K4)</f>
        <v>343</v>
      </c>
      <c r="M14" s="330">
        <f>IF(ISBLANK(K5),"",K5)</f>
        <v>380</v>
      </c>
      <c r="N14" s="330">
        <f>IF(ISBLANK(K6),"",K6)</f>
        <v>420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126</v>
      </c>
      <c r="C15" s="323">
        <f t="shared" si="2"/>
        <v>116</v>
      </c>
      <c r="E15" s="326">
        <f t="shared" si="3"/>
        <v>2022</v>
      </c>
      <c r="F15" s="323">
        <f t="shared" si="4"/>
        <v>233</v>
      </c>
      <c r="G15" s="323">
        <f t="shared" si="5"/>
        <v>262</v>
      </c>
      <c r="H15" s="213"/>
      <c r="I15" s="213"/>
      <c r="J15" s="28"/>
      <c r="K15" s="328" t="s">
        <v>543</v>
      </c>
      <c r="L15" s="331">
        <f>IF(ISBLANK(N4),"",N4)</f>
        <v>392</v>
      </c>
      <c r="M15" s="331">
        <f>IF(ISBLANK(N5),"",N5)</f>
        <v>408</v>
      </c>
      <c r="N15" s="331">
        <f>IF(ISBLANK(N6),"",N6)</f>
        <v>535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343</v>
      </c>
      <c r="M19" s="330">
        <f>IF(ISBLANK(K5),"",K5)</f>
        <v>380</v>
      </c>
      <c r="N19" s="330">
        <f>IF(ISBLANK(K6),"",K6)</f>
        <v>420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392</v>
      </c>
      <c r="M20" s="331">
        <f>IF(ISBLANK(N5),"",N5)</f>
        <v>408</v>
      </c>
      <c r="N20" s="331">
        <f>IF(ISBLANK(N6),"",N6)</f>
        <v>535</v>
      </c>
      <c r="O20" s="366"/>
    </row>
    <row r="21" spans="1:15" x14ac:dyDescent="0.25">
      <c r="A21" s="324">
        <f>A4</f>
        <v>2020</v>
      </c>
      <c r="B21" s="321">
        <f>IF(ISBLANK(D4),"",D4)</f>
        <v>111</v>
      </c>
      <c r="C21" s="321">
        <f>IF(ISBLANK(C4),"",C4)</f>
        <v>109</v>
      </c>
      <c r="E21" s="324">
        <f>A4</f>
        <v>2020</v>
      </c>
      <c r="F21" s="321">
        <f>IF(ISBLANK(G4),"",G4)</f>
        <v>269</v>
      </c>
      <c r="G21" s="321">
        <f>IF(ISBLANK(F4),"",F4)</f>
        <v>285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105</v>
      </c>
      <c r="C22" s="322">
        <f t="shared" ref="C22:C23" si="8">IF(ISBLANK(C5),"",C5)</f>
        <v>119</v>
      </c>
      <c r="E22" s="325">
        <f t="shared" ref="E22:E23" si="9">A5</f>
        <v>2021</v>
      </c>
      <c r="F22" s="322">
        <f t="shared" ref="F22:F23" si="10">IF(ISBLANK(G5),"",G5)</f>
        <v>286</v>
      </c>
      <c r="G22" s="322">
        <f t="shared" ref="G22:G23" si="11">IF(ISBLANK(F5),"",F5)</f>
        <v>316</v>
      </c>
    </row>
    <row r="23" spans="1:15" x14ac:dyDescent="0.25">
      <c r="A23" s="326">
        <f t="shared" si="6"/>
        <v>2022</v>
      </c>
      <c r="B23" s="323">
        <f t="shared" si="7"/>
        <v>126</v>
      </c>
      <c r="C23" s="323">
        <f t="shared" si="8"/>
        <v>116</v>
      </c>
      <c r="E23" s="326">
        <f t="shared" si="9"/>
        <v>2022</v>
      </c>
      <c r="F23" s="323">
        <f t="shared" si="10"/>
        <v>233</v>
      </c>
      <c r="G23" s="323">
        <f t="shared" si="11"/>
        <v>262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4</v>
      </c>
      <c r="C5" s="613"/>
      <c r="D5" s="613"/>
      <c r="E5" s="601">
        <v>15</v>
      </c>
      <c r="F5" s="618"/>
      <c r="G5" s="947"/>
      <c r="H5" s="601">
        <v>81</v>
      </c>
      <c r="I5" s="618">
        <v>31</v>
      </c>
      <c r="J5" s="618">
        <v>50</v>
      </c>
      <c r="K5" s="618"/>
      <c r="L5" s="947"/>
    </row>
    <row r="6" spans="1:12" x14ac:dyDescent="0.25">
      <c r="A6" s="288">
        <v>2021</v>
      </c>
      <c r="B6" s="603">
        <v>6</v>
      </c>
      <c r="C6" s="614"/>
      <c r="D6" s="614"/>
      <c r="E6" s="1043">
        <v>20</v>
      </c>
      <c r="F6" s="1037"/>
      <c r="G6" s="982"/>
      <c r="H6" s="1043">
        <v>95</v>
      </c>
      <c r="I6" s="1037">
        <v>28</v>
      </c>
      <c r="J6" s="1037">
        <v>67</v>
      </c>
      <c r="K6" s="1037"/>
      <c r="L6" s="982"/>
    </row>
    <row r="7" spans="1:12" x14ac:dyDescent="0.25">
      <c r="A7" s="220">
        <v>2022</v>
      </c>
      <c r="B7" s="603">
        <v>3</v>
      </c>
      <c r="C7" s="614"/>
      <c r="D7" s="614"/>
      <c r="E7" s="1043">
        <v>33</v>
      </c>
      <c r="F7" s="1037"/>
      <c r="G7" s="982"/>
      <c r="H7" s="1043">
        <v>178</v>
      </c>
      <c r="I7" s="1037">
        <v>62</v>
      </c>
      <c r="J7" s="1037">
        <v>116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62</v>
      </c>
    </row>
    <row r="15" spans="1:12" ht="30" x14ac:dyDescent="0.25">
      <c r="A15" s="835" t="s">
        <v>1551</v>
      </c>
      <c r="B15" s="625">
        <f>IF(ISBLANK(J7),"",J7)</f>
        <v>116</v>
      </c>
    </row>
    <row r="17" spans="1:2" x14ac:dyDescent="0.25">
      <c r="A17" s="627" t="s">
        <v>1548</v>
      </c>
      <c r="B17" s="623">
        <f>IF(ISBLANK(I7),"",I7)</f>
        <v>62</v>
      </c>
    </row>
    <row r="18" spans="1:2" x14ac:dyDescent="0.25">
      <c r="A18" s="629" t="s">
        <v>1549</v>
      </c>
      <c r="B18" s="625">
        <f>IF(ISBLANK(J7),"",J7)</f>
        <v>116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61.9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44.4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>
        <v>65.8</v>
      </c>
      <c r="C7" s="616">
        <v>37</v>
      </c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>
        <v>54.6</v>
      </c>
      <c r="C11" s="646">
        <v>40.700000000000003</v>
      </c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61.9</v>
      </c>
      <c r="C14" s="73">
        <v>44.4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114.547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374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11073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47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2310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2511.0100000000002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6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1.4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29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114.547</v>
      </c>
      <c r="C5" s="613">
        <v>114.547</v>
      </c>
      <c r="D5" s="753">
        <v>8245</v>
      </c>
      <c r="E5" s="753">
        <v>31</v>
      </c>
      <c r="G5" s="360">
        <v>2014</v>
      </c>
      <c r="H5" s="70">
        <v>1194.6300000000001</v>
      </c>
      <c r="I5" s="55">
        <v>20.63</v>
      </c>
      <c r="J5" s="55">
        <v>1174</v>
      </c>
      <c r="K5" s="71">
        <v>3</v>
      </c>
    </row>
    <row r="6" spans="1:12" x14ac:dyDescent="0.25">
      <c r="A6" s="288">
        <v>2021</v>
      </c>
      <c r="B6" s="603">
        <v>114.61</v>
      </c>
      <c r="C6" s="614">
        <v>114.61</v>
      </c>
      <c r="D6" s="961">
        <v>7714</v>
      </c>
      <c r="E6" s="961">
        <v>30</v>
      </c>
      <c r="G6" s="482">
        <v>2017</v>
      </c>
      <c r="H6" s="214">
        <v>1198.71</v>
      </c>
      <c r="I6" s="58">
        <v>20.63</v>
      </c>
      <c r="J6" s="58">
        <v>1178.08</v>
      </c>
      <c r="K6" s="216">
        <v>3</v>
      </c>
    </row>
    <row r="7" spans="1:12" x14ac:dyDescent="0.25">
      <c r="A7" s="220">
        <v>2022</v>
      </c>
      <c r="B7" s="603">
        <v>114.547</v>
      </c>
      <c r="C7" s="614">
        <v>114.547</v>
      </c>
      <c r="D7" s="961">
        <v>7320</v>
      </c>
      <c r="E7" s="961">
        <v>29</v>
      </c>
      <c r="G7" s="484">
        <v>2020</v>
      </c>
      <c r="H7" s="72">
        <v>2511.0100000000002</v>
      </c>
      <c r="I7" s="61">
        <v>20.63</v>
      </c>
      <c r="J7" s="61">
        <v>2490.38</v>
      </c>
      <c r="K7" s="73">
        <v>6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114.547</v>
      </c>
      <c r="D14" s="633">
        <f>A5</f>
        <v>2020</v>
      </c>
      <c r="E14" s="627">
        <f>IF(ISBLANK(D5),"",D5)</f>
        <v>8245</v>
      </c>
      <c r="F14" s="213"/>
      <c r="G14" s="636" t="s">
        <v>933</v>
      </c>
      <c r="H14" s="623">
        <f>IF(ISBLANK(J7),"",J7)</f>
        <v>2490.38</v>
      </c>
      <c r="I14" s="213"/>
      <c r="J14" s="213"/>
    </row>
    <row r="15" spans="1:12" x14ac:dyDescent="0.25">
      <c r="A15" s="872" t="s">
        <v>16</v>
      </c>
      <c r="B15" s="632">
        <f>IF(ISBLANK(B7),"",B7)</f>
        <v>114.547</v>
      </c>
      <c r="D15" s="634">
        <f t="shared" ref="D15:D16" si="0">A6</f>
        <v>2021</v>
      </c>
      <c r="E15" s="628">
        <f>IF(ISBLANK(D6),"",D6)</f>
        <v>7714</v>
      </c>
      <c r="F15" s="213"/>
      <c r="G15" s="637" t="s">
        <v>934</v>
      </c>
      <c r="H15" s="625">
        <f>IF(ISBLANK(I7),"",I7)</f>
        <v>20.63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7320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114.547</v>
      </c>
      <c r="F19" s="255"/>
      <c r="G19" s="636" t="s">
        <v>537</v>
      </c>
      <c r="H19" s="623">
        <f>IF(ISBLANK(J7),"",J7)</f>
        <v>2490.38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114.547</v>
      </c>
      <c r="F20" s="255"/>
      <c r="G20" s="637" t="s">
        <v>536</v>
      </c>
      <c r="H20" s="625">
        <f>IF(ISBLANK(I7),"",I7)</f>
        <v>20.63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0.6</v>
      </c>
      <c r="C5" s="1101">
        <v>11040</v>
      </c>
      <c r="D5" s="1102">
        <v>374</v>
      </c>
      <c r="E5" s="1101">
        <v>2310</v>
      </c>
      <c r="F5" s="1102">
        <v>47</v>
      </c>
    </row>
    <row r="6" spans="1:9" x14ac:dyDescent="0.25">
      <c r="A6" s="220">
        <v>2021</v>
      </c>
      <c r="B6" s="1101">
        <v>0.7</v>
      </c>
      <c r="C6" s="1101">
        <v>11073</v>
      </c>
      <c r="D6" s="1102">
        <v>374</v>
      </c>
      <c r="E6" s="1101">
        <v>2310</v>
      </c>
      <c r="F6" s="1102">
        <v>47</v>
      </c>
    </row>
    <row r="7" spans="1:9" x14ac:dyDescent="0.25">
      <c r="A7" s="221">
        <v>2022</v>
      </c>
      <c r="B7" s="73">
        <v>1.4</v>
      </c>
      <c r="C7" s="73">
        <v>11073</v>
      </c>
      <c r="D7" s="73">
        <v>374</v>
      </c>
      <c r="E7" s="73">
        <v>2310</v>
      </c>
      <c r="F7" s="73">
        <v>47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796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430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366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6470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4045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2425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9.4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6.6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219</v>
      </c>
      <c r="C5" s="460">
        <v>211</v>
      </c>
      <c r="D5" s="460">
        <v>8</v>
      </c>
      <c r="E5" s="459">
        <v>363</v>
      </c>
      <c r="F5" s="460">
        <v>340</v>
      </c>
      <c r="G5" s="460">
        <v>23</v>
      </c>
      <c r="H5" s="459">
        <v>1.6</v>
      </c>
      <c r="I5" s="765">
        <v>2.9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692</v>
      </c>
      <c r="C6" s="460">
        <v>588</v>
      </c>
      <c r="D6" s="460">
        <v>104</v>
      </c>
      <c r="E6" s="459">
        <v>1396</v>
      </c>
      <c r="F6" s="460">
        <v>1116</v>
      </c>
      <c r="G6" s="460">
        <v>280</v>
      </c>
      <c r="H6" s="459">
        <v>1.9</v>
      </c>
      <c r="I6" s="765">
        <v>2.7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796</v>
      </c>
      <c r="C7" s="614">
        <v>430</v>
      </c>
      <c r="D7" s="614">
        <v>366</v>
      </c>
      <c r="E7" s="603">
        <v>6470</v>
      </c>
      <c r="F7" s="614">
        <v>4045</v>
      </c>
      <c r="G7" s="614">
        <v>2425</v>
      </c>
      <c r="H7" s="949">
        <v>9.4</v>
      </c>
      <c r="I7" s="950">
        <v>6.6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219</v>
      </c>
      <c r="C14" s="676">
        <f t="shared" ref="C14:D14" si="0">IF(ISBLANK(C5),"",C5)</f>
        <v>211</v>
      </c>
      <c r="D14" s="671">
        <f t="shared" si="0"/>
        <v>8</v>
      </c>
      <c r="F14" s="886">
        <f>A5</f>
        <v>2020</v>
      </c>
      <c r="G14" s="676">
        <f>IF(ISBLANK(E5),"",E5)</f>
        <v>363</v>
      </c>
      <c r="H14" s="676">
        <f t="shared" ref="H14:I16" si="1">IF(ISBLANK(F5),"",F5)</f>
        <v>340</v>
      </c>
      <c r="I14" s="671">
        <f t="shared" si="1"/>
        <v>23</v>
      </c>
      <c r="J14" s="758"/>
      <c r="K14" s="886">
        <f>A5</f>
        <v>2020</v>
      </c>
      <c r="L14" s="676">
        <f>IF(ISBLANK(H5),"",H5)</f>
        <v>1.6</v>
      </c>
      <c r="M14" s="671">
        <f>IF(ISBLANK(I5),"",I5)</f>
        <v>2.9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692</v>
      </c>
      <c r="C15" s="881">
        <f t="shared" si="3"/>
        <v>588</v>
      </c>
      <c r="D15" s="888">
        <f t="shared" si="3"/>
        <v>104</v>
      </c>
      <c r="F15" s="892">
        <f t="shared" ref="F15:F16" si="4">A6</f>
        <v>2021</v>
      </c>
      <c r="G15" s="855">
        <f t="shared" ref="G15:G16" si="5">IF(ISBLANK(E6),"",E6)</f>
        <v>1396</v>
      </c>
      <c r="H15" s="855">
        <f t="shared" si="1"/>
        <v>1116</v>
      </c>
      <c r="I15" s="672">
        <f t="shared" si="1"/>
        <v>280</v>
      </c>
      <c r="J15" s="213"/>
      <c r="K15" s="892">
        <f t="shared" ref="K15:K16" si="6">A6</f>
        <v>2021</v>
      </c>
      <c r="L15" s="855">
        <f t="shared" ref="L15:M16" si="7">IF(ISBLANK(H6),"",H6)</f>
        <v>1.9</v>
      </c>
      <c r="M15" s="672">
        <f t="shared" si="7"/>
        <v>2.7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796</v>
      </c>
      <c r="C16" s="890">
        <f t="shared" si="3"/>
        <v>430</v>
      </c>
      <c r="D16" s="891">
        <f t="shared" si="3"/>
        <v>366</v>
      </c>
      <c r="F16" s="893">
        <f t="shared" si="4"/>
        <v>2022</v>
      </c>
      <c r="G16" s="678">
        <f t="shared" si="5"/>
        <v>6470</v>
      </c>
      <c r="H16" s="678">
        <f t="shared" si="1"/>
        <v>4045</v>
      </c>
      <c r="I16" s="673">
        <f t="shared" si="1"/>
        <v>2425</v>
      </c>
      <c r="J16" s="213"/>
      <c r="K16" s="893">
        <f t="shared" si="6"/>
        <v>2022</v>
      </c>
      <c r="L16" s="678">
        <f t="shared" si="7"/>
        <v>9.4</v>
      </c>
      <c r="M16" s="673">
        <f t="shared" si="7"/>
        <v>6.6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219</v>
      </c>
      <c r="C22" s="676">
        <f t="shared" ref="C22:D22" si="8">IF(ISBLANK(C5),"",C5)</f>
        <v>211</v>
      </c>
      <c r="D22" s="671">
        <f t="shared" si="8"/>
        <v>8</v>
      </c>
      <c r="F22" s="886">
        <f>A5</f>
        <v>2020</v>
      </c>
      <c r="G22" s="676">
        <f>IF(ISBLANK(E5),"",E5)</f>
        <v>363</v>
      </c>
      <c r="H22" s="676">
        <f t="shared" ref="H22:I24" si="9">IF(ISBLANK(F5),"",F5)</f>
        <v>340</v>
      </c>
      <c r="I22" s="671">
        <f t="shared" si="9"/>
        <v>23</v>
      </c>
      <c r="J22" s="758"/>
      <c r="K22" s="886">
        <f>A5</f>
        <v>2020</v>
      </c>
      <c r="L22" s="676">
        <f>IF(ISBLANK(H5),"",H5)</f>
        <v>1.6</v>
      </c>
      <c r="M22" s="671">
        <f>IF(ISBLANK(I5),"",I5)</f>
        <v>2.9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692</v>
      </c>
      <c r="C23" s="855">
        <f t="shared" si="11"/>
        <v>588</v>
      </c>
      <c r="D23" s="672">
        <f t="shared" si="11"/>
        <v>104</v>
      </c>
      <c r="F23" s="892">
        <f t="shared" ref="F23:F24" si="12">A6</f>
        <v>2021</v>
      </c>
      <c r="G23" s="855">
        <f t="shared" ref="G23:G24" si="13">IF(ISBLANK(E6),"",E6)</f>
        <v>1396</v>
      </c>
      <c r="H23" s="855">
        <f t="shared" si="9"/>
        <v>1116</v>
      </c>
      <c r="I23" s="672">
        <f t="shared" si="9"/>
        <v>280</v>
      </c>
      <c r="J23" s="213"/>
      <c r="K23" s="892">
        <f t="shared" ref="K23:K24" si="14">A6</f>
        <v>2021</v>
      </c>
      <c r="L23" s="855">
        <f t="shared" ref="L23:M24" si="15">IF(ISBLANK(H6),"",H6)</f>
        <v>1.9</v>
      </c>
      <c r="M23" s="672">
        <f t="shared" si="15"/>
        <v>2.7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796</v>
      </c>
      <c r="C24" s="678">
        <f t="shared" si="11"/>
        <v>430</v>
      </c>
      <c r="D24" s="673">
        <f t="shared" si="11"/>
        <v>366</v>
      </c>
      <c r="F24" s="893">
        <f t="shared" si="12"/>
        <v>2022</v>
      </c>
      <c r="G24" s="678">
        <f t="shared" si="13"/>
        <v>6470</v>
      </c>
      <c r="H24" s="678">
        <f t="shared" si="9"/>
        <v>4045</v>
      </c>
      <c r="I24" s="673">
        <f t="shared" si="9"/>
        <v>2425</v>
      </c>
      <c r="J24" s="213"/>
      <c r="K24" s="893">
        <f t="shared" si="14"/>
        <v>2022</v>
      </c>
      <c r="L24" s="678">
        <f t="shared" si="15"/>
        <v>9.4</v>
      </c>
      <c r="M24" s="673">
        <f t="shared" si="15"/>
        <v>6.6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79</v>
      </c>
      <c r="C3" s="71">
        <v>50</v>
      </c>
      <c r="D3" s="71">
        <v>14.9</v>
      </c>
      <c r="F3" s="105" t="s">
        <v>545</v>
      </c>
      <c r="G3" s="97">
        <f>IF(ISBLANK(B3),"",B3)</f>
        <v>79</v>
      </c>
      <c r="H3" s="97">
        <f>IF(ISBLANK(B4),"",B4)</f>
        <v>114</v>
      </c>
      <c r="I3" s="97">
        <f>IF(ISBLANK(B5),"",B5)</f>
        <v>110</v>
      </c>
      <c r="J3" s="367"/>
    </row>
    <row r="4" spans="1:12" x14ac:dyDescent="0.25">
      <c r="A4" s="288">
        <v>2021</v>
      </c>
      <c r="B4" s="216">
        <v>114</v>
      </c>
      <c r="C4" s="216">
        <v>57</v>
      </c>
      <c r="D4" s="216">
        <v>13.8</v>
      </c>
      <c r="F4" s="130" t="s">
        <v>546</v>
      </c>
      <c r="G4" s="98">
        <f>IF(ISBLANK(C3),"",C3)</f>
        <v>50</v>
      </c>
      <c r="H4" s="98">
        <f>IF(ISBLANK(C4),"",C4)</f>
        <v>57</v>
      </c>
      <c r="I4" s="98">
        <f>IF(ISBLANK(C5),"",C5)</f>
        <v>42</v>
      </c>
      <c r="J4" s="367"/>
    </row>
    <row r="5" spans="1:12" x14ac:dyDescent="0.25">
      <c r="A5" s="220">
        <v>2022</v>
      </c>
      <c r="B5" s="170">
        <v>110</v>
      </c>
      <c r="C5" s="170">
        <v>42</v>
      </c>
      <c r="D5" s="170">
        <v>12.9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79</v>
      </c>
      <c r="H8" s="97">
        <f>IF(ISBLANK(B4),"",B4)</f>
        <v>114</v>
      </c>
      <c r="I8" s="97">
        <f>IF(ISBLANK(B5),"",B5)</f>
        <v>110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50</v>
      </c>
      <c r="H9" s="98">
        <f>IF(ISBLANK(C4),"",C4)</f>
        <v>57</v>
      </c>
      <c r="I9" s="98">
        <f>IF(ISBLANK(C5),"",C5)</f>
        <v>42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14.9</v>
      </c>
      <c r="H13" s="132">
        <f>IF(ISBLANK(D4),"",D4)</f>
        <v>13.8</v>
      </c>
      <c r="I13" s="132">
        <f>IF(ISBLANK(D5),"",D5)</f>
        <v>12.9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566</v>
      </c>
      <c r="C4" s="110">
        <v>591</v>
      </c>
      <c r="E4" s="29" t="s">
        <v>548</v>
      </c>
      <c r="F4" s="165">
        <f>B4/($B$22+$C$22)*100</f>
        <v>2.2583991700582553</v>
      </c>
      <c r="G4" s="165">
        <f>C4/($B$22+$C$22)*100</f>
        <v>2.3581517835767296</v>
      </c>
      <c r="J4" s="29" t="s">
        <v>548</v>
      </c>
      <c r="K4" s="165">
        <f>G4</f>
        <v>2.3581517835767296</v>
      </c>
    </row>
    <row r="5" spans="1:11" x14ac:dyDescent="0.25">
      <c r="A5" s="204" t="s">
        <v>549</v>
      </c>
      <c r="B5" s="214">
        <v>526</v>
      </c>
      <c r="C5" s="162">
        <v>600</v>
      </c>
      <c r="E5" s="29" t="s">
        <v>549</v>
      </c>
      <c r="F5" s="165">
        <f t="shared" ref="F5:G21" si="0">B5/($B$22+$C$22)*100</f>
        <v>2.0987949884286969</v>
      </c>
      <c r="G5" s="165">
        <f t="shared" si="0"/>
        <v>2.3940627244433808</v>
      </c>
      <c r="J5" s="29" t="s">
        <v>549</v>
      </c>
      <c r="K5" s="165">
        <f t="shared" ref="K5:K21" si="1">G5</f>
        <v>2.3940627244433808</v>
      </c>
    </row>
    <row r="6" spans="1:11" x14ac:dyDescent="0.25">
      <c r="A6" s="204" t="s">
        <v>550</v>
      </c>
      <c r="B6" s="214">
        <v>554</v>
      </c>
      <c r="C6" s="162">
        <v>587</v>
      </c>
      <c r="E6" s="29" t="s">
        <v>550</v>
      </c>
      <c r="F6" s="165">
        <f t="shared" si="0"/>
        <v>2.2105179155693881</v>
      </c>
      <c r="G6" s="165">
        <f t="shared" si="0"/>
        <v>2.342191365413774</v>
      </c>
      <c r="J6" s="29" t="s">
        <v>550</v>
      </c>
      <c r="K6" s="165">
        <f t="shared" si="1"/>
        <v>2.342191365413774</v>
      </c>
    </row>
    <row r="7" spans="1:11" x14ac:dyDescent="0.25">
      <c r="A7" s="204" t="s">
        <v>551</v>
      </c>
      <c r="B7" s="214">
        <v>526</v>
      </c>
      <c r="C7" s="162">
        <v>623</v>
      </c>
      <c r="E7" s="29" t="s">
        <v>551</v>
      </c>
      <c r="F7" s="165">
        <f t="shared" si="0"/>
        <v>2.0987949884286969</v>
      </c>
      <c r="G7" s="165">
        <f t="shared" si="0"/>
        <v>2.4858351288803768</v>
      </c>
      <c r="J7" s="29" t="s">
        <v>551</v>
      </c>
      <c r="K7" s="165">
        <f t="shared" si="1"/>
        <v>2.4858351288803768</v>
      </c>
    </row>
    <row r="8" spans="1:11" x14ac:dyDescent="0.25">
      <c r="A8" s="204" t="s">
        <v>552</v>
      </c>
      <c r="B8" s="214">
        <v>531</v>
      </c>
      <c r="C8" s="162">
        <v>572</v>
      </c>
      <c r="E8" s="29" t="s">
        <v>552</v>
      </c>
      <c r="F8" s="165">
        <f t="shared" si="0"/>
        <v>2.1187455111323916</v>
      </c>
      <c r="G8" s="165">
        <f t="shared" si="0"/>
        <v>2.2823397973026895</v>
      </c>
      <c r="J8" s="29" t="s">
        <v>552</v>
      </c>
      <c r="K8" s="165">
        <f t="shared" si="1"/>
        <v>2.2823397973026895</v>
      </c>
    </row>
    <row r="9" spans="1:11" x14ac:dyDescent="0.25">
      <c r="A9" s="204" t="s">
        <v>553</v>
      </c>
      <c r="B9" s="214">
        <v>617</v>
      </c>
      <c r="C9" s="162">
        <v>675</v>
      </c>
      <c r="E9" s="29" t="s">
        <v>553</v>
      </c>
      <c r="F9" s="165">
        <f t="shared" si="0"/>
        <v>2.4618945016359426</v>
      </c>
      <c r="G9" s="165">
        <f t="shared" si="0"/>
        <v>2.6933205649988032</v>
      </c>
      <c r="J9" s="29" t="s">
        <v>553</v>
      </c>
      <c r="K9" s="165">
        <f t="shared" si="1"/>
        <v>2.6933205649988032</v>
      </c>
    </row>
    <row r="10" spans="1:11" x14ac:dyDescent="0.25">
      <c r="A10" s="204" t="s">
        <v>554</v>
      </c>
      <c r="B10" s="214">
        <v>657</v>
      </c>
      <c r="C10" s="162">
        <v>757</v>
      </c>
      <c r="E10" s="29" t="s">
        <v>554</v>
      </c>
      <c r="F10" s="165">
        <f t="shared" si="0"/>
        <v>2.6214986832655018</v>
      </c>
      <c r="G10" s="165">
        <f t="shared" si="0"/>
        <v>3.0205091373393982</v>
      </c>
      <c r="J10" s="29" t="s">
        <v>554</v>
      </c>
      <c r="K10" s="165">
        <f t="shared" si="1"/>
        <v>3.0205091373393982</v>
      </c>
    </row>
    <row r="11" spans="1:11" x14ac:dyDescent="0.25">
      <c r="A11" s="204" t="s">
        <v>555</v>
      </c>
      <c r="B11" s="214">
        <v>730</v>
      </c>
      <c r="C11" s="162">
        <v>895</v>
      </c>
      <c r="E11" s="29" t="s">
        <v>555</v>
      </c>
      <c r="F11" s="165">
        <f t="shared" si="0"/>
        <v>2.9127763147394461</v>
      </c>
      <c r="G11" s="165">
        <f t="shared" si="0"/>
        <v>3.5711435639613756</v>
      </c>
      <c r="J11" s="29" t="s">
        <v>555</v>
      </c>
      <c r="K11" s="165">
        <f t="shared" si="1"/>
        <v>3.5711435639613756</v>
      </c>
    </row>
    <row r="12" spans="1:11" x14ac:dyDescent="0.25">
      <c r="A12" s="204" t="s">
        <v>556</v>
      </c>
      <c r="B12" s="214">
        <v>758</v>
      </c>
      <c r="C12" s="162">
        <v>829</v>
      </c>
      <c r="E12" s="29" t="s">
        <v>556</v>
      </c>
      <c r="F12" s="165">
        <f t="shared" si="0"/>
        <v>3.0244992418801373</v>
      </c>
      <c r="G12" s="165">
        <f t="shared" si="0"/>
        <v>3.3077966642726038</v>
      </c>
      <c r="J12" s="29" t="s">
        <v>556</v>
      </c>
      <c r="K12" s="165">
        <f t="shared" si="1"/>
        <v>3.3077966642726038</v>
      </c>
    </row>
    <row r="13" spans="1:11" x14ac:dyDescent="0.25">
      <c r="A13" s="204" t="s">
        <v>557</v>
      </c>
      <c r="B13" s="214">
        <v>809</v>
      </c>
      <c r="C13" s="162">
        <v>914</v>
      </c>
      <c r="E13" s="29" t="s">
        <v>557</v>
      </c>
      <c r="F13" s="165">
        <f t="shared" si="0"/>
        <v>3.2279945734578241</v>
      </c>
      <c r="G13" s="165">
        <f t="shared" si="0"/>
        <v>3.6469555502354161</v>
      </c>
      <c r="J13" s="29" t="s">
        <v>557</v>
      </c>
      <c r="K13" s="165">
        <f t="shared" si="1"/>
        <v>3.6469555502354161</v>
      </c>
    </row>
    <row r="14" spans="1:11" x14ac:dyDescent="0.25">
      <c r="A14" s="204" t="s">
        <v>558</v>
      </c>
      <c r="B14" s="214">
        <v>853</v>
      </c>
      <c r="C14" s="162">
        <v>841</v>
      </c>
      <c r="E14" s="29" t="s">
        <v>558</v>
      </c>
      <c r="F14" s="165">
        <f t="shared" si="0"/>
        <v>3.403559173250339</v>
      </c>
      <c r="G14" s="165">
        <f t="shared" si="0"/>
        <v>3.3556779187614718</v>
      </c>
      <c r="J14" s="29" t="s">
        <v>558</v>
      </c>
      <c r="K14" s="165">
        <f t="shared" si="1"/>
        <v>3.3556779187614718</v>
      </c>
    </row>
    <row r="15" spans="1:11" x14ac:dyDescent="0.25">
      <c r="A15" s="204" t="s">
        <v>559</v>
      </c>
      <c r="B15" s="214">
        <v>1020</v>
      </c>
      <c r="C15" s="162">
        <v>976</v>
      </c>
      <c r="E15" s="29" t="s">
        <v>559</v>
      </c>
      <c r="F15" s="165">
        <f t="shared" si="0"/>
        <v>4.0699066315537467</v>
      </c>
      <c r="G15" s="165">
        <f t="shared" si="0"/>
        <v>3.8943420317612323</v>
      </c>
      <c r="J15" s="29" t="s">
        <v>559</v>
      </c>
      <c r="K15" s="165">
        <f t="shared" si="1"/>
        <v>3.8943420317612323</v>
      </c>
    </row>
    <row r="16" spans="1:11" x14ac:dyDescent="0.25">
      <c r="A16" s="204" t="s">
        <v>560</v>
      </c>
      <c r="B16" s="214">
        <v>1071</v>
      </c>
      <c r="C16" s="162">
        <v>917</v>
      </c>
      <c r="E16" s="29" t="s">
        <v>560</v>
      </c>
      <c r="F16" s="165">
        <f t="shared" si="0"/>
        <v>4.2734019631314339</v>
      </c>
      <c r="G16" s="165">
        <f t="shared" si="0"/>
        <v>3.658925863857633</v>
      </c>
      <c r="J16" s="29" t="s">
        <v>560</v>
      </c>
      <c r="K16" s="165">
        <f t="shared" si="1"/>
        <v>3.658925863857633</v>
      </c>
    </row>
    <row r="17" spans="1:11" x14ac:dyDescent="0.25">
      <c r="A17" s="204" t="s">
        <v>561</v>
      </c>
      <c r="B17" s="214">
        <v>1139</v>
      </c>
      <c r="C17" s="162">
        <v>1036</v>
      </c>
      <c r="E17" s="29" t="s">
        <v>561</v>
      </c>
      <c r="F17" s="165">
        <f t="shared" si="0"/>
        <v>4.544729071901684</v>
      </c>
      <c r="G17" s="165">
        <f t="shared" si="0"/>
        <v>4.1337483042055698</v>
      </c>
      <c r="J17" s="29" t="s">
        <v>561</v>
      </c>
      <c r="K17" s="165">
        <f t="shared" si="1"/>
        <v>4.1337483042055698</v>
      </c>
    </row>
    <row r="18" spans="1:11" x14ac:dyDescent="0.25">
      <c r="A18" s="204" t="s">
        <v>562</v>
      </c>
      <c r="B18" s="214">
        <v>1002</v>
      </c>
      <c r="C18" s="162">
        <v>878</v>
      </c>
      <c r="E18" s="29" t="s">
        <v>562</v>
      </c>
      <c r="F18" s="165">
        <f t="shared" si="0"/>
        <v>3.9980847498204448</v>
      </c>
      <c r="G18" s="165">
        <f t="shared" si="0"/>
        <v>3.5033117867688133</v>
      </c>
      <c r="J18" s="29" t="s">
        <v>562</v>
      </c>
      <c r="K18" s="165">
        <f t="shared" si="1"/>
        <v>3.5033117867688133</v>
      </c>
    </row>
    <row r="19" spans="1:11" x14ac:dyDescent="0.25">
      <c r="A19" s="204" t="s">
        <v>563</v>
      </c>
      <c r="B19" s="214">
        <v>533</v>
      </c>
      <c r="C19" s="162">
        <v>379</v>
      </c>
      <c r="E19" s="29" t="s">
        <v>563</v>
      </c>
      <c r="F19" s="165">
        <f t="shared" si="0"/>
        <v>2.1267257202138694</v>
      </c>
      <c r="G19" s="165">
        <f t="shared" si="0"/>
        <v>1.5122496209400687</v>
      </c>
      <c r="J19" s="29" t="s">
        <v>563</v>
      </c>
      <c r="K19" s="165">
        <f t="shared" si="1"/>
        <v>1.5122496209400687</v>
      </c>
    </row>
    <row r="20" spans="1:11" x14ac:dyDescent="0.25">
      <c r="A20" s="204" t="s">
        <v>564</v>
      </c>
      <c r="B20" s="214">
        <v>436</v>
      </c>
      <c r="C20" s="162">
        <v>232</v>
      </c>
      <c r="E20" s="29" t="s">
        <v>564</v>
      </c>
      <c r="F20" s="165">
        <f t="shared" si="0"/>
        <v>1.7396855797621897</v>
      </c>
      <c r="G20" s="165">
        <f t="shared" si="0"/>
        <v>0.92570425345144047</v>
      </c>
      <c r="J20" s="29" t="s">
        <v>564</v>
      </c>
      <c r="K20" s="165">
        <f t="shared" si="1"/>
        <v>0.92570425345144047</v>
      </c>
    </row>
    <row r="21" spans="1:11" x14ac:dyDescent="0.25">
      <c r="A21" s="205" t="s">
        <v>565</v>
      </c>
      <c r="B21" s="72">
        <v>296</v>
      </c>
      <c r="C21" s="111">
        <v>136</v>
      </c>
      <c r="E21" s="31" t="s">
        <v>565</v>
      </c>
      <c r="F21" s="165">
        <f t="shared" si="0"/>
        <v>1.1810709440587344</v>
      </c>
      <c r="G21" s="165">
        <f t="shared" si="0"/>
        <v>0.54265421754049958</v>
      </c>
      <c r="J21" s="31" t="s">
        <v>565</v>
      </c>
      <c r="K21" s="212">
        <f t="shared" si="1"/>
        <v>0.54265421754049958</v>
      </c>
    </row>
    <row r="22" spans="1:11" x14ac:dyDescent="0.25">
      <c r="A22" s="311" t="s">
        <v>16</v>
      </c>
      <c r="B22" s="121">
        <f>SUM(B4:B21)</f>
        <v>12624</v>
      </c>
      <c r="C22" s="124">
        <f>SUM(C4:C21)</f>
        <v>12438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795</v>
      </c>
      <c r="C3" s="110">
        <v>1853</v>
      </c>
      <c r="E3" s="299" t="s">
        <v>717</v>
      </c>
      <c r="F3" s="71">
        <v>54.47</v>
      </c>
      <c r="G3" s="71">
        <v>57.4</v>
      </c>
      <c r="K3" s="122" t="s">
        <v>16</v>
      </c>
      <c r="L3" s="71">
        <v>2.72</v>
      </c>
      <c r="M3" s="71">
        <v>2.5</v>
      </c>
    </row>
    <row r="4" spans="1:16" x14ac:dyDescent="0.25">
      <c r="A4" s="204" t="s">
        <v>712</v>
      </c>
      <c r="B4" s="214">
        <v>966</v>
      </c>
      <c r="C4" s="162">
        <v>2133</v>
      </c>
      <c r="E4" s="300" t="s">
        <v>718</v>
      </c>
      <c r="F4" s="216">
        <v>39.42</v>
      </c>
      <c r="G4" s="216">
        <v>34.43</v>
      </c>
      <c r="K4" s="217" t="s">
        <v>212</v>
      </c>
      <c r="L4" s="216">
        <v>2.63</v>
      </c>
      <c r="M4" s="216">
        <v>2.38</v>
      </c>
      <c r="N4" s="213"/>
    </row>
    <row r="5" spans="1:16" x14ac:dyDescent="0.25">
      <c r="A5" s="204" t="s">
        <v>713</v>
      </c>
      <c r="B5" s="214">
        <v>694</v>
      </c>
      <c r="C5" s="162">
        <v>1351</v>
      </c>
      <c r="E5" s="300" t="s">
        <v>719</v>
      </c>
      <c r="F5" s="216">
        <v>5.18</v>
      </c>
      <c r="G5" s="216">
        <v>6.38</v>
      </c>
      <c r="K5" s="123" t="s">
        <v>213</v>
      </c>
      <c r="L5" s="73">
        <v>2.76</v>
      </c>
      <c r="M5" s="73">
        <v>2.5499999999999998</v>
      </c>
      <c r="N5" s="213"/>
    </row>
    <row r="6" spans="1:16" x14ac:dyDescent="0.25">
      <c r="A6" s="204" t="s">
        <v>714</v>
      </c>
      <c r="B6" s="214">
        <v>608</v>
      </c>
      <c r="C6" s="162">
        <v>1340</v>
      </c>
      <c r="E6" s="300" t="s">
        <v>720</v>
      </c>
      <c r="F6" s="216">
        <v>0.72</v>
      </c>
      <c r="G6" s="216">
        <v>1.38</v>
      </c>
      <c r="K6" s="228"/>
      <c r="L6" s="166"/>
      <c r="M6" s="213"/>
    </row>
    <row r="7" spans="1:16" x14ac:dyDescent="0.25">
      <c r="A7" s="204" t="s">
        <v>715</v>
      </c>
      <c r="B7" s="214">
        <v>198</v>
      </c>
      <c r="C7" s="162">
        <v>628</v>
      </c>
      <c r="E7" s="301" t="s">
        <v>721</v>
      </c>
      <c r="F7" s="73">
        <v>0.2</v>
      </c>
      <c r="G7" s="73">
        <v>0.41</v>
      </c>
      <c r="K7" s="229"/>
      <c r="L7" s="213"/>
      <c r="M7" s="213"/>
    </row>
    <row r="8" spans="1:16" x14ac:dyDescent="0.25">
      <c r="A8" s="205" t="s">
        <v>716</v>
      </c>
      <c r="B8" s="72">
        <v>91</v>
      </c>
      <c r="C8" s="111">
        <v>416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23.999481932392179</v>
      </c>
      <c r="C13" s="303">
        <f>B3/SUM(B3:B8)*100</f>
        <v>23.717183770883054</v>
      </c>
      <c r="E13" s="219" t="s">
        <v>844</v>
      </c>
      <c r="F13" s="291">
        <f>IF(ISBLANK(F3),"",F3)</f>
        <v>54.47</v>
      </c>
      <c r="G13" s="291">
        <f>IF(ISBLANK(G3),"",G3)</f>
        <v>57.4</v>
      </c>
    </row>
    <row r="14" spans="1:16" x14ac:dyDescent="0.25">
      <c r="A14" s="222" t="s">
        <v>833</v>
      </c>
      <c r="B14" s="307">
        <f>C4/SUM(C3:C8)*100</f>
        <v>27.625955187151924</v>
      </c>
      <c r="C14" s="304">
        <f>B4/SUM(B3:B8)*100</f>
        <v>28.818615751789977</v>
      </c>
      <c r="E14" s="288" t="s">
        <v>845</v>
      </c>
      <c r="F14" s="292">
        <f t="shared" ref="F14:G17" si="0">IF(ISBLANK(F4),"",F4)</f>
        <v>39.42</v>
      </c>
      <c r="G14" s="292">
        <f t="shared" si="0"/>
        <v>34.43</v>
      </c>
    </row>
    <row r="15" spans="1:16" x14ac:dyDescent="0.25">
      <c r="A15" s="222" t="s">
        <v>834</v>
      </c>
      <c r="B15" s="307">
        <f>C5/SUM(C3:C8)*100</f>
        <v>17.497733454215776</v>
      </c>
      <c r="C15" s="304">
        <f>B5/SUM(B3:B8)*100</f>
        <v>20.704057279236277</v>
      </c>
      <c r="E15" s="288" t="s">
        <v>846</v>
      </c>
      <c r="F15" s="292">
        <f t="shared" si="0"/>
        <v>5.18</v>
      </c>
      <c r="G15" s="292">
        <f t="shared" si="0"/>
        <v>6.38</v>
      </c>
    </row>
    <row r="16" spans="1:16" x14ac:dyDescent="0.25">
      <c r="A16" s="222" t="s">
        <v>835</v>
      </c>
      <c r="B16" s="307">
        <f>C6/SUM(C3:C8)*100</f>
        <v>17.355264862064498</v>
      </c>
      <c r="C16" s="304">
        <f>B6/SUM(B3:B8)*100</f>
        <v>18.138424821002385</v>
      </c>
      <c r="E16" s="288" t="s">
        <v>847</v>
      </c>
      <c r="F16" s="292">
        <f t="shared" si="0"/>
        <v>0.72</v>
      </c>
      <c r="G16" s="292">
        <f t="shared" si="0"/>
        <v>1.38</v>
      </c>
    </row>
    <row r="17" spans="1:18" x14ac:dyDescent="0.25">
      <c r="A17" s="222" t="s">
        <v>836</v>
      </c>
      <c r="B17" s="307">
        <f>C7/SUM(C3:C8)*100</f>
        <v>8.1336614428182887</v>
      </c>
      <c r="C17" s="304">
        <f>B7/SUM(B3:B8)*100</f>
        <v>5.9069212410501191</v>
      </c>
      <c r="E17" s="221" t="s">
        <v>848</v>
      </c>
      <c r="F17" s="293">
        <f t="shared" si="0"/>
        <v>0.2</v>
      </c>
      <c r="G17" s="293">
        <f t="shared" si="0"/>
        <v>0.41</v>
      </c>
    </row>
    <row r="18" spans="1:18" x14ac:dyDescent="0.25">
      <c r="A18" s="223" t="s">
        <v>837</v>
      </c>
      <c r="B18" s="308">
        <f>C8/SUM(C3:C8)*100</f>
        <v>5.3879031213573372</v>
      </c>
      <c r="C18" s="305">
        <f>B8/SUM(B3:B8)*100</f>
        <v>2.7147971360381864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23.999481932392179</v>
      </c>
      <c r="C22" s="303">
        <f>C13</f>
        <v>23.717183770883054</v>
      </c>
    </row>
    <row r="23" spans="1:18" x14ac:dyDescent="0.25">
      <c r="A23" s="222" t="s">
        <v>839</v>
      </c>
      <c r="B23" s="307">
        <f t="shared" ref="B23:C27" si="1">B14</f>
        <v>27.625955187151924</v>
      </c>
      <c r="C23" s="304">
        <f t="shared" si="1"/>
        <v>28.818615751789977</v>
      </c>
    </row>
    <row r="24" spans="1:18" x14ac:dyDescent="0.25">
      <c r="A24" s="309" t="s">
        <v>840</v>
      </c>
      <c r="B24" s="307">
        <f t="shared" si="1"/>
        <v>17.497733454215776</v>
      </c>
      <c r="C24" s="304">
        <f t="shared" si="1"/>
        <v>20.704057279236277</v>
      </c>
    </row>
    <row r="25" spans="1:18" x14ac:dyDescent="0.25">
      <c r="A25" s="222" t="s">
        <v>841</v>
      </c>
      <c r="B25" s="307">
        <f t="shared" si="1"/>
        <v>17.355264862064498</v>
      </c>
      <c r="C25" s="304">
        <f t="shared" si="1"/>
        <v>18.138424821002385</v>
      </c>
    </row>
    <row r="26" spans="1:18" x14ac:dyDescent="0.25">
      <c r="A26" s="222" t="s">
        <v>842</v>
      </c>
      <c r="B26" s="307">
        <f t="shared" si="1"/>
        <v>8.1336614428182887</v>
      </c>
      <c r="C26" s="304">
        <f t="shared" si="1"/>
        <v>5.9069212410501191</v>
      </c>
    </row>
    <row r="27" spans="1:18" x14ac:dyDescent="0.25">
      <c r="A27" s="310" t="s">
        <v>843</v>
      </c>
      <c r="B27" s="308">
        <f t="shared" si="1"/>
        <v>5.3879031213573372</v>
      </c>
      <c r="C27" s="305">
        <f t="shared" si="1"/>
        <v>2.7147971360381864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980</v>
      </c>
      <c r="C34" s="110">
        <v>2006</v>
      </c>
      <c r="E34" s="299" t="s">
        <v>717</v>
      </c>
      <c r="F34" s="71">
        <v>57.4</v>
      </c>
      <c r="G34" s="213"/>
      <c r="K34" s="122" t="s">
        <v>16</v>
      </c>
      <c r="L34" s="71">
        <v>2.5</v>
      </c>
      <c r="M34" s="213"/>
    </row>
    <row r="35" spans="1:16" x14ac:dyDescent="0.25">
      <c r="A35" s="204" t="s">
        <v>712</v>
      </c>
      <c r="B35" s="214">
        <v>987</v>
      </c>
      <c r="C35" s="162">
        <v>1965</v>
      </c>
      <c r="E35" s="300" t="s">
        <v>718</v>
      </c>
      <c r="F35" s="216">
        <v>34.43</v>
      </c>
      <c r="G35" s="213"/>
      <c r="K35" s="217" t="s">
        <v>212</v>
      </c>
      <c r="L35" s="216">
        <v>2.38</v>
      </c>
      <c r="M35" s="213"/>
      <c r="N35" s="29" t="s">
        <v>884</v>
      </c>
    </row>
    <row r="36" spans="1:16" x14ac:dyDescent="0.25">
      <c r="A36" s="204" t="s">
        <v>713</v>
      </c>
      <c r="B36" s="214">
        <v>557</v>
      </c>
      <c r="C36" s="162">
        <v>1159</v>
      </c>
      <c r="E36" s="300" t="s">
        <v>719</v>
      </c>
      <c r="F36" s="216">
        <v>6.38</v>
      </c>
      <c r="G36" s="213"/>
      <c r="K36" s="123" t="s">
        <v>213</v>
      </c>
      <c r="L36" s="73">
        <v>2.5499999999999998</v>
      </c>
      <c r="M36" s="213"/>
      <c r="N36" s="290">
        <v>2022</v>
      </c>
    </row>
    <row r="37" spans="1:16" x14ac:dyDescent="0.25">
      <c r="A37" s="204" t="s">
        <v>714</v>
      </c>
      <c r="B37" s="214">
        <v>433</v>
      </c>
      <c r="C37" s="162">
        <v>891</v>
      </c>
      <c r="E37" s="300" t="s">
        <v>720</v>
      </c>
      <c r="F37" s="216">
        <v>1.38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150</v>
      </c>
      <c r="C38" s="162">
        <v>445</v>
      </c>
      <c r="E38" s="301" t="s">
        <v>721</v>
      </c>
      <c r="F38" s="73">
        <v>0.41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70</v>
      </c>
      <c r="C39" s="111">
        <v>337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29.486991033367634</v>
      </c>
      <c r="C44" s="303">
        <f>B34/SUM(B34:B39)*100</f>
        <v>30.846710733396286</v>
      </c>
      <c r="E44" s="219" t="s">
        <v>844</v>
      </c>
      <c r="F44" s="291">
        <f>IF(ISBLANK(F34),"",F34)</f>
        <v>57.4</v>
      </c>
    </row>
    <row r="45" spans="1:16" x14ac:dyDescent="0.25">
      <c r="A45" s="222" t="s">
        <v>833</v>
      </c>
      <c r="B45" s="307">
        <f>C35/SUM(C34:C39)*100</f>
        <v>28.884315743054533</v>
      </c>
      <c r="C45" s="304">
        <f>B35/SUM(B34:B39)*100</f>
        <v>31.067044381491975</v>
      </c>
      <c r="E45" s="288" t="s">
        <v>845</v>
      </c>
      <c r="F45" s="292">
        <f t="shared" ref="F45:F48" si="2">IF(ISBLANK(F35),"",F35)</f>
        <v>34.43</v>
      </c>
    </row>
    <row r="46" spans="1:16" x14ac:dyDescent="0.25">
      <c r="A46" s="222" t="s">
        <v>834</v>
      </c>
      <c r="B46" s="307">
        <f>C36/SUM(C34:C39)*100</f>
        <v>17.036601499338527</v>
      </c>
      <c r="C46" s="304">
        <f>B36/SUM(B34:B39)*100</f>
        <v>17.532263141328297</v>
      </c>
      <c r="E46" s="288" t="s">
        <v>846</v>
      </c>
      <c r="F46" s="292">
        <f t="shared" si="2"/>
        <v>6.38</v>
      </c>
    </row>
    <row r="47" spans="1:16" x14ac:dyDescent="0.25">
      <c r="A47" s="222" t="s">
        <v>835</v>
      </c>
      <c r="B47" s="307">
        <f>C37/SUM(C34:C39)*100</f>
        <v>13.097163016316332</v>
      </c>
      <c r="C47" s="304">
        <f>B37/SUM(B34:B39)*100</f>
        <v>13.6292099464904</v>
      </c>
      <c r="E47" s="288" t="s">
        <v>847</v>
      </c>
      <c r="F47" s="292">
        <f t="shared" si="2"/>
        <v>1.38</v>
      </c>
    </row>
    <row r="48" spans="1:16" x14ac:dyDescent="0.25">
      <c r="A48" s="222" t="s">
        <v>836</v>
      </c>
      <c r="B48" s="307">
        <f>C38/SUM(C34:C39)*100</f>
        <v>6.5412318094958106</v>
      </c>
      <c r="C48" s="304">
        <f>B38/SUM(B34:B39)*100</f>
        <v>4.7214353163361666</v>
      </c>
      <c r="E48" s="221" t="s">
        <v>848</v>
      </c>
      <c r="F48" s="293">
        <f t="shared" si="2"/>
        <v>0.41</v>
      </c>
    </row>
    <row r="49" spans="1:3" x14ac:dyDescent="0.25">
      <c r="A49" s="223" t="s">
        <v>837</v>
      </c>
      <c r="B49" s="308">
        <f>C39/SUM(C34:C39)*100</f>
        <v>4.9536968984271645</v>
      </c>
      <c r="C49" s="305">
        <f>B39/SUM(B34:B39)*100</f>
        <v>2.2033364809568776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29.486991033367634</v>
      </c>
      <c r="C53" s="303">
        <f>C44</f>
        <v>30.846710733396286</v>
      </c>
    </row>
    <row r="54" spans="1:3" x14ac:dyDescent="0.25">
      <c r="A54" s="222" t="s">
        <v>839</v>
      </c>
      <c r="B54" s="307">
        <f t="shared" ref="B54:C54" si="3">B45</f>
        <v>28.884315743054533</v>
      </c>
      <c r="C54" s="304">
        <f t="shared" si="3"/>
        <v>31.067044381491975</v>
      </c>
    </row>
    <row r="55" spans="1:3" x14ac:dyDescent="0.25">
      <c r="A55" s="309" t="s">
        <v>840</v>
      </c>
      <c r="B55" s="307">
        <f t="shared" ref="B55:C55" si="4">B46</f>
        <v>17.036601499338527</v>
      </c>
      <c r="C55" s="304">
        <f t="shared" si="4"/>
        <v>17.532263141328297</v>
      </c>
    </row>
    <row r="56" spans="1:3" x14ac:dyDescent="0.25">
      <c r="A56" s="222" t="s">
        <v>841</v>
      </c>
      <c r="B56" s="307">
        <f t="shared" ref="B56:C56" si="5">B47</f>
        <v>13.097163016316332</v>
      </c>
      <c r="C56" s="304">
        <f t="shared" si="5"/>
        <v>13.6292099464904</v>
      </c>
    </row>
    <row r="57" spans="1:3" x14ac:dyDescent="0.25">
      <c r="A57" s="222" t="s">
        <v>842</v>
      </c>
      <c r="B57" s="307">
        <f t="shared" ref="B57:C57" si="6">B48</f>
        <v>6.5412318094958106</v>
      </c>
      <c r="C57" s="304">
        <f t="shared" si="6"/>
        <v>4.7214353163361666</v>
      </c>
    </row>
    <row r="58" spans="1:3" x14ac:dyDescent="0.25">
      <c r="A58" s="310" t="s">
        <v>843</v>
      </c>
      <c r="B58" s="308">
        <f t="shared" ref="B58:C58" si="7">B49</f>
        <v>4.9536968984271645</v>
      </c>
      <c r="C58" s="305">
        <f t="shared" si="7"/>
        <v>2.2033364809568776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2024-01-30T09:24:20Z</dcterms:modified>
</cp:coreProperties>
</file>