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<sst xmlns="http://schemas.openxmlformats.org/spreadsheetml/2006/main" count="6314" uniqueCount="2917">
  <si>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</si>
  <si>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</si>
  <si>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</si>
  <si>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</si>
  <si>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</si>
  <si>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</si>
  <si>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</si>
  <si>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</si>
  <si>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</si>
  <si>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</si>
  <si>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</si>
  <si>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</si>
  <si>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</si>
  <si>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</si>
  <si>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</si>
  <si>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</si>
  <si>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</si>
  <si>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</si>
  <si>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</si>
  <si>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</si>
  <si>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</si>
  <si>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</si>
  <si>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</si>
  <si>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</si>
  <si>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</si>
  <si>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</si>
  <si>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</si>
  <si>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</si>
  <si>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</si>
  <si>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</si>
  <si>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</si>
  <si>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</si>
  <si>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</si>
  <si>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</si>
  <si>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</si>
  <si>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</si>
  <si>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</si>
  <si>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</si>
  <si>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</si>
  <si>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</si>
  <si>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</si>
  <si>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</si>
  <si>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</si>
  <si>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</si>
  <si>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</si>
  <si>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</si>
  <si>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</si>
  <si>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</si>
  <si>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</si>
  <si>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</si>
  <si>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</si>
  <si>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</si>
  <si>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</si>
  <si>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</si>
  <si>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</si>
  <si>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</si>
  <si>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</si>
  <si>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</si>
  <si>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</si>
  <si>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</si>
  <si>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</si>
  <si>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</si>
  <si>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</si>
  <si>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</si>
  <si>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</si>
  <si>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</si>
  <si>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</si>
  <si>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</si>
  <si>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</si>
  <si>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</si>
  <si>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</si>
  <si>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</si>
  <si>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</si>
  <si>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</si>
  <si>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</si>
  <si>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</si>
  <si>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</si>
  <si>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</si>
  <si>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</si>
  <si>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</si>
  <si>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</si>
  <si>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</si>
  <si>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</si>
  <si>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</si>
  <si>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</si>
  <si>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</si>
  <si>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</si>
  <si>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</si>
  <si>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</si>
  <si>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</si>
  <si>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</si>
  <si>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</si>
  <si>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</si>
  <si>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</si>
  <si>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</si>
  <si>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</si>
  <si>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</si>
  <si>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</si>
  <si>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</si>
  <si>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</si>
  <si>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</si>
  <si>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</si>
  <si>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</si>
  <si>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</si>
  <si>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</si>
  <si>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</si>
  <si>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</si>
  <si>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</si>
  <si>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</si>
  <si>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</si>
  <si>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</si>
  <si>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</si>
  <si>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</si>
  <si>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</si>
  <si>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</si>
  <si>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</si>
  <si>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</si>
  <si>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</si>
  <si>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</si>
  <si>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</si>
  <si>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</si>
  <si>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</si>
  <si>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</si>
  <si>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</si>
  <si>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</si>
  <si>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</si>
  <si>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</si>
  <si>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</si>
  <si>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</si>
  <si>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</si>
  <si>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</si>
  <si>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</si>
  <si>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</si>
  <si>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</si>
  <si>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</si>
  <si>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</si>
  <si>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</si>
  <si>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</si>
  <si>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</si>
  <si>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</si>
  <si>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</si>
  <si>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</si>
  <si>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</si>
  <si>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</si>
  <si>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</si>
  <si>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</si>
  <si>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</si>
  <si>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</si>
  <si>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</si>
  <si>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</si>
  <si>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</si>
  <si>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</si>
  <si>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</si>
  <si>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</si>
  <si>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</si>
  <si>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</si>
  <si>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</si>
  <si>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</si>
  <si>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</si>
  <si>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</si>
  <si>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</si>
  <si>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</si>
  <si>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</si>
  <si>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</si>
  <si>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</si>
  <si>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</si>
  <si>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</si>
  <si>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</si>
  <si>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</si>
  <si>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</si>
  <si>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</si>
  <si>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</si>
  <si>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</si>
  <si>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</si>
  <si>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</si>
  <si>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</si>
  <si>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</si>
  <si>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</si>
  <si>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</si>
  <si>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</si>
  <si>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</si>
  <si>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</si>
  <si>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</si>
  <si>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</si>
  <si>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</si>
  <si>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</si>
  <si>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</si>
  <si>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</si>
  <si>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</si>
  <si>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</si>
  <si>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</si>
  <si>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</si>
  <si>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</si>
  <si>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</si>
  <si>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</si>
  <si>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</si>
  <si>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</si>
  <si>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</si>
  <si>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</si>
  <si>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</si>
  <si>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</si>
  <si>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</si>
  <si>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</si>
  <si>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</si>
  <si>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</si>
  <si>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</si>
  <si>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</si>
  <si>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</si>
  <si>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</si>
  <si>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</si>
  <si>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</si>
  <si>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</si>
  <si>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</si>
  <si>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</si>
  <si>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</si>
  <si>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</si>
  <si>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</si>
  <si>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</si>
  <si>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</si>
  <si>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</si>
  <si>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</si>
  <si>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</si>
  <si>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</si>
  <si>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</si>
  <si>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</si>
  <si>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</si>
  <si>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</si>
  <si>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</si>
  <si>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</si>
  <si>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</si>
  <si>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</si>
  <si>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</si>
  <si>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</si>
  <si>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</si>
  <si>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</si>
  <si>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</si>
  <si>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</si>
  <si>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</si>
  <si>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</si>
  <si>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</si>
  <si>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</si>
  <si>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</si>
  <si>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</si>
  <si>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</si>
  <si>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</si>
  <si>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</si>
  <si>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</si>
  <si>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</si>
  <si>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</si>
  <si>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</si>
  <si>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</si>
  <si>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</si>
  <si>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</si>
  <si>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</si>
  <si>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</si>
  <si>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</si>
  <si>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</si>
  <si>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</si>
  <si>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</si>
  <si>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</si>
  <si>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</si>
  <si>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</si>
  <si>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</si>
  <si>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</si>
  <si>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</si>
  <si>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</si>
  <si>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</si>
  <si>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</si>
  <si>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</si>
  <si>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</si>
  <si>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</si>
  <si>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</si>
  <si>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</si>
  <si>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</si>
  <si>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</si>
  <si>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</si>
  <si>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</si>
  <si>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</si>
  <si>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</si>
  <si>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</si>
  <si>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</si>
  <si>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</si>
  <si>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</si>
  <si>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</si>
  <si>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</si>
  <si>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</si>
  <si>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</si>
  <si>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</si>
  <si>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</si>
  <si>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</si>
  <si>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</si>
  <si>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</si>
  <si>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</si>
  <si>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</si>
  <si>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</si>
  <si>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</si>
  <si>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</si>
  <si>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</si>
  <si>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</si>
  <si>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</si>
  <si>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</si>
  <si>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</si>
  <si>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</si>
  <si>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</si>
  <si>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</si>
  <si>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</si>
  <si>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</si>
  <si>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</si>
  <si>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</si>
  <si>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</si>
  <si>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</si>
  <si>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</si>
  <si>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</si>
  <si>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</si>
  <si>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</si>
  <si>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</si>
  <si>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</si>
  <si>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</si>
  <si>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</si>
  <si>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</si>
  <si>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</si>
  <si>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</si>
  <si>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</si>
  <si>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</si>
  <si>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</si>
  <si>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</si>
  <si>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</si>
  <si>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</si>
  <si>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</si>
  <si>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</si>
  <si>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</si>
  <si>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</si>
  <si>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</si>
  <si>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</si>
  <si>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</si>
  <si>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</si>
  <si>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</si>
  <si>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</si>
  <si>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</si>
  <si>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</si>
  <si>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</si>
  <si>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</si>
  <si>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</si>
  <si>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</si>
  <si>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</si>
  <si>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</si>
  <si>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</si>
  <si>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</si>
  <si>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</si>
  <si>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</si>
  <si>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</si>
  <si>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</si>
  <si>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</si>
  <si>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</si>
  <si>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</si>
  <si>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</si>
  <si>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</si>
  <si>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</si>
  <si>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</si>
  <si>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</si>
  <si>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</si>
  <si>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</si>
  <si>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</si>
  <si>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</si>
  <si>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</si>
  <si>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</si>
  <si>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</si>
  <si>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</si>
  <si>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</si>
  <si>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</si>
  <si>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</si>
  <si>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</si>
  <si>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</si>
  <si>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</si>
  <si>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</si>
  <si>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</si>
  <si>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</si>
  <si>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</si>
  <si>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</si>
  <si>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</si>
  <si>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</si>
  <si>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</si>
  <si>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</si>
  <si>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</si>
  <si>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</si>
  <si>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</si>
  <si>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</si>
  <si>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</si>
  <si>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</si>
  <si>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</si>
  <si>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</si>
  <si>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</si>
  <si>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</si>
  <si>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</si>
  <si>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</si>
  <si>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</si>
  <si>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</si>
  <si>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</si>
  <si>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</si>
  <si>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</si>
  <si>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</si>
  <si>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</si>
  <si>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</si>
  <si>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</si>
  <si>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</si>
  <si>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</si>
  <si>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</si>
  <si>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</si>
  <si>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</si>
  <si>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</si>
  <si>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</si>
  <si>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</si>
  <si>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</si>
  <si>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</si>
  <si>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</si>
  <si>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</si>
  <si>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</si>
  <si>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</si>
  <si>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</si>
  <si>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</si>
  <si>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</si>
  <si>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</si>
  <si>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</si>
  <si>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</si>
  <si>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</si>
  <si>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</si>
  <si>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</si>
  <si>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</si>
  <si>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</si>
  <si>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</si>
  <si>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</si>
  <si>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</si>
  <si>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</si>
  <si>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</si>
  <si>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</si>
  <si>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</si>
  <si>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</si>
  <si>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</si>
  <si>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</si>
  <si>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</si>
  <si>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</si>
  <si>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</si>
  <si>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</si>
  <si>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</si>
  <si>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</si>
  <si>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</si>
  <si>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</si>
  <si>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</si>
  <si>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</si>
  <si>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</si>
  <si>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</si>
  <si>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</si>
  <si>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</si>
  <si>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</si>
  <si>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</si>
  <si>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</si>
  <si>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</si>
  <si>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</si>
  <si>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</si>
  <si>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</si>
  <si>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</si>
  <si>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</si>
  <si>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</si>
  <si>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</si>
  <si>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</si>
  <si>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</si>
  <si>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</si>
  <si>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</si>
  <si>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</si>
  <si>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</si>
  <si>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</si>
  <si>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</si>
  <si>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</si>
  <si>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</si>
  <si>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</si>
  <si>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</si>
  <si>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</si>
  <si>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</si>
  <si>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</si>
  <si>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</si>
  <si>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</si>
  <si>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</si>
  <si>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</si>
  <si>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</si>
  <si>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</si>
  <si>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</si>
  <si>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</si>
  <si>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</si>
  <si>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</si>
  <si>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</si>
  <si>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</si>
  <si>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</si>
  <si>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</si>
  <si>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</si>
  <si>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</si>
  <si>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</si>
  <si>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</si>
  <si>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</si>
  <si>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</si>
  <si>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</si>
  <si>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</si>
  <si>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</si>
  <si>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</si>
  <si>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</si>
  <si>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</si>
  <si>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</si>
  <si>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</si>
  <si>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</si>
  <si>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</si>
  <si>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</si>
  <si>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</si>
  <si>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</si>
  <si>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</si>
  <si>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</si>
  <si>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</si>
  <si>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</si>
  <si>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</si>
  <si>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</si>
  <si>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</si>
  <si>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</si>
  <si>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</si>
  <si>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</si>
  <si>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</si>
  <si>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</si>
  <si>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</si>
  <si>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</si>
  <si>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</si>
  <si>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</si>
  <si>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</si>
  <si>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</si>
  <si>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</si>
  <si>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</si>
  <si>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</si>
  <si>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</si>
  <si>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</si>
  <si>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</si>
  <si>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</si>
  <si>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</si>
  <si>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</si>
  <si>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</si>
  <si>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</si>
  <si>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</si>
  <si>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</si>
  <si>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</si>
  <si>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</si>
  <si>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</si>
  <si>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</si>
  <si>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</si>
  <si>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</si>
  <si>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</si>
  <si>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</si>
  <si>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</si>
  <si>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</si>
  <si>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</si>
  <si>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</si>
  <si>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</si>
  <si>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</si>
  <si>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</si>
  <si>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</si>
  <si>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</si>
  <si>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</si>
  <si>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</si>
  <si>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</si>
  <si>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</si>
  <si>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</si>
  <si>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</si>
  <si>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</si>
  <si>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</si>
  <si>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</si>
  <si>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</si>
  <si>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</si>
  <si>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</si>
  <si>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</si>
  <si>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</si>
  <si>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</si>
  <si>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</si>
  <si>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</si>
  <si>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</si>
  <si>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</si>
  <si>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</si>
  <si>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</si>
  <si>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</si>
  <si>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</si>
  <si>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</si>
  <si>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</si>
  <si>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</si>
  <si>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</si>
  <si>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</si>
  <si>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</si>
  <si>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</si>
  <si>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</si>
  <si>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</si>
  <si>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</si>
  <si>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</si>
  <si>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</si>
  <si>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</si>
  <si>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</si>
  <si>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</si>
  <si>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</si>
  <si>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</si>
  <si>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</si>
  <si>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</si>
  <si>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</si>
  <si>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</si>
  <si>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</si>
  <si>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</si>
  <si>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</si>
  <si>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</si>
  <si>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</si>
  <si>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</si>
  <si>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</si>
  <si>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</si>
  <si>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</si>
  <si>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</si>
  <si>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</si>
  <si>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</si>
  <si>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</si>
  <si>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</si>
  <si>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</si>
  <si>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</si>
  <si>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</si>
  <si>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</si>
  <si>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</si>
  <si>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</si>
  <si>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</si>
  <si>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</si>
  <si>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</si>
  <si>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</si>
  <si>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</si>
  <si>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</si>
  <si>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</si>
  <si>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</si>
  <si>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</si>
  <si>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</si>
  <si>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</si>
  <si>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</si>
  <si>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</si>
  <si>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</si>
  <si>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</si>
  <si>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</si>
  <si>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</si>
  <si>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</si>
  <si>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</si>
  <si>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</si>
  <si>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</si>
  <si>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</si>
  <si>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</si>
  <si>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</si>
  <si>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</si>
  <si>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</si>
  <si>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</si>
  <si>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</si>
  <si>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</si>
  <si>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</si>
  <si>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</si>
  <si>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</si>
  <si>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</si>
  <si>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</si>
  <si>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</si>
  <si>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</si>
  <si>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</si>
  <si>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</si>
  <si>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</si>
  <si>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</si>
  <si>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</si>
  <si>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</si>
  <si>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</si>
  <si>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</si>
  <si>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</si>
  <si>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</si>
  <si>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</si>
  <si>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</si>
  <si>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</si>
  <si>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</si>
  <si>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</si>
  <si>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</si>
  <si>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</si>
  <si>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</si>
  <si>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</si>
  <si>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</si>
  <si>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</si>
  <si>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</si>
  <si>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</si>
  <si>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</si>
  <si>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</si>
  <si>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</si>
  <si>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</si>
  <si>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</si>
  <si>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</si>
  <si>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</si>
  <si>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</si>
  <si>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</si>
  <si>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</si>
  <si>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</si>
  <si>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</si>
  <si>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</si>
  <si>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</si>
  <si>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</si>
  <si>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</si>
  <si>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</si>
  <si>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</si>
  <si>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</si>
  <si>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</si>
  <si>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</si>
  <si>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</si>
  <si>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</si>
  <si>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</si>
  <si>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</si>
  <si>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</si>
  <si>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</si>
  <si>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</si>
  <si>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</si>
  <si>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</si>
  <si>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</si>
  <si>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</si>
  <si>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</si>
  <si>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</si>
  <si>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</si>
  <si>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</si>
  <si>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</si>
  <si>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</si>
  <si>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</si>
  <si>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</si>
  <si>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</si>
  <si>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</si>
  <si>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</si>
  <si>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</si>
  <si>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</si>
  <si>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</si>
  <si>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</si>
  <si>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</si>
  <si>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</si>
  <si>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</si>
  <si>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</si>
  <si>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</si>
  <si>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</si>
  <si>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</si>
  <si>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</si>
  <si>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</si>
  <si>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</si>
  <si>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</si>
  <si>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</si>
  <si>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</si>
  <si>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</si>
  <si>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</si>
  <si>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</si>
  <si>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</si>
  <si>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</si>
  <si>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</si>
  <si>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</si>
  <si>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</si>
  <si>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</si>
  <si>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</si>
  <si>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</si>
  <si>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</si>
  <si>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</si>
  <si>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</si>
  <si>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</si>
  <si>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</si>
  <si>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</si>
  <si>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</si>
  <si>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</si>
  <si>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</si>
  <si>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</si>
  <si>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</si>
  <si>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</si>
  <si>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</si>
  <si>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</si>
  <si>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</si>
  <si>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</si>
  <si>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</si>
  <si>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</si>
  <si>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</si>
  <si>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</si>
  <si>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</si>
  <si>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</si>
  <si>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</si>
  <si>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</si>
  <si>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</si>
  <si>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</si>
  <si>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</si>
  <si>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</si>
  <si>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</si>
  <si>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</si>
  <si>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</si>
  <si>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</si>
  <si>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</si>
  <si>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</si>
  <si>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</si>
  <si>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</si>
  <si>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</si>
  <si>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</si>
  <si>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</si>
  <si>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</si>
  <si>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</si>
  <si>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</si>
  <si>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</si>
  <si>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</si>
  <si>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</si>
  <si>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</si>
  <si>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</si>
  <si>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</si>
  <si>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</si>
  <si>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</si>
  <si>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</si>
  <si>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</si>
  <si>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</si>
  <si>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</si>
  <si>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</si>
  <si>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</si>
  <si>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</si>
  <si>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</si>
  <si>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</si>
  <si>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</si>
  <si>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</si>
  <si>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</si>
  <si>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</si>
  <si>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</si>
  <si>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</si>
  <si>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</si>
  <si>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</si>
  <si>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</si>
  <si>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</si>
  <si>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</si>
  <si>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</si>
  <si>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</si>
  <si>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</si>
  <si>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</si>
  <si>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</si>
  <si>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</si>
  <si>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</si>
  <si>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</si>
  <si>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</si>
  <si>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</si>
  <si>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</si>
  <si>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</si>
  <si>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</si>
  <si>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</si>
  <si>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</si>
  <si>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</si>
  <si>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</si>
  <si>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</si>
  <si>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</si>
  <si>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</si>
  <si>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</si>
  <si>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</si>
  <si>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</si>
  <si>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</si>
  <si>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</si>
  <si>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</si>
  <si>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</si>
  <si>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</si>
  <si>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</si>
  <si>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</si>
  <si>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</si>
  <si>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</si>
  <si>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</si>
  <si>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</si>
  <si>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</si>
  <si>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</si>
  <si>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</si>
  <si>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</si>
  <si>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</si>
  <si>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</si>
  <si>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</si>
  <si>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</si>
  <si>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</si>
  <si>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</si>
  <si>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</si>
  <si>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</si>
  <si>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</si>
  <si>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</si>
  <si>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</si>
  <si>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</si>
  <si>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</si>
  <si>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</si>
  <si>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</si>
  <si>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</si>
  <si>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</si>
  <si>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</si>
  <si>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</si>
  <si>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</si>
  <si>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</si>
  <si>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</si>
  <si>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</si>
  <si>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</si>
  <si>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</si>
  <si>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</si>
  <si>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</si>
  <si>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</si>
  <si>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</si>
  <si>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</si>
  <si>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</si>
  <si>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</si>
  <si>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</si>
  <si>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</si>
  <si>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</si>
  <si>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</si>
  <si>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</si>
  <si>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</si>
  <si>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</si>
  <si>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</si>
  <si>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</si>
  <si>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</si>
  <si>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</si>
  <si>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</si>
  <si>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</si>
  <si>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</si>
  <si>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</si>
  <si>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</si>
  <si>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</si>
  <si>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</si>
  <si>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</si>
  <si>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</si>
  <si>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</si>
  <si>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</si>
  <si>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</si>
  <si>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</si>
  <si>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</si>
  <si>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</si>
  <si>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</si>
  <si>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</si>
  <si>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</si>
  <si>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</si>
  <si>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</si>
  <si>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</si>
  <si>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</si>
  <si>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</si>
  <si>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</si>
  <si>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</si>
  <si>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</si>
  <si>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</si>
  <si>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</si>
  <si>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</si>
  <si>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</si>
  <si>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</si>
  <si>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</si>
  <si>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</si>
  <si>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</si>
  <si>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</si>
  <si>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</si>
  <si>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</si>
  <si>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</si>
  <si>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</si>
  <si>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</si>
  <si>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</si>
  <si>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</si>
  <si>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</si>
  <si>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</si>
  <si>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</si>
  <si>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</si>
  <si>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</si>
  <si>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</si>
  <si>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</si>
  <si>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</si>
  <si>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</si>
  <si>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</si>
  <si>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</si>
  <si>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</si>
  <si>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</si>
  <si>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</si>
  <si>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</si>
  <si>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</si>
  <si>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</si>
  <si>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</si>
  <si>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</si>
  <si>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</si>
  <si>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</si>
  <si>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</si>
  <si>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</si>
  <si>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</si>
  <si>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</si>
  <si>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</si>
  <si>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</si>
  <si>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</si>
  <si>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</si>
  <si>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</si>
  <si>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</si>
  <si>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</si>
  <si>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</si>
  <si>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</si>
  <si>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</si>
  <si>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</si>
  <si>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</si>
  <si>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</si>
  <si>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</si>
  <si>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</si>
  <si>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</si>
  <si>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</si>
  <si>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</si>
  <si>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</si>
  <si>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</si>
  <si>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</si>
  <si>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</si>
  <si>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</si>
  <si>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</si>
  <si>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</si>
  <si>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</si>
  <si>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</si>
  <si>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</si>
  <si>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</si>
  <si>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</si>
  <si>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</si>
  <si>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</si>
  <si>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</si>
  <si>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</si>
  <si>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</si>
  <si>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</si>
  <si>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</si>
  <si>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</si>
  <si>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</si>
  <si>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</si>
  <si>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</si>
  <si>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</si>
  <si>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</si>
  <si>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</si>
  <si>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</si>
  <si>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</si>
  <si>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</si>
  <si>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</si>
  <si>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</si>
  <si>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</si>
  <si>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</si>
  <si>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</si>
  <si>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</si>
  <si>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</si>
  <si>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</si>
  <si>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</si>
  <si>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</si>
  <si>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</si>
  <si>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</si>
  <si>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</si>
  <si>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</si>
  <si>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</si>
  <si>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</si>
  <si>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</si>
  <si>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</si>
  <si>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</si>
  <si>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</si>
  <si>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</si>
  <si>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</si>
  <si>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</si>
  <si>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</si>
  <si>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</si>
  <si>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</si>
  <si>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</si>
  <si>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</si>
  <si>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</si>
  <si>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</si>
  <si>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</si>
  <si>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</si>
  <si>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</si>
  <si>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</si>
  <si>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</si>
  <si>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</si>
  <si>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</si>
  <si>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</si>
  <si>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</si>
  <si>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</si>
  <si>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</si>
  <si>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</si>
  <si>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</si>
  <si>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</si>
  <si>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</si>
  <si>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</si>
  <si>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</si>
  <si>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</si>
  <si>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</si>
  <si>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</si>
  <si>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</si>
  <si>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</si>
  <si>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</si>
  <si>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</si>
  <si>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</si>
  <si>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</si>
  <si>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</si>
  <si>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</si>
  <si>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</si>
  <si>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</si>
  <si>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</si>
  <si>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</si>
  <si>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</si>
  <si>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</si>
  <si>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</si>
  <si>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</si>
  <si>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</si>
  <si>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</si>
  <si>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</si>
  <si>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</si>
  <si>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</si>
  <si>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</si>
  <si>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</si>
  <si>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</si>
  <si>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</si>
  <si>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</si>
  <si>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</si>
  <si>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</si>
  <si>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</si>
  <si>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</si>
  <si>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</si>
  <si>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</si>
  <si>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</si>
  <si>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</si>
  <si>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</si>
  <si>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</si>
  <si>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</si>
  <si>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</si>
  <si>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</si>
  <si>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</si>
  <si>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</si>
  <si>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</si>
  <si>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</si>
  <si>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</si>
  <si>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</si>
  <si>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</si>
  <si>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</si>
  <si>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</si>
  <si>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</si>
  <si>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</si>
  <si>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</si>
  <si>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</si>
  <si>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</si>
  <si>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</si>
  <si>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</si>
  <si>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</si>
  <si>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</si>
  <si>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</si>
  <si>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</si>
  <si>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</si>
  <si>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</si>
  <si>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</si>
  <si>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</si>
  <si>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</si>
  <si>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</si>
  <si>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</si>
  <si>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</si>
  <si>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</si>
  <si>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</si>
  <si>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</si>
  <si>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</si>
  <si>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</si>
  <si>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</si>
  <si>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</si>
  <si>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</si>
  <si>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</si>
  <si>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</si>
  <si>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</si>
  <si>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</si>
  <si>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</si>
  <si>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</si>
  <si>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</si>
  <si>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</si>
  <si>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</si>
  <si>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</si>
  <si>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</si>
  <si>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</si>
  <si>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</si>
  <si>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</si>
  <si>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</si>
  <si>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</si>
  <si>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</si>
  <si>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</si>
  <si>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</si>
  <si>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</si>
  <si>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</si>
  <si>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</si>
  <si>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</si>
  <si>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</si>
  <si>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</si>
  <si>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</si>
  <si>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</si>
  <si>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</si>
  <si>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</si>
  <si>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</si>
  <si>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</si>
  <si>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</si>
  <si>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</si>
  <si>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</si>
  <si>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</si>
  <si>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</si>
  <si>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</si>
  <si>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</si>
  <si>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</si>
  <si>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</si>
  <si>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</si>
  <si>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</si>
  <si>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</si>
  <si>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</si>
  <si>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</si>
  <si>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</si>
  <si>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</si>
  <si>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</si>
  <si>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</si>
  <si>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</si>
  <si>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</si>
  <si>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</si>
  <si>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</si>
  <si>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</si>
  <si>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</si>
  <si>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</si>
  <si>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</si>
  <si>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</si>
  <si>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</si>
  <si>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</si>
  <si>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</si>
  <si>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</si>
  <si>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</si>
  <si>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</si>
  <si>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</si>
  <si>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</si>
  <si>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</si>
  <si>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</si>
  <si>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</si>
  <si>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</si>
  <si>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</si>
  <si>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</si>
  <si>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</si>
  <si>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</si>
  <si>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</si>
  <si>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</si>
  <si>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</si>
  <si>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</si>
  <si>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</si>
  <si>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</si>
  <si>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</si>
  <si>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</si>
  <si>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</si>
  <si>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</si>
  <si>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</si>
  <si>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</si>
  <si>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</si>
  <si>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</si>
  <si>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</si>
  <si>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</si>
  <si>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</si>
  <si>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</si>
  <si>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</si>
  <si>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</si>
  <si>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</si>
  <si>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</si>
  <si>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</si>
  <si>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</si>
  <si>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</si>
  <si>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</si>
  <si>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</si>
  <si>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</si>
  <si>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</si>
  <si>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</si>
  <si>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</si>
  <si>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</si>
  <si>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</si>
  <si>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</si>
  <si>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</si>
  <si>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</si>
  <si>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</si>
  <si>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</si>
  <si>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</si>
  <si>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</si>
  <si>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</si>
  <si>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</si>
  <si>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</si>
  <si>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</si>
  <si>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</si>
  <si>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</si>
  <si>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</si>
  <si>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</si>
  <si>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</si>
  <si>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</si>
  <si>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</si>
  <si>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</si>
  <si>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</si>
  <si>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</si>
  <si>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</si>
  <si>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</si>
  <si>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</si>
  <si>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</si>
  <si>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</si>
  <si>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</si>
  <si>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</si>
  <si>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</si>
  <si>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</si>
  <si>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</si>
  <si>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</si>
  <si>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</si>
  <si>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</si>
  <si>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</si>
  <si>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</si>
  <si>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</si>
  <si>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</si>
  <si>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</si>
  <si>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</si>
  <si>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</si>
  <si>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</si>
  <si>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</si>
  <si>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</si>
  <si>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</si>
  <si>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</si>
  <si>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</si>
  <si>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</si>
  <si>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</si>
  <si>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</si>
  <si>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</si>
  <si>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</si>
  <si>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</si>
  <si>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</si>
  <si>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</si>
  <si>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</si>
  <si>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</si>
  <si>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</si>
  <si>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</si>
  <si>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</si>
  <si>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</si>
  <si>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</si>
  <si>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</si>
  <si>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</si>
  <si>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</si>
  <si>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</si>
  <si>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</si>
  <si>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</si>
  <si>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</si>
  <si>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</si>
  <si>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</si>
  <si>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</si>
  <si>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</si>
  <si>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</si>
  <si>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</si>
  <si>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</si>
  <si>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</si>
  <si>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</si>
  <si>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</si>
  <si>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</si>
  <si>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</si>
  <si>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</si>
  <si>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</si>
  <si>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</si>
  <si>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</si>
  <si>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</si>
  <si>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</si>
  <si>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</si>
  <si>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</si>
  <si>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</si>
  <si>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</si>
  <si>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</si>
  <si>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</si>
  <si>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</si>
  <si>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</si>
  <si>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</si>
  <si>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</si>
  <si>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</si>
  <si>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</si>
  <si>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</si>
  <si>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</si>
  <si>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</si>
  <si>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</si>
  <si>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</si>
  <si>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</si>
  <si>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</si>
  <si>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</si>
  <si>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</si>
  <si>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</si>
  <si>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</si>
  <si>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</si>
  <si>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</si>
  <si>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</si>
  <si>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</si>
  <si>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</si>
  <si>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</si>
  <si>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</si>
  <si>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</si>
  <si>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</si>
  <si>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</si>
  <si>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</si>
  <si>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</si>
  <si>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</si>
  <si>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</si>
  <si>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</si>
  <si>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</si>
  <si>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</si>
  <si>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</si>
  <si>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</si>
  <si>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</si>
  <si>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</si>
  <si>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</si>
  <si>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</si>
  <si>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</si>
  <si>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</si>
  <si>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</si>
  <si>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</si>
  <si>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</si>
  <si>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</si>
  <si>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</si>
  <si>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</si>
  <si>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</si>
  <si>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</si>
  <si>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</si>
  <si>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</si>
  <si>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</si>
  <si>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</si>
  <si>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</si>
  <si>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</si>
  <si>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</si>
  <si>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</si>
  <si>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</si>
  <si>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</si>
  <si>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</si>
  <si>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</si>
  <si>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</si>
  <si>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</si>
  <si>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</si>
  <si>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</si>
  <si>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</si>
  <si>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</si>
  <si>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</si>
  <si>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</si>
  <si>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</si>
  <si>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</si>
  <si>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</si>
  <si>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</si>
  <si>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</si>
  <si>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</si>
  <si>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</si>
  <si>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</si>
  <si>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</si>
  <si>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</si>
  <si>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</si>
  <si>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</si>
  <si>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</si>
  <si>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</si>
  <si>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</si>
  <si>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</si>
  <si>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</si>
  <si>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</si>
  <si>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</si>
  <si>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</si>
  <si>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</si>
  <si>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</si>
  <si>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</si>
  <si>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</si>
  <si>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</si>
  <si>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</si>
  <si>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</si>
  <si>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</si>
  <si>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</si>
  <si>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</si>
  <si>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</si>
  <si>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</si>
  <si>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</si>
  <si>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</si>
  <si>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</si>
  <si>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</si>
  <si>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</si>
  <si>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</si>
  <si>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</si>
  <si>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</si>
  <si>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</si>
  <si>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</si>
  <si>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</si>
  <si>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</si>
  <si>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</si>
  <si>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</si>
  <si>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</si>
  <si>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</si>
  <si>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</si>
  <si>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</si>
  <si>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</si>
  <si>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</si>
  <si>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</si>
  <si>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</si>
  <si>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</si>
  <si>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</si>
  <si>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</si>
  <si>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</si>
  <si>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</si>
  <si>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</si>
  <si>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</si>
  <si>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</si>
  <si>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</si>
  <si>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</si>
  <si>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</si>
  <si>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</si>
  <si>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</si>
  <si>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</si>
  <si>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</si>
  <si>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</si>
  <si>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</si>
  <si>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</si>
  <si>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</si>
  <si>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</si>
  <si>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</si>
  <si>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</si>
  <si>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</si>
  <si>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</si>
  <si>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</si>
  <si>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</si>
  <si>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</si>
  <si>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</si>
  <si>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</si>
  <si>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</si>
  <si>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</si>
  <si>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</si>
  <si>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</si>
  <si>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</si>
  <si>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</si>
  <si>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</si>
  <si>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</si>
  <si>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</si>
  <si>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</si>
  <si>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</si>
  <si>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</si>
  <si>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</si>
  <si>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</si>
  <si>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</si>
  <si>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</si>
  <si>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</si>
  <si>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</si>
  <si>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</si>
  <si>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</si>
  <si>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</si>
  <si>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</si>
  <si>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</si>
  <si>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</si>
  <si>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</si>
  <si>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</si>
  <si>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</si>
  <si>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</si>
  <si>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</si>
  <si>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</si>
  <si>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</si>
  <si>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</si>
  <si>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</si>
  <si>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</si>
  <si>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</si>
  <si>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</si>
  <si>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</si>
  <si>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</si>
  <si>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</si>
  <si>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</si>
  <si>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</si>
  <si>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</si>
  <si>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</si>
  <si>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</si>
  <si>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</si>
  <si>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</si>
  <si>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</si>
  <si>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</si>
  <si>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</si>
  <si>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</si>
  <si>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</si>
  <si>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</si>
  <si>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</si>
  <si>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</si>
  <si>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</si>
  <si>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</si>
  <si>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</si>
  <si>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</si>
  <si>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</si>
  <si>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</si>
  <si>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</si>
  <si>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</si>
  <si>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</si>
  <si>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</si>
  <si>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</si>
  <si>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</si>
  <si>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</si>
  <si>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</si>
  <si>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</si>
  <si>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</si>
  <si>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</si>
  <si>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</si>
  <si>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</si>
  <si>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</si>
  <si>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</si>
  <si>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</si>
  <si>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</si>
  <si>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</si>
  <si>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</si>
  <si>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</si>
  <si>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</si>
  <si>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</si>
  <si>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</si>
  <si>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</si>
  <si>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</si>
  <si>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</si>
  <si>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</si>
  <si>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</si>
  <si>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</si>
  <si>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</si>
  <si>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</si>
  <si>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</si>
  <si>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</si>
  <si>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</si>
  <si>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</si>
  <si>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</si>
  <si>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</si>
  <si>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</si>
  <si>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</si>
  <si>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</si>
  <si>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</si>
  <si>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</si>
  <si>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</si>
  <si>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</si>
  <si>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</si>
  <si>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</si>
  <si>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</si>
  <si>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</si>
  <si>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</si>
  <si>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</si>
  <si>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</si>
  <si>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</si>
  <si>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</si>
  <si>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</si>
  <si>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</si>
  <si>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</si>
  <si>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</si>
  <si>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</si>
  <si>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</si>
  <si>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</si>
  <si>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</si>
  <si>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</si>
  <si>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</si>
  <si>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</si>
  <si>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</si>
  <si>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</si>
  <si>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</si>
  <si>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</si>
  <si>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</si>
  <si>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</si>
  <si>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</si>
  <si>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</si>
  <si>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</si>
  <si>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</si>
  <si>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</si>
  <si>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</si>
  <si>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</si>
  <si>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</si>
  <si>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</si>
  <si>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</si>
  <si>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</si>
  <si>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</si>
  <si>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</si>
  <si>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</si>
  <si>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</si>
  <si>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</si>
  <si>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</si>
  <si>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</si>
  <si>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</si>
  <si>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</si>
  <si>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</si>
  <si>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</si>
  <si>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</si>
  <si>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</si>
  <si>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</si>
  <si>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</si>
  <si>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</si>
  <si>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</si>
  <si>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</si>
  <si>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</si>
  <si>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</si>
  <si>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</si>
  <si>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</si>
  <si>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</si>
  <si>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</si>
  <si>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</si>
  <si>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</si>
  <si>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</si>
  <si>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</si>
  <si>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</si>
  <si>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</si>
  <si>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</si>
  <si>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</si>
  <si>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</si>
  <si>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</si>
  <si>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</si>
  <si>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</si>
  <si>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</si>
  <si>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</si>
  <si>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</si>
  <si>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</si>
  <si>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</si>
  <si>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</si>
  <si>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</si>
  <si>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</si>
  <si>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</si>
  <si>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</si>
  <si>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</si>
  <si>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</si>
  <si>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</si>
  <si>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</si>
  <si>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</si>
  <si>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</si>
  <si>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</si>
  <si>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</si>
  <si>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</si>
  <si>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</si>
  <si>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</si>
  <si>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</si>
  <si>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</si>
  <si>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</si>
  <si>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</si>
  <si>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</si>
  <si>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</si>
  <si>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</si>
  <si>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</si>
  <si>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</si>
  <si>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</si>
  <si>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</si>
  <si>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</si>
  <si>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</si>
  <si>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</si>
  <si>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</si>
  <si>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</si>
  <si>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</si>
  <si>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</si>
  <si>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</si>
  <si>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</si>
  <si>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</si>
  <si>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</si>
  <si>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</si>
  <si>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</si>
  <si>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</si>
  <si>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</si>
  <si>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</si>
  <si>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</si>
  <si>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</si>
  <si>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</si>
  <si>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</si>
  <si>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</si>
  <si>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</si>
  <si>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</si>
  <si>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</si>
  <si>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</si>
  <si>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</si>
  <si>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</si>
  <si>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</si>
  <si>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</si>
  <si>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</si>
  <si>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</si>
  <si>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</si>
  <si>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</si>
  <si>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</si>
  <si>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</si>
  <si>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</si>
  <si>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</si>
  <si>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</si>
  <si>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</si>
  <si>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</si>
  <si>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</si>
  <si>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</si>
  <si>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</si>
  <si>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</si>
  <si>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</si>
  <si>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</si>
  <si>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</si>
  <si>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</si>
  <si>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</si>
  <si>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</si>
  <si>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</si>
  <si>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</si>
  <si>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</si>
  <si>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</si>
  <si>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</si>
  <si>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</si>
  <si>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</si>
  <si>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</si>
  <si>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</si>
  <si>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</si>
  <si>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</si>
  <si>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</si>
  <si>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</si>
  <si>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</si>
  <si>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</si>
  <si>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</si>
  <si>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</si>
  <si>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</si>
  <si>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</si>
  <si>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</si>
  <si>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</si>
  <si>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</si>
  <si>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</si>
  <si>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</si>
  <si>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</si>
  <si>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</si>
  <si>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</si>
  <si>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</si>
  <si>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</si>
  <si>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</si>
  <si>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</si>
  <si>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</si>
  <si>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</si>
  <si>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</si>
  <si>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</si>
  <si>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</si>
  <si>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</si>
  <si>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</si>
  <si>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</si>
  <si>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</si>
  <si>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</si>
  <si>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</si>
  <si>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</si>
  <si>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</si>
  <si>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</si>
  <si>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</si>
  <si>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</si>
  <si>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</si>
  <si>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</si>
  <si>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</si>
  <si>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</si>
  <si>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</si>
  <si>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</si>
  <si>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</si>
  <si>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</si>
  <si>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</si>
  <si>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</si>
  <si>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</si>
  <si>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</si>
  <si>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</si>
  <si>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</si>
  <si>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</si>
  <si>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</si>
  <si>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</si>
  <si>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</si>
  <si>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</si>
  <si>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</si>
  <si>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</si>
  <si>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</si>
  <si>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</si>
  <si>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</si>
  <si>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</si>
  <si>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</si>
  <si>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</si>
  <si>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</si>
  <si>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</si>
  <si>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</si>
  <si>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</si>
  <si>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</si>
  <si>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</si>
  <si>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</si>
  <si>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</si>
  <si>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</si>
  <si>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</si>
  <si>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</si>
  <si>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</si>
  <si>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</si>
  <si>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</si>
  <si>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</si>
  <si>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</si>
  <si>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</si>
  <si>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</si>
  <si>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</si>
  <si>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</si>
  <si>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</si>
  <si>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</si>
  <si>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</si>
  <si>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</si>
  <si>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</si>
  <si>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</si>
  <si>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</si>
  <si>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</si>
  <si>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</si>
  <si>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</si>
  <si>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</si>
  <si>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</si>
  <si>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</si>
  <si>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</si>
  <si>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</si>
  <si>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</si>
  <si>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</si>
  <si>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</si>
  <si>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</si>
  <si>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</si>
  <si>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</si>
  <si>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</si>
  <si>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</si>
  <si>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</si>
  <si>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</si>
  <si>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</si>
  <si>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</si>
  <si>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</si>
  <si>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</si>
  <si>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</si>
  <si>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</si>
  <si>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</si>
  <si>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</si>
  <si>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</si>
  <si>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</si>
  <si>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</si>
  <si>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</si>
  <si>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</si>
  <si>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</si>
  <si>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</si>
  <si>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</si>
  <si>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</si>
  <si>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</si>
  <si>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</si>
  <si>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</si>
  <si>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</si>
  <si>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</si>
  <si>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</si>
  <si>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</si>
  <si>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</si>
  <si>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</si>
  <si>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</si>
  <si>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</si>
  <si>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</si>
  <si>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</si>
  <si>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</si>
  <si>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</si>
  <si>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</si>
  <si>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</si>
  <si>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</si>
  <si>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</si>
  <si>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</si>
  <si>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</si>
  <si>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</si>
  <si>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</si>
  <si>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</si>
  <si>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</si>
  <si>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</si>
  <si>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</si>
  <si>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</si>
  <si>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</si>
  <si>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</si>
  <si>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</si>
  <si>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</si>
  <si>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</si>
  <si>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</si>
  <si>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</si>
  <si>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</si>
  <si>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</si>
  <si>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</si>
  <si>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</si>
  <si>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</si>
  <si>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</si>
  <si>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</si>
  <si>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</si>
  <si>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</si>
  <si>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</si>
  <si>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</si>
  <si>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</si>
  <si>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</si>
  <si>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</si>
  <si>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</si>
  <si>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</si>
  <si>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</si>
  <si>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</si>
  <si>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</si>
  <si>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</si>
  <si>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</si>
  <si>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</si>
  <si>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</si>
  <si>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</si>
  <si>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</si>
  <si>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</si>
  <si>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</si>
  <si>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</si>
  <si>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</si>
  <si>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</si>
  <si>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</si>
  <si>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</si>
  <si>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</si>
  <si>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</si>
  <si>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</si>
  <si>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</si>
  <si>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</si>
  <si>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</si>
  <si>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</si>
  <si>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</si>
  <si>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</si>
  <si>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</si>
  <si>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</si>
  <si>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</si>
  <si>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</si>
  <si>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</si>
  <si>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</si>
  <si>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</si>
  <si>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</si>
  <si>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</si>
  <si>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</si>
  <si>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</si>
  <si>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</si>
  <si>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</si>
  <si>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</si>
  <si>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</si>
  <si>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</si>
  <si>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</si>
  <si>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</si>
  <si>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</si>
  <si>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</si>
  <si>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</si>
  <si>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</si>
  <si>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</si>
  <si>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</si>
  <si>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</si>
  <si>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</si>
  <si>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</si>
  <si>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</si>
  <si>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</si>
  <si>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</si>
  <si>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</si>
  <si>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</si>
  <si>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</si>
  <si>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</si>
  <si>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</si>
  <si>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</si>
  <si>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</si>
  <si>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</si>
  <si>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</si>
  <si>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</si>
  <si>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</si>
  <si>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</si>
  <si>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</si>
  <si>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</si>
  <si>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</si>
  <si>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</si>
  <si>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</si>
  <si>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</si>
  <si>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</si>
  <si>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</si>
  <si>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</si>
  <si>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</si>
  <si>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</si>
  <si>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</si>
  <si>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</si>
  <si>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</si>
  <si>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</si>
  <si>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</si>
  <si>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</si>
  <si>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</si>
  <si>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</si>
  <si>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</si>
  <si>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</si>
  <si>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</si>
  <si>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</si>
  <si>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</si>
  <si>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</si>
  <si>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</si>
  <si>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</si>
  <si>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</si>
  <si>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</si>
  <si>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</si>
  <si>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</si>
  <si>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</si>
  <si>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</si>
  <si>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</si>
  <si>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</si>
  <si>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</si>
  <si>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</si>
  <si>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</si>
  <si>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</si>
  <si>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</si>
  <si>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</si>
  <si>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</si>
  <si>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</si>
  <si>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</si>
  <si>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</si>
  <si>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</si>
  <si>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</si>
  <si>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</si>
  <si>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</si>
  <si>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</si>
  <si>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</si>
  <si>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</si>
  <si>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</si>
  <si>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</si>
  <si>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</si>
  <si>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</si>
  <si>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</si>
  <si>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</si>
  <si>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</si>
  <si>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</si>
  <si>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</si>
  <si>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</si>
  <si>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</si>
  <si>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</si>
  <si>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</si>
  <si>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</si>
  <si>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</si>
  <si>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</si>
  <si>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</si>
  <si>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</si>
  <si>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</si>
  <si>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</si>
  <si>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</si>
  <si>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</si>
  <si>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</si>
  <si>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</si>
  <si>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</si>
  <si>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</si>
  <si>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</si>
  <si>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</si>
  <si>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</si>
  <si>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</si>
  <si>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</si>
  <si>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</si>
  <si>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</si>
  <si>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</si>
  <si>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</si>
  <si>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</si>
  <si>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</si>
  <si>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</si>
  <si>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</si>
  <si>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</si>
  <si>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</si>
  <si>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</si>
  <si>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</si>
  <si>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</si>
  <si>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</si>
  <si>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</si>
  <si>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</si>
  <si>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</si>
  <si>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</si>
  <si>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</si>
  <si>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</si>
  <si>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</si>
  <si>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</si>
  <si>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</si>
  <si>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</si>
  <si>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</si>
  <si>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</si>
  <si>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</si>
  <si>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</si>
  <si>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</si>
  <si>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</si>
  <si>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</si>
  <si>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</si>
  <si>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</si>
  <si>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</si>
  <si>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</si>
  <si>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</si>
  <si>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</si>
  <si>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</si>
  <si>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</si>
  <si>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</si>
  <si>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</si>
  <si>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</si>
  <si>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</si>
  <si>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</si>
  <si>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</si>
  <si>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</si>
  <si>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</si>
  <si>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</si>
  <si>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</si>
  <si>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</si>
  <si>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</si>
  <si>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</si>
  <si>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</si>
  <si>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</si>
  <si>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</si>
  <si>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</si>
  <si>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</si>
  <si>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</si>
  <si>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</si>
  <si>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</si>
  <si>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</si>
  <si>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</si>
  <si>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</si>
  <si>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</si>
  <si>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</si>
  <si>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</si>
  <si>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</si>
  <si>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</si>
  <si>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</si>
  <si>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</si>
  <si>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</si>
  <si>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</si>
  <si>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</si>
  <si>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</si>
  <si>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</si>
  <si>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</si>
  <si>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</si>
  <si>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</si>
  <si>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</si>
  <si>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</si>
  <si>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</si>
  <si>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</si>
  <si>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</si>
  <si>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</si>
  <si>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</si>
  <si>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</si>
  <si>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</si>
  <si>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</si>
  <si>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</si>
  <si>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</si>
  <si>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</si>
  <si>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</si>
  <si>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</si>
  <si>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</si>
  <si>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</si>
  <si>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</si>
  <si>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</si>
  <si>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</si>
  <si>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</si>
  <si>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</si>
  <si>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</si>
  <si>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</si>
  <si>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</si>
  <si>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</si>
  <si>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</si>
  <si>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</si>
  <si>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</si>
  <si>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</si>
  <si>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</si>
  <si>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</si>
  <si>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</si>
  <si>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</si>
  <si>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</si>
  <si>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</si>
  <si>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</si>
  <si>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</si>
  <si>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</si>
  <si>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</si>
  <si>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</si>
  <si>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</si>
  <si>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</si>
  <si>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</si>
  <si>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</si>
  <si>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</si>
  <si>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</si>
  <si>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</si>
  <si>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</si>
  <si>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</si>
  <si>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</si>
  <si>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</si>
  <si>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</si>
  <si>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</si>
  <si>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</si>
  <si>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</si>
  <si>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</si>
  <si>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</si>
  <si>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</si>
  <si>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</si>
  <si>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</si>
  <si>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</si>
  <si>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</si>
  <si>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</si>
  <si>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</si>
  <si>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</si>
  <si>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</si>
  <si>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</si>
  <si>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</si>
  <si>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</si>
  <si>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</si>
  <si>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</si>
  <si>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</si>
  <si>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</si>
  <si>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</si>
  <si>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</si>
  <si>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</si>
  <si>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</si>
  <si>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</si>
  <si>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</si>
  <si>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</si>
  <si>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</si>
  <si>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</si>
  <si>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</si>
  <si>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</si>
  <si>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</si>
  <si>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</si>
  <si>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</si>
  <si>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</si>
  <si>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</si>
  <si>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</si>
  <si>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</si>
  <si>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</si>
  <si>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</si>
  <si>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</si>
  <si>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</si>
  <si>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</si>
  <si>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</si>
  <si>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</si>
  <si>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</si>
  <si>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</si>
  <si>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</si>
  <si>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</si>
  <si>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</si>
  <si>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</si>
  <si>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</si>
  <si>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</si>
  <si>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</si>
  <si>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</si>
  <si>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</si>
  <si>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</si>
  <si>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</si>
  <si>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</si>
  <si>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</si>
  <si>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</si>
  <si>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</si>
  <si>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</si>
  <si>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</si>
  <si>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</si>
  <si>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</si>
  <si>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</si>
  <si>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</si>
  <si>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</si>
  <si>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</si>
  <si>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</si>
  <si>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</si>
  <si>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</si>
  <si>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</si>
  <si>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</si>
  <si>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</si>
  <si>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</si>
  <si>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</si>
  <si>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</si>
  <si>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</si>
  <si>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</si>
  <si>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</si>
  <si>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</si>
  <si>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</si>
  <si>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</si>
  <si>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</si>
  <si>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</si>
  <si>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</si>
  <si>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</si>
  <si>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</si>
  <si>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</si>
  <si>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</si>
  <si>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</si>
  <si>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</si>
  <si>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</si>
  <si>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</si>
  <si>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</si>
  <si>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</si>
  <si>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</si>
  <si>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</si>
  <si>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</si>
  <si>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</si>
  <si>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</si>
  <si>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</si>
  <si>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</si>
  <si>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</si>
  <si>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</si>
  <si>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</si>
  <si>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</si>
  <si>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</si>
  <si>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</si>
  <si>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</si>
  <si>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</si>
  <si>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</si>
  <si>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</si>
  <si>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</si>
  <si>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</si>
  <si>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</si>
  <si>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</si>
  <si>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</si>
  <si>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</si>
  <si>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</si>
  <si>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</si>
  <si>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</si>
  <si>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</si>
  <si>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</si>
  <si>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</si>
  <si>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</si>
  <si>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</si>
  <si>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</si>
  <si>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</si>
  <si>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</si>
  <si>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</si>
  <si>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</si>
  <si>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</si>
  <si>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</si>
  <si>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</si>
  <si>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</si>
  <si>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</si>
  <si>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</si>
  <si>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</si>
  <si>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</si>
  <si>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</si>
  <si>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</si>
  <si>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</si>
  <si>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</si>
  <si>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</si>
  <si>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</si>
  <si>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</si>
  <si>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</si>
  <si>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</si>
  <si>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</si>
  <si>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</si>
  <si>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</si>
  <si>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</si>
  <si>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</si>
  <si>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</si>
  <si>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</si>
  <si>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</si>
  <si>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</si>
  <si>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</si>
  <si>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</si>
  <si>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</si>
  <si>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</si>
  <si>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</si>
  <si>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</si>
  <si>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</si>
  <si>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</si>
  <si>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</si>
  <si>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</si>
  <si>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</si>
  <si>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</si>
  <si>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</si>
  <si>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</si>
  <si>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</si>
  <si>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</si>
  <si>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</si>
  <si>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</si>
  <si>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</si>
  <si>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</si>
  <si>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</si>
  <si>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</si>
  <si>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</si>
  <si>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</si>
  <si>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</si>
  <si>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</si>
  <si>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</si>
  <si>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</si>
  <si>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</si>
  <si>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</si>
  <si>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</si>
  <si>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</si>
  <si>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</si>
  <si>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</si>
  <si>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</si>
  <si>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</si>
  <si>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</si>
  <si>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</si>
  <si>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</si>
  <si>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</si>
  <si>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</si>
  <si>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</si>
  <si>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</si>
  <si>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</si>
  <si>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</si>
  <si>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</si>
  <si>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</si>
  <si>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</si>
  <si>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</si>
  <si>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</si>
  <si>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</si>
  <si>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</si>
  <si>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</si>
  <si>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</si>
  <si>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</si>
  <si>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</si>
  <si>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</si>
  <si>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</si>
  <si>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</si>
  <si>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</si>
  <si>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</si>
  <si>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</si>
  <si>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</si>
  <si>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</si>
  <si>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</si>
  <si>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</si>
  <si>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</si>
  <si>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</si>
  <si>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</si>
  <si>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</si>
  <si>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</si>
  <si>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</si>
  <si>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</si>
  <si>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</si>
  <si>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</si>
  <si>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</si>
  <si>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</si>
  <si>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</si>
  <si>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</si>
  <si>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</si>
  <si>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</si>
  <si>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</si>
  <si>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</si>
  <si>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</si>
  <si>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</si>
  <si>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</si>
  <si>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</si>
  <si>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</si>
  <si>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</si>
  <si>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</si>
  <si>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</si>
  <si>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</si>
  <si>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</si>
  <si>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</si>
  <si>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</si>
  <si>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</si>
  <si>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</si>
  <si>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</si>
  <si>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</si>
  <si>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</si>
  <si>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</si>
  <si>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</si>
  <si>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</si>
  <si>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</si>
  <si>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</si>
  <si>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</si>
  <si>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</si>
  <si>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</si>
  <si>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</si>
  <si>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</si>
  <si>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</si>
  <si>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</si>
  <si>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</si>
  <si>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</si>
  <si>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</si>
  <si>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</si>
  <si>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</si>
  <si>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</si>
  <si>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</si>
  <si>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</si>
  <si>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</si>
  <si>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</si>
  <si>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</si>
  <si>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</si>
  <si>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</si>
  <si>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</si>
  <si>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</si>
  <si>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</si>
  <si>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</si>
  <si>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</si>
  <si>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</si>
  <si>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</si>
  <si>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</si>
  <si>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</si>
  <si>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</si>
  <si>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</si>
  <si>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</si>
  <si>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</si>
  <si>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</si>
  <si>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</si>
  <si>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</si>
  <si>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</si>
  <si>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</si>
  <si>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</si>
  <si>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</si>
  <si>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</si>
  <si>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</si>
  <si>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</si>
  <si>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</si>
  <si>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</si>
  <si>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</si>
  <si>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</si>
  <si>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</si>
  <si>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</si>
  <si>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</si>
  <si>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</si>
  <si>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</si>
  <si>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</si>
  <si>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</si>
  <si>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</si>
  <si>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</si>
  <si>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</si>
  <si>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</si>
  <si>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</si>
  <si>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</si>
  <si>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</si>
  <si>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</si>
  <si>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</si>
  <si>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</si>
  <si>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</si>
  <si>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</si>
  <si>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</si>
  <si>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</si>
  <si>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</si>
  <si>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</si>
  <si>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</si>
  <si>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</si>
  <si>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</si>
  <si>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</si>
  <si>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</si>
  <si>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</si>
  <si>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</si>
  <si>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</si>
  <si>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</si>
  <si>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</si>
  <si>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</si>
  <si>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</si>
  <si>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</si>
  <si>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</si>
  <si>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</si>
  <si>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</si>
  <si>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</si>
  <si>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</si>
  <si>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</si>
  <si>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</si>
  <si>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</si>
  <si>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</si>
  <si>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</si>
  <si>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</si>
  <si>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</si>
  <si>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</si>
  <si>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</si>
  <si>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</si>
  <si>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</si>
  <si>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</si>
  <si>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</si>
  <si>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</si>
  <si>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</si>
  <si>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</si>
  <si>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</si>
  <si>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</si>
  <si>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</si>
  <si>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</si>
  <si>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</si>
  <si>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</si>
  <si>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</si>
  <si>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</si>
  <si>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</si>
  <si>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</si>
  <si>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</si>
  <si>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</si>
  <si>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</si>
  <si>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</si>
  <si>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</si>
  <si>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</si>
  <si>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</si>
  <si>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</si>
  <si>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</si>
  <si>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</si>
  <si>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</si>
  <si>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</si>
  <si>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</si>
  <si>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</si>
  <si>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</si>
  <si>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</si>
  <si>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</si>
  <si>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</si>
  <si>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</si>
  <si>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</si>
  <si>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</si>
  <si>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</si>
  <si>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</si>
  <si>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</si>
  <si>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</si>
  <si>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</si>
  <si>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</si>
  <si>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</si>
  <si>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</si>
  <si>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</si>
  <si>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</si>
  <si>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</si>
  <si>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</si>
  <si>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</si>
  <si>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</si>
  <si>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</si>
  <si>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</si>
  <si>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</si>
  <si>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</si>
  <si>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</si>
  <si>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</si>
  <si>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</si>
  <si>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</si>
  <si>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</si>
  <si>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</si>
  <si>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</si>
  <si>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</si>
  <si>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</si>
  <si>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</si>
  <si>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</si>
  <si>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</si>
  <si>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</si>
  <si>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</si>
  <si>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</si>
  <si>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</si>
  <si>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</si>
  <si>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</si>
  <si>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</si>
  <si>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</si>
  <si>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</si>
  <si>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</si>
  <si>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</si>
  <si>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</si>
  <si>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</si>
  <si>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</si>
  <si>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</si>
  <si>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</si>
  <si>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</si>
  <si>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</si>
  <si>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</si>
  <si>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</si>
  <si>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</si>
  <si>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</si>
  <si>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</si>
  <si>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</si>
  <si>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</si>
  <si>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</si>
  <si>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</si>
  <si>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</si>
  <si>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</si>
  <si>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</si>
  <si>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</si>
  <si>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</si>
  <si>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</si>
  <si>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</si>
  <si>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</si>
  <si>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</si>
  <si>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</si>
  <si>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</si>
  <si>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</si>
  <si>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</si>
  <si>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</si>
  <si>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</si>
  <si>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</si>
  <si>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</si>
  <si>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</si>
  <si>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</si>
  <si>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</si>
  <si>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</si>
  <si>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</si>
  <si>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</si>
  <si>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</si>
  <si>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</si>
  <si>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</si>
  <si>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</si>
  <si>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</si>
  <si>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</si>
  <si>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</si>
  <si>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</si>
  <si>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</si>
  <si>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</si>
  <si>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</si>
  <si>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</si>
  <si>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</si>
  <si>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</si>
  <si>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</si>
  <si>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</si>
  <si>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</si>
  <si>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</si>
  <si>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</si>
  <si>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</si>
  <si>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</si>
  <si>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</si>
  <si>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</si>
  <si>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</si>
  <si>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</si>
  <si>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</si>
  <si>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</si>
  <si>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</si>
  <si>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</si>
  <si>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</si>
  <si>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</si>
  <si>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</si>
  <si>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</si>
  <si>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</si>
  <si>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</si>
  <si>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</si>
  <si>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</si>
  <si>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</si>
  <si>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</si>
  <si>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</si>
  <si>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</si>
  <si>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</si>
  <si>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</si>
  <si>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</si>
  <si>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</si>
  <si>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</si>
  <si>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</si>
  <si>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</si>
  <si>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</si>
  <si>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</si>
  <si>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</si>
  <si>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</si>
  <si>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</si>
  <si>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</si>
  <si>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</si>
  <si>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</si>
  <si>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</si>
  <si>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</si>
  <si>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</si>
  <si>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</si>
  <si>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</si>
  <si>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</si>
  <si>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</si>
  <si>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</si>
  <si>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</si>
  <si>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</si>
  <si>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</si>
  <si>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</si>
  <si>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</si>
  <si>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</si>
  <si>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</si>
  <si>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</si>
  <si>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</si>
  <si>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</si>
  <si>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</si>
  <si>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</si>
  <si>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</si>
  <si>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</si>
  <si>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</si>
  <si>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</si>
  <si>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</si>
  <si>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</si>
  <si>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</si>
  <si>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</si>
  <si>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</si>
  <si>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</si>
  <si>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</si>
  <si>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</si>
  <si>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</si>
  <si>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</si>
  <si>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</si>
  <si>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</si>
  <si>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</si>
  <si>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</si>
  <si>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</si>
  <si>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</si>
  <si>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</si>
  <si>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</si>
  <si>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</si>
  <si>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</si>
  <si>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</si>
  <si>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</si>
  <si>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</si>
  <si>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</si>
  <si>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</si>
  <si>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</si>
  <si>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</si>
  <si>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</si>
  <si>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</si>
  <si>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</si>
  <si>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</si>
  <si>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</si>
  <si>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</si>
  <si>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</si>
  <si>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</si>
  <si>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</si>
  <si>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</si>
  <si>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</si>
  <si>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</si>
  <si>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</si>
  <si>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</si>
  <si>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</si>
  <si>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</si>
  <si>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</si>
  <si>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</si>
  <si>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</si>
  <si>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</si>
  <si>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</si>
  <si>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</si>
  <si>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</si>
  <si>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</si>
  <si>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</si>
  <si>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</si>
  <si>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</si>
  <si>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</si>
  <si>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</si>
  <si>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</si>
  <si>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</si>
  <si>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</si>
  <si>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</si>
  <si>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</si>
  <si>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</si>
  <si>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</si>
  <si>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</si>
  <si>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</si>
  <si>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</si>
  <si>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</si>
  <si>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</si>
  <si>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</si>
  <si>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</si>
  <si>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</si>
  <si>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</si>
  <si>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</si>
  <si>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</si>
  <si>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</si>
  <si>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</si>
  <si>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</si>
  <si>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</si>
  <si>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</si>
  <si>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</si>
  <si>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</si>
  <si>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</si>
  <si>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</si>
  <si>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</si>
  <si>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</si>
  <si>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</si>
  <si>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</si>
  <si>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</si>
  <si>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</si>
  <si>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</si>
  <si>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</si>
  <si>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</si>
  <si>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</si>
  <si>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</si>
  <si>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</si>
  <si>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</si>
  <si>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</si>
  <si>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</si>
  <si>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</si>
  <si>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</si>
  <si>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</si>
  <si>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</si>
  <si>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</si>
  <si>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</si>
  <si>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</si>
  <si>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</si>
  <si>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</si>
  <si>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</si>
  <si>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</si>
  <si>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</si>
  <si>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</si>
  <si>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</si>
  <si>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</si>
  <si>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</si>
  <si>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</si>
  <si>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</si>
  <si>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</si>
  <si>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</si>
  <si>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</si>
  <si>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</si>
  <si>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</si>
  <si>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</si>
  <si>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</si>
  <si>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</si>
  <si>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</si>
  <si>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</si>
  <si>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</si>
  <si>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</si>
  <si>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</si>
  <si>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</si>
  <si>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</si>
  <si>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Мионица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</si>
</sst>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155</c:v>
                </c:pt>
                <c:pt idx="1">
                  <c:v>215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153</c:v>
                </c:pt>
                <c:pt idx="1">
                  <c:v>191</c:v>
                </c:pt>
                <c:pt idx="2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498</c:v>
                </c:pt>
                <c:pt idx="1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182</c:v>
                </c:pt>
                <c:pt idx="1">
                  <c:v>155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</c:v>
                </c:pt>
                <c:pt idx="1">
                  <c:v>11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20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16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238.518</c:v>
                </c:pt>
                <c:pt idx="1">
                  <c:v>292.91800000000001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3959</c:v>
                </c:pt>
                <c:pt idx="1">
                  <c:v>3777</c:v>
                </c:pt>
                <c:pt idx="2">
                  <c:v>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7.9</c:v>
                </c:pt>
                <c:pt idx="1">
                  <c:v>16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486336"/>
        <c:axId val="291489280"/>
      </c:barChart>
      <c:catAx>
        <c:axId val="29148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89280"/>
        <c:crosses val="autoZero"/>
        <c:auto val="1"/>
        <c:lblAlgn val="ctr"/>
        <c:lblOffset val="100"/>
        <c:noMultiLvlLbl val="0"/>
      </c:catAx>
      <c:valAx>
        <c:axId val="29148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486336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924608"/>
        <c:axId val="292264192"/>
      </c:barChart>
      <c:catAx>
        <c:axId val="29192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264192"/>
        <c:crosses val="autoZero"/>
        <c:auto val="1"/>
        <c:lblAlgn val="ctr"/>
        <c:lblOffset val="100"/>
        <c:noMultiLvlLbl val="0"/>
      </c:catAx>
      <c:valAx>
        <c:axId val="29226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92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16.173913043478262</c:v>
                </c:pt>
                <c:pt idx="1">
                  <c:v>58.360248447204967</c:v>
                </c:pt>
                <c:pt idx="2">
                  <c:v>25.465838509316768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42</c:v>
                </c:pt>
                <c:pt idx="1">
                  <c:v>51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18</c:v>
                </c:pt>
                <c:pt idx="1">
                  <c:v>16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3752832"/>
        <c:axId val="294382592"/>
      </c:barChart>
      <c:catAx>
        <c:axId val="2937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382592"/>
        <c:crosses val="autoZero"/>
        <c:auto val="1"/>
        <c:lblAlgn val="ctr"/>
        <c:lblOffset val="100"/>
        <c:noMultiLvlLbl val="0"/>
      </c:catAx>
      <c:valAx>
        <c:axId val="29438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3752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4704640"/>
        <c:axId val="294707584"/>
      </c:barChart>
      <c:catAx>
        <c:axId val="29470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707584"/>
        <c:crosses val="autoZero"/>
        <c:auto val="1"/>
        <c:lblAlgn val="ctr"/>
        <c:lblOffset val="100"/>
        <c:noMultiLvlLbl val="0"/>
      </c:catAx>
      <c:valAx>
        <c:axId val="2947075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470464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104.3</c:v>
                </c:pt>
                <c:pt idx="1">
                  <c:v>107.1</c:v>
                </c:pt>
                <c:pt idx="2">
                  <c:v>122.5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124.5</c:v>
                </c:pt>
                <c:pt idx="1">
                  <c:v>100</c:v>
                </c:pt>
                <c:pt idx="2">
                  <c:v>109.5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5211008"/>
        <c:axId val="295213696"/>
      </c:barChart>
      <c:catAx>
        <c:axId val="295211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213696"/>
        <c:crosses val="autoZero"/>
        <c:auto val="1"/>
        <c:lblAlgn val="ctr"/>
        <c:lblOffset val="100"/>
        <c:noMultiLvlLbl val="0"/>
      </c:catAx>
      <c:valAx>
        <c:axId val="295213696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2110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383</c:v>
                </c:pt>
                <c:pt idx="1">
                  <c:v>316</c:v>
                </c:pt>
                <c:pt idx="2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5409536"/>
        <c:axId val="295411072"/>
      </c:barChart>
      <c:catAx>
        <c:axId val="29540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411072"/>
        <c:crosses val="autoZero"/>
        <c:auto val="1"/>
        <c:lblAlgn val="ctr"/>
        <c:lblOffset val="100"/>
        <c:noMultiLvlLbl val="0"/>
      </c:catAx>
      <c:valAx>
        <c:axId val="29541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409536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12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556416"/>
        <c:axId val="296567552"/>
      </c:barChart>
      <c:catAx>
        <c:axId val="29655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67552"/>
        <c:crosses val="autoZero"/>
        <c:auto val="1"/>
        <c:lblAlgn val="ctr"/>
        <c:lblOffset val="100"/>
        <c:noMultiLvlLbl val="0"/>
      </c:catAx>
      <c:valAx>
        <c:axId val="2965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56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35</c:v>
                </c:pt>
                <c:pt idx="1">
                  <c:v>40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57</c:v>
                </c:pt>
                <c:pt idx="1">
                  <c:v>89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592896"/>
        <c:axId val="296594432"/>
      </c:barChart>
      <c:catAx>
        <c:axId val="29659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94432"/>
        <c:crosses val="autoZero"/>
        <c:auto val="1"/>
        <c:lblAlgn val="ctr"/>
        <c:lblOffset val="100"/>
        <c:noMultiLvlLbl val="0"/>
      </c:catAx>
      <c:valAx>
        <c:axId val="296594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5928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1.9461697722567288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2.0289855072463765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2.3022774327122151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2.351966873706004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2.4347826086956523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2.5175983436853002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2.318840579710145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2.6086956521739131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2.8571428571428572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3.2795031055900621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3.1055900621118013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3.5693581780538302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4.2318840579710146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4.5879917184265011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3.7184265010351965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2.2028985507246377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1.7308488612836439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1.3250517598343685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8052608"/>
        <c:axId val="298154240"/>
      </c:barChart>
      <c:catAx>
        <c:axId val="2980526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8154240"/>
        <c:crosses val="autoZero"/>
        <c:auto val="1"/>
        <c:lblAlgn val="ctr"/>
        <c:lblOffset val="100"/>
        <c:noMultiLvlLbl val="0"/>
      </c:catAx>
      <c:valAx>
        <c:axId val="2981542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8052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2.0455486542443064</c:v>
                </c:pt>
                <c:pt idx="1">
                  <c:v>2.1532091097308488</c:v>
                </c:pt>
                <c:pt idx="2">
                  <c:v>2.5590062111801242</c:v>
                </c:pt>
                <c:pt idx="3">
                  <c:v>2.9233954451345756</c:v>
                </c:pt>
                <c:pt idx="4">
                  <c:v>2.6086956521739131</c:v>
                </c:pt>
                <c:pt idx="5">
                  <c:v>3.0559006211180124</c:v>
                </c:pt>
                <c:pt idx="6">
                  <c:v>2.5010351966873707</c:v>
                </c:pt>
                <c:pt idx="7">
                  <c:v>3.1966873706004142</c:v>
                </c:pt>
                <c:pt idx="8">
                  <c:v>3.2546583850931676</c:v>
                </c:pt>
                <c:pt idx="9">
                  <c:v>3.4534161490683233</c:v>
                </c:pt>
                <c:pt idx="10">
                  <c:v>3.5610766045548656</c:v>
                </c:pt>
                <c:pt idx="11">
                  <c:v>3.7763975155279503</c:v>
                </c:pt>
                <c:pt idx="12">
                  <c:v>3.8923395445134576</c:v>
                </c:pt>
                <c:pt idx="13">
                  <c:v>4.1325051759834368</c:v>
                </c:pt>
                <c:pt idx="14">
                  <c:v>3.4865424430641818</c:v>
                </c:pt>
                <c:pt idx="15">
                  <c:v>1.9544513457556936</c:v>
                </c:pt>
                <c:pt idx="16">
                  <c:v>1.4327122153209109</c:v>
                </c:pt>
                <c:pt idx="17">
                  <c:v>0.89440993788819867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8180608"/>
        <c:axId val="298183680"/>
      </c:barChart>
      <c:catAx>
        <c:axId val="2981806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8183680"/>
        <c:crosses val="autoZero"/>
        <c:auto val="1"/>
        <c:lblAlgn val="ctr"/>
        <c:lblOffset val="100"/>
        <c:noMultiLvlLbl val="0"/>
      </c:catAx>
      <c:valAx>
        <c:axId val="298183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180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0.21309569934134057</c:v>
                </c:pt>
                <c:pt idx="1">
                  <c:v>0.16910935738444194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1.4722975590856258</c:v>
                </c:pt>
                <c:pt idx="1">
                  <c:v>0.58248778654641109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9F7-4756-82E1-C1110B7632FC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9F7-4756-82E1-C1110B7632F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16.234017822549397</c:v>
                </c:pt>
                <c:pt idx="1">
                  <c:v>9.2070650131529508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9F7-4756-82E1-C1110B7632FC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9F7-4756-82E1-C1110B7632F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28.438589693917088</c:v>
                </c:pt>
                <c:pt idx="1">
                  <c:v>29.481397970687713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9F7-4756-82E1-C1110B7632F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9F7-4756-82E1-C1110B7632FC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43.549012010848507</c:v>
                </c:pt>
                <c:pt idx="1">
                  <c:v>52.292371288989102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89F7-4756-82E1-C1110B7632FC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89F7-4756-82E1-C1110B7632F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3.5063928709802408</c:v>
                </c:pt>
                <c:pt idx="1">
                  <c:v>2.8748590755355128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89F7-4756-82E1-C1110B7632FC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89F7-4756-82E1-C1110B7632F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6.5865943432777989</c:v>
                </c:pt>
                <c:pt idx="1">
                  <c:v>5.3927095077038709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9466752"/>
        <c:axId val="299468288"/>
      </c:barChart>
      <c:catAx>
        <c:axId val="29946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468288"/>
        <c:crosses val="autoZero"/>
        <c:auto val="1"/>
        <c:lblAlgn val="ctr"/>
        <c:lblOffset val="100"/>
        <c:noMultiLvlLbl val="0"/>
      </c:catAx>
      <c:valAx>
        <c:axId val="299468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466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464-4B34-A40A-3BA06E7A07D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464-4B34-A40A-3BA06E7A07D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40.430065865943433</c:v>
                </c:pt>
                <c:pt idx="1">
                  <c:v>35.569334836527624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464-4B34-A40A-3BA06E7A07D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464-4B34-A40A-3BA06E7A07D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31.983727237504844</c:v>
                </c:pt>
                <c:pt idx="1">
                  <c:v>40.323186771890271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464-4B34-A40A-3BA06E7A07D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464-4B34-A40A-3BA06E7A07D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27.431228206121659</c:v>
                </c:pt>
                <c:pt idx="1">
                  <c:v>23.900789177001126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0.15497869043006587</c:v>
                </c:pt>
                <c:pt idx="1">
                  <c:v>0.20668921458098458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9970560"/>
        <c:axId val="299972480"/>
      </c:barChart>
      <c:catAx>
        <c:axId val="29997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972480"/>
        <c:crosses val="autoZero"/>
        <c:auto val="1"/>
        <c:lblAlgn val="ctr"/>
        <c:lblOffset val="100"/>
        <c:noMultiLvlLbl val="0"/>
      </c:catAx>
      <c:valAx>
        <c:axId val="299972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99705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251</c:v>
                </c:pt>
                <c:pt idx="1">
                  <c:v>180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166</c:v>
                </c:pt>
                <c:pt idx="1">
                  <c:v>138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00010496"/>
        <c:axId val="300020864"/>
      </c:barChart>
      <c:catAx>
        <c:axId val="300010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020864"/>
        <c:crosses val="autoZero"/>
        <c:auto val="1"/>
        <c:lblAlgn val="ctr"/>
        <c:lblOffset val="100"/>
        <c:noMultiLvlLbl val="0"/>
      </c:catAx>
      <c:valAx>
        <c:axId val="300020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010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0.94</c:v>
                </c:pt>
                <c:pt idx="1">
                  <c:v>0.41</c:v>
                </c:pt>
                <c:pt idx="3">
                  <c:v>0.28000000000000003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00615936"/>
        <c:axId val="300642304"/>
      </c:barChart>
      <c:catAx>
        <c:axId val="30061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0642304"/>
        <c:crosses val="autoZero"/>
        <c:auto val="1"/>
        <c:lblAlgn val="ctr"/>
        <c:lblOffset val="100"/>
        <c:noMultiLvlLbl val="0"/>
      </c:catAx>
      <c:valAx>
        <c:axId val="3006423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06159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33.333333333333329</c:v>
                </c:pt>
                <c:pt idx="1">
                  <c:v>63.579212070410726</c:v>
                </c:pt>
                <c:pt idx="2">
                  <c:v>15.243179122182681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66.666666666666657</c:v>
                </c:pt>
                <c:pt idx="1">
                  <c:v>36.420787929589274</c:v>
                </c:pt>
                <c:pt idx="2">
                  <c:v>84.756820877817319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00755200"/>
        <c:axId val="300775680"/>
      </c:barChart>
      <c:catAx>
        <c:axId val="300755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0775680"/>
        <c:crosses val="autoZero"/>
        <c:auto val="1"/>
        <c:lblAlgn val="ctr"/>
        <c:lblOffset val="100"/>
        <c:noMultiLvlLbl val="0"/>
      </c:catAx>
      <c:valAx>
        <c:axId val="300775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07552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41</c:v>
                </c:pt>
                <c:pt idx="1">
                  <c:v>59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48</c:v>
                </c:pt>
                <c:pt idx="1">
                  <c:v>57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815872"/>
        <c:axId val="300817408"/>
      </c:barChart>
      <c:catAx>
        <c:axId val="30081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817408"/>
        <c:crosses val="autoZero"/>
        <c:auto val="1"/>
        <c:lblAlgn val="ctr"/>
        <c:lblOffset val="100"/>
        <c:noMultiLvlLbl val="0"/>
      </c:catAx>
      <c:valAx>
        <c:axId val="300817408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081587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137</c:v>
                </c:pt>
                <c:pt idx="1">
                  <c:v>164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147</c:v>
                </c:pt>
                <c:pt idx="1">
                  <c:v>163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842368"/>
        <c:axId val="300848640"/>
      </c:barChart>
      <c:catAx>
        <c:axId val="30084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848640"/>
        <c:crosses val="autoZero"/>
        <c:auto val="1"/>
        <c:lblAlgn val="ctr"/>
        <c:lblOffset val="100"/>
        <c:noMultiLvlLbl val="0"/>
      </c:catAx>
      <c:valAx>
        <c:axId val="30084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0842368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28.902206483247074</c:v>
                </c:pt>
                <c:pt idx="1">
                  <c:v>30.342577487765087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25.469899210024515</c:v>
                </c:pt>
                <c:pt idx="1">
                  <c:v>23.817292006525285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14.491964042495233</c:v>
                </c:pt>
                <c:pt idx="1">
                  <c:v>17.618270799347471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11.795151184963224</c:v>
                </c:pt>
                <c:pt idx="1">
                  <c:v>17.455138662316479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8.8259329882865707</c:v>
                </c:pt>
                <c:pt idx="1">
                  <c:v>6.8515497553017948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10.514846090983383</c:v>
                </c:pt>
                <c:pt idx="1">
                  <c:v>3.9151712887438821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01505536"/>
        <c:axId val="301507712"/>
      </c:barChart>
      <c:catAx>
        <c:axId val="301505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1507712"/>
        <c:crosses val="autoZero"/>
        <c:auto val="1"/>
        <c:lblAlgn val="ctr"/>
        <c:lblOffset val="100"/>
        <c:noMultiLvlLbl val="0"/>
      </c:catAx>
      <c:valAx>
        <c:axId val="301507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5055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49.58</c:v>
                </c:pt>
                <c:pt idx="1">
                  <c:v>39.94</c:v>
                </c:pt>
                <c:pt idx="2">
                  <c:v>8.6</c:v>
                </c:pt>
                <c:pt idx="3">
                  <c:v>1.29</c:v>
                </c:pt>
                <c:pt idx="4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51.27</c:v>
                </c:pt>
                <c:pt idx="1">
                  <c:v>36.86</c:v>
                </c:pt>
                <c:pt idx="2">
                  <c:v>9.89</c:v>
                </c:pt>
                <c:pt idx="3">
                  <c:v>1.54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01597056"/>
        <c:axId val="301643648"/>
      </c:barChart>
      <c:catAx>
        <c:axId val="30159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643648"/>
        <c:crosses val="autoZero"/>
        <c:auto val="1"/>
        <c:lblAlgn val="ctr"/>
        <c:lblOffset val="100"/>
        <c:noMultiLvlLbl val="0"/>
      </c:catAx>
      <c:valAx>
        <c:axId val="301643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5970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47440</c:v>
                </c:pt>
                <c:pt idx="1">
                  <c:v>51019</c:v>
                </c:pt>
                <c:pt idx="2">
                  <c:v>57076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1716992"/>
        <c:axId val="301718528"/>
      </c:barChart>
      <c:catAx>
        <c:axId val="30171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718528"/>
        <c:crosses val="autoZero"/>
        <c:auto val="1"/>
        <c:lblAlgn val="ctr"/>
        <c:lblOffset val="100"/>
        <c:noMultiLvlLbl val="0"/>
      </c:catAx>
      <c:valAx>
        <c:axId val="30171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71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1396</c:v>
                </c:pt>
                <c:pt idx="1">
                  <c:v>1447</c:v>
                </c:pt>
                <c:pt idx="2">
                  <c:v>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2313</c:v>
                </c:pt>
                <c:pt idx="1">
                  <c:v>2360</c:v>
                </c:pt>
                <c:pt idx="2">
                  <c:v>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2187648"/>
        <c:axId val="302189184"/>
      </c:barChart>
      <c:catAx>
        <c:axId val="3021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189184"/>
        <c:crosses val="autoZero"/>
        <c:auto val="1"/>
        <c:lblAlgn val="ctr"/>
        <c:lblOffset val="100"/>
        <c:noMultiLvlLbl val="0"/>
      </c:catAx>
      <c:valAx>
        <c:axId val="30218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2187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12.6</c:v>
                </c:pt>
                <c:pt idx="1">
                  <c:v>30.5</c:v>
                </c:pt>
                <c:pt idx="2">
                  <c:v>0</c:v>
                </c:pt>
                <c:pt idx="3">
                  <c:v>56.9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18.5</c:v>
                </c:pt>
                <c:pt idx="1">
                  <c:v>51.3</c:v>
                </c:pt>
                <c:pt idx="2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61</c:v>
                </c:pt>
                <c:pt idx="1">
                  <c:v>73.348017621145374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39</c:v>
                </c:pt>
                <c:pt idx="1">
                  <c:v>26.651982378854626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02737664"/>
        <c:axId val="302740608"/>
      </c:barChart>
      <c:catAx>
        <c:axId val="302737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740608"/>
        <c:crosses val="autoZero"/>
        <c:auto val="1"/>
        <c:lblAlgn val="ctr"/>
        <c:lblOffset val="100"/>
        <c:noMultiLvlLbl val="0"/>
      </c:catAx>
      <c:valAx>
        <c:axId val="302740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73766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13.2</c:v>
                </c:pt>
                <c:pt idx="1">
                  <c:v>0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238144"/>
        <c:axId val="303289472"/>
      </c:barChart>
      <c:catAx>
        <c:axId val="30323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289472"/>
        <c:crosses val="autoZero"/>
        <c:auto val="1"/>
        <c:lblAlgn val="ctr"/>
        <c:lblOffset val="100"/>
        <c:noMultiLvlLbl val="0"/>
      </c:catAx>
      <c:valAx>
        <c:axId val="30328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23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32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4038272"/>
        <c:axId val="304040192"/>
      </c:barChart>
      <c:catAx>
        <c:axId val="30403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040192"/>
        <c:crosses val="autoZero"/>
        <c:auto val="1"/>
        <c:lblAlgn val="ctr"/>
        <c:lblOffset val="100"/>
        <c:noMultiLvlLbl val="0"/>
      </c:catAx>
      <c:valAx>
        <c:axId val="30404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03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17.54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4294528"/>
        <c:axId val="304347392"/>
      </c:barChart>
      <c:catAx>
        <c:axId val="3042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4347392"/>
        <c:crosses val="autoZero"/>
        <c:auto val="1"/>
        <c:lblAlgn val="ctr"/>
        <c:lblOffset val="100"/>
        <c:noMultiLvlLbl val="0"/>
      </c:catAx>
      <c:valAx>
        <c:axId val="30434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042945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8384</c:v>
                </c:pt>
                <c:pt idx="1">
                  <c:v>9427</c:v>
                </c:pt>
                <c:pt idx="2">
                  <c:v>19023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297</c:v>
                </c:pt>
                <c:pt idx="1">
                  <c:v>468</c:v>
                </c:pt>
                <c:pt idx="2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081472"/>
        <c:axId val="273083008"/>
      </c:barChart>
      <c:catAx>
        <c:axId val="273081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083008"/>
        <c:crosses val="autoZero"/>
        <c:auto val="1"/>
        <c:lblAlgn val="ctr"/>
        <c:lblOffset val="100"/>
        <c:noMultiLvlLbl val="0"/>
      </c:catAx>
      <c:valAx>
        <c:axId val="273083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3081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38366</c:v>
                </c:pt>
                <c:pt idx="1">
                  <c:v>44576</c:v>
                </c:pt>
                <c:pt idx="2">
                  <c:v>99160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1023</c:v>
                </c:pt>
                <c:pt idx="1">
                  <c:v>2449</c:v>
                </c:pt>
                <c:pt idx="2">
                  <c:v>3820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146624"/>
        <c:axId val="273148160"/>
      </c:barChart>
      <c:catAx>
        <c:axId val="27314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148160"/>
        <c:crosses val="autoZero"/>
        <c:auto val="1"/>
        <c:lblAlgn val="ctr"/>
        <c:lblOffset val="100"/>
        <c:noMultiLvlLbl val="0"/>
      </c:catAx>
      <c:valAx>
        <c:axId val="273148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3146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4.7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3.4</c:v>
                </c:pt>
                <c:pt idx="1">
                  <c:v>5.2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3170816"/>
        <c:axId val="273172352"/>
      </c:barChart>
      <c:catAx>
        <c:axId val="273170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172352"/>
        <c:crosses val="autoZero"/>
        <c:auto val="1"/>
        <c:lblAlgn val="ctr"/>
        <c:lblOffset val="100"/>
        <c:noMultiLvlLbl val="0"/>
      </c:catAx>
      <c:valAx>
        <c:axId val="273172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73170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22.4</c:v>
                </c:pt>
                <c:pt idx="1">
                  <c:v>23.6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36.9</c:v>
                </c:pt>
                <c:pt idx="2">
                  <c:v>38.5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3195008"/>
        <c:axId val="273196544"/>
      </c:barChart>
      <c:catAx>
        <c:axId val="27319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196544"/>
        <c:crosses val="autoZero"/>
        <c:auto val="1"/>
        <c:lblAlgn val="ctr"/>
        <c:lblOffset val="100"/>
        <c:noMultiLvlLbl val="0"/>
      </c:catAx>
      <c:valAx>
        <c:axId val="273196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195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2913.04</c:v>
                </c:pt>
                <c:pt idx="1">
                  <c:v>6845.63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3284480"/>
        <c:axId val="274076800"/>
      </c:barChart>
      <c:catAx>
        <c:axId val="27328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076800"/>
        <c:crosses val="autoZero"/>
        <c:auto val="1"/>
        <c:lblAlgn val="ctr"/>
        <c:lblOffset val="100"/>
        <c:noMultiLvlLbl val="0"/>
      </c:catAx>
      <c:valAx>
        <c:axId val="27407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28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34</c:v>
                </c:pt>
                <c:pt idx="1">
                  <c:v>41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20</c:v>
                </c:pt>
                <c:pt idx="1">
                  <c:v>26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4107776"/>
        <c:axId val="274433152"/>
      </c:barChart>
      <c:catAx>
        <c:axId val="2741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433152"/>
        <c:crosses val="autoZero"/>
        <c:auto val="1"/>
        <c:lblAlgn val="ctr"/>
        <c:lblOffset val="100"/>
        <c:noMultiLvlLbl val="0"/>
      </c:catAx>
      <c:valAx>
        <c:axId val="27443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1077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A95-4D77-8A3E-F303DD4C55E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A95-4D77-8A3E-F303DD4C55E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21.9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A95-4D77-8A3E-F303DD4C55E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A95-4D77-8A3E-F303DD4C55E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54.3</c:v>
                </c:pt>
                <c:pt idx="1">
                  <c:v>47.4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A95-4D77-8A3E-F303DD4C55E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23.8</c:v>
                </c:pt>
                <c:pt idx="1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155</c:v>
                </c:pt>
                <c:pt idx="1">
                  <c:v>215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153</c:v>
                </c:pt>
                <c:pt idx="1">
                  <c:v>191</c:v>
                </c:pt>
                <c:pt idx="2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5412864"/>
        <c:axId val="275414400"/>
      </c:barChart>
      <c:catAx>
        <c:axId val="27541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414400"/>
        <c:crosses val="autoZero"/>
        <c:auto val="1"/>
        <c:lblAlgn val="ctr"/>
        <c:lblOffset val="100"/>
        <c:noMultiLvlLbl val="0"/>
      </c:catAx>
      <c:valAx>
        <c:axId val="27541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412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42</c:v>
                </c:pt>
                <c:pt idx="1">
                  <c:v>51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18</c:v>
                </c:pt>
                <c:pt idx="1">
                  <c:v>16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5428864"/>
        <c:axId val="275430400"/>
      </c:barChart>
      <c:catAx>
        <c:axId val="27542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430400"/>
        <c:crosses val="autoZero"/>
        <c:auto val="1"/>
        <c:lblAlgn val="ctr"/>
        <c:lblOffset val="100"/>
        <c:noMultiLvlLbl val="0"/>
      </c:catAx>
      <c:valAx>
        <c:axId val="27543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5428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251</c:v>
                </c:pt>
                <c:pt idx="1">
                  <c:v>180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166</c:v>
                </c:pt>
                <c:pt idx="1">
                  <c:v>138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5735680"/>
        <c:axId val="275737216"/>
      </c:barChart>
      <c:catAx>
        <c:axId val="27573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737216"/>
        <c:crosses val="autoZero"/>
        <c:auto val="1"/>
        <c:lblAlgn val="ctr"/>
        <c:lblOffset val="100"/>
        <c:noMultiLvlLbl val="0"/>
      </c:catAx>
      <c:valAx>
        <c:axId val="27573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7356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18.5</c:v>
                </c:pt>
                <c:pt idx="1">
                  <c:v>51.3</c:v>
                </c:pt>
                <c:pt idx="2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98-4625-98E0-D304712F12B7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898-4625-98E0-D304712F12B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21.9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898-4625-98E0-D304712F12B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898-4625-98E0-D304712F12B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54.3</c:v>
                </c:pt>
                <c:pt idx="1">
                  <c:v>47.4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898-4625-98E0-D304712F12B7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898-4625-98E0-D304712F12B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23.8</c:v>
                </c:pt>
                <c:pt idx="1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76780928"/>
        <c:axId val="276782464"/>
      </c:barChart>
      <c:catAx>
        <c:axId val="27678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76782464"/>
        <c:crosses val="autoZero"/>
        <c:auto val="1"/>
        <c:lblAlgn val="ctr"/>
        <c:lblOffset val="100"/>
        <c:noMultiLvlLbl val="0"/>
      </c:catAx>
      <c:valAx>
        <c:axId val="276782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6780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76796928"/>
        <c:axId val="276798464"/>
      </c:barChart>
      <c:catAx>
        <c:axId val="27679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76798464"/>
        <c:crosses val="autoZero"/>
        <c:auto val="1"/>
        <c:lblAlgn val="ctr"/>
        <c:lblOffset val="100"/>
        <c:noMultiLvlLbl val="0"/>
      </c:catAx>
      <c:valAx>
        <c:axId val="27679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6796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45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36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6993920"/>
        <c:axId val="276995456"/>
      </c:barChart>
      <c:catAx>
        <c:axId val="27699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76995456"/>
        <c:crosses val="autoZero"/>
        <c:auto val="1"/>
        <c:lblAlgn val="ctr"/>
        <c:lblOffset val="100"/>
        <c:noMultiLvlLbl val="0"/>
      </c:catAx>
      <c:valAx>
        <c:axId val="27699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699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7030400"/>
        <c:axId val="277031936"/>
      </c:barChart>
      <c:catAx>
        <c:axId val="27703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77031936"/>
        <c:crosses val="autoZero"/>
        <c:auto val="1"/>
        <c:lblAlgn val="ctr"/>
        <c:lblOffset val="100"/>
        <c:noMultiLvlLbl val="0"/>
      </c:catAx>
      <c:valAx>
        <c:axId val="27703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703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498</c:v>
                </c:pt>
                <c:pt idx="1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7484672"/>
        <c:axId val="277486208"/>
      </c:barChart>
      <c:catAx>
        <c:axId val="27748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77486208"/>
        <c:crosses val="autoZero"/>
        <c:auto val="1"/>
        <c:lblAlgn val="ctr"/>
        <c:lblOffset val="100"/>
        <c:noMultiLvlLbl val="0"/>
      </c:catAx>
      <c:valAx>
        <c:axId val="27748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48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182</c:v>
                </c:pt>
                <c:pt idx="1">
                  <c:v>155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7879424"/>
        <c:axId val="278081920"/>
      </c:barChart>
      <c:catAx>
        <c:axId val="2778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081920"/>
        <c:crosses val="autoZero"/>
        <c:auto val="1"/>
        <c:lblAlgn val="ctr"/>
        <c:lblOffset val="100"/>
        <c:noMultiLvlLbl val="0"/>
      </c:catAx>
      <c:valAx>
        <c:axId val="27808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78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31.7</c:v>
                </c:pt>
                <c:pt idx="1">
                  <c:v>28.7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0.7</c:v>
                </c:pt>
                <c:pt idx="1">
                  <c:v>10.8</c:v>
                </c:pt>
                <c:pt idx="2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67.599999999999994</c:v>
                </c:pt>
                <c:pt idx="1">
                  <c:v>60.6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</c:v>
                </c:pt>
                <c:pt idx="1">
                  <c:v>11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104704"/>
        <c:axId val="278114688"/>
      </c:barChart>
      <c:catAx>
        <c:axId val="27810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114688"/>
        <c:crosses val="autoZero"/>
        <c:auto val="1"/>
        <c:lblAlgn val="ctr"/>
        <c:lblOffset val="100"/>
        <c:noMultiLvlLbl val="0"/>
      </c:catAx>
      <c:valAx>
        <c:axId val="278114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104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16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357888"/>
        <c:axId val="278359424"/>
      </c:barChart>
      <c:catAx>
        <c:axId val="278357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359424"/>
        <c:crosses val="autoZero"/>
        <c:auto val="1"/>
        <c:lblAlgn val="ctr"/>
        <c:lblOffset val="100"/>
        <c:noMultiLvlLbl val="0"/>
      </c:catAx>
      <c:valAx>
        <c:axId val="278359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357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3959</c:v>
                </c:pt>
                <c:pt idx="1">
                  <c:v>3777</c:v>
                </c:pt>
                <c:pt idx="2">
                  <c:v>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8683008"/>
        <c:axId val="278709376"/>
      </c:barChart>
      <c:catAx>
        <c:axId val="27868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709376"/>
        <c:crosses val="autoZero"/>
        <c:auto val="1"/>
        <c:lblAlgn val="ctr"/>
        <c:lblOffset val="100"/>
        <c:noMultiLvlLbl val="0"/>
      </c:catAx>
      <c:valAx>
        <c:axId val="27870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683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16.173913043478262</c:v>
                </c:pt>
                <c:pt idx="1">
                  <c:v>58.360248447204967</c:v>
                </c:pt>
                <c:pt idx="2">
                  <c:v>25.465838509316768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8913024"/>
        <c:axId val="278914560"/>
      </c:barChart>
      <c:catAx>
        <c:axId val="27891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8914560"/>
        <c:crosses val="autoZero"/>
        <c:auto val="1"/>
        <c:lblAlgn val="ctr"/>
        <c:lblOffset val="100"/>
        <c:noMultiLvlLbl val="0"/>
      </c:catAx>
      <c:valAx>
        <c:axId val="27891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8913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78990208"/>
        <c:axId val="279008384"/>
      </c:barChart>
      <c:catAx>
        <c:axId val="27899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008384"/>
        <c:crosses val="autoZero"/>
        <c:auto val="1"/>
        <c:lblAlgn val="ctr"/>
        <c:lblOffset val="100"/>
        <c:noMultiLvlLbl val="0"/>
      </c:catAx>
      <c:valAx>
        <c:axId val="27900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7899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104.3</c:v>
                </c:pt>
                <c:pt idx="1">
                  <c:v>107.1</c:v>
                </c:pt>
                <c:pt idx="2">
                  <c:v>122.5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124.5</c:v>
                </c:pt>
                <c:pt idx="1">
                  <c:v>100</c:v>
                </c:pt>
                <c:pt idx="2">
                  <c:v>109.5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137280"/>
        <c:axId val="279167744"/>
      </c:barChart>
      <c:catAx>
        <c:axId val="279137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167744"/>
        <c:crosses val="autoZero"/>
        <c:auto val="1"/>
        <c:lblAlgn val="ctr"/>
        <c:lblOffset val="100"/>
        <c:noMultiLvlLbl val="0"/>
      </c:catAx>
      <c:valAx>
        <c:axId val="279167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1372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383</c:v>
                </c:pt>
                <c:pt idx="1">
                  <c:v>316</c:v>
                </c:pt>
                <c:pt idx="2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9356544"/>
        <c:axId val="279358080"/>
      </c:barChart>
      <c:catAx>
        <c:axId val="27935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358080"/>
        <c:crosses val="autoZero"/>
        <c:auto val="1"/>
        <c:lblAlgn val="ctr"/>
        <c:lblOffset val="100"/>
        <c:noMultiLvlLbl val="0"/>
      </c:catAx>
      <c:valAx>
        <c:axId val="27935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35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12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9855488"/>
        <c:axId val="279857024"/>
      </c:barChart>
      <c:catAx>
        <c:axId val="27985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57024"/>
        <c:crosses val="autoZero"/>
        <c:auto val="1"/>
        <c:lblAlgn val="ctr"/>
        <c:lblOffset val="100"/>
        <c:noMultiLvlLbl val="0"/>
      </c:catAx>
      <c:valAx>
        <c:axId val="27985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855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35</c:v>
                </c:pt>
                <c:pt idx="1">
                  <c:v>40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57</c:v>
                </c:pt>
                <c:pt idx="1">
                  <c:v>89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0408064"/>
        <c:axId val="280409600"/>
      </c:barChart>
      <c:catAx>
        <c:axId val="28040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409600"/>
        <c:crosses val="autoZero"/>
        <c:auto val="1"/>
        <c:lblAlgn val="ctr"/>
        <c:lblOffset val="100"/>
        <c:noMultiLvlLbl val="0"/>
      </c:catAx>
      <c:valAx>
        <c:axId val="28040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0408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1.9461697722567288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2.0289855072463765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2.3022774327122151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2.351966873706004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2.4347826086956523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2.5175983436853002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2.318840579710145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2.6086956521739131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2.8571428571428572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3.2795031055900621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3.1055900621118013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3.5693581780538302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4.2318840579710146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4.5879917184265011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3.7184265010351965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2.2028985507246377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1.7308488612836439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1.3250517598343685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0987520"/>
        <c:axId val="280989056"/>
      </c:barChart>
      <c:catAx>
        <c:axId val="2809875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80989056"/>
        <c:crosses val="autoZero"/>
        <c:auto val="1"/>
        <c:lblAlgn val="ctr"/>
        <c:lblOffset val="100"/>
        <c:noMultiLvlLbl val="0"/>
      </c:catAx>
      <c:valAx>
        <c:axId val="2809890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80987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2.0455486542443064</c:v>
                </c:pt>
                <c:pt idx="1">
                  <c:v>2.1532091097308488</c:v>
                </c:pt>
                <c:pt idx="2">
                  <c:v>2.5590062111801242</c:v>
                </c:pt>
                <c:pt idx="3">
                  <c:v>2.9233954451345756</c:v>
                </c:pt>
                <c:pt idx="4">
                  <c:v>2.6086956521739131</c:v>
                </c:pt>
                <c:pt idx="5">
                  <c:v>3.0559006211180124</c:v>
                </c:pt>
                <c:pt idx="6">
                  <c:v>2.5010351966873707</c:v>
                </c:pt>
                <c:pt idx="7">
                  <c:v>3.1966873706004142</c:v>
                </c:pt>
                <c:pt idx="8">
                  <c:v>3.2546583850931676</c:v>
                </c:pt>
                <c:pt idx="9">
                  <c:v>3.4534161490683233</c:v>
                </c:pt>
                <c:pt idx="10">
                  <c:v>3.5610766045548656</c:v>
                </c:pt>
                <c:pt idx="11">
                  <c:v>3.7763975155279503</c:v>
                </c:pt>
                <c:pt idx="12">
                  <c:v>3.8923395445134576</c:v>
                </c:pt>
                <c:pt idx="13">
                  <c:v>4.1325051759834368</c:v>
                </c:pt>
                <c:pt idx="14">
                  <c:v>3.4865424430641818</c:v>
                </c:pt>
                <c:pt idx="15">
                  <c:v>1.9544513457556936</c:v>
                </c:pt>
                <c:pt idx="16">
                  <c:v>1.4327122153209109</c:v>
                </c:pt>
                <c:pt idx="17">
                  <c:v>0.89440993788819867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1062016"/>
        <c:axId val="281072000"/>
      </c:barChart>
      <c:catAx>
        <c:axId val="2810620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81072000"/>
        <c:crosses val="autoZero"/>
        <c:auto val="1"/>
        <c:lblAlgn val="ctr"/>
        <c:lblOffset val="100"/>
        <c:noMultiLvlLbl val="0"/>
      </c:catAx>
      <c:valAx>
        <c:axId val="2810720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0620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0.21309569934134057</c:v>
                </c:pt>
                <c:pt idx="1">
                  <c:v>0.16910935738444194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1.4722975590856258</c:v>
                </c:pt>
                <c:pt idx="1">
                  <c:v>0.58248778654641109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248-4EB0-AC56-63447313CE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248-4EB0-AC56-63447313CEB9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248-4EB0-AC56-63447313CEB9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248-4EB0-AC56-63447313CEB9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16.234017822549397</c:v>
                </c:pt>
                <c:pt idx="1">
                  <c:v>9.2070650131529508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248-4EB0-AC56-63447313CE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248-4EB0-AC56-63447313CE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28.438589693917088</c:v>
                </c:pt>
                <c:pt idx="1">
                  <c:v>29.481397970687713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248-4EB0-AC56-63447313CE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248-4EB0-AC56-63447313CE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43.549012010848507</c:v>
                </c:pt>
                <c:pt idx="1">
                  <c:v>52.292371288989102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248-4EB0-AC56-63447313CE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248-4EB0-AC56-63447313CE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3.5063928709802408</c:v>
                </c:pt>
                <c:pt idx="1">
                  <c:v>2.8748590755355128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248-4EB0-AC56-63447313CE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248-4EB0-AC56-63447313CE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6.5865943432777989</c:v>
                </c:pt>
                <c:pt idx="1">
                  <c:v>5.3927095077038709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2045056"/>
        <c:axId val="282050944"/>
      </c:barChart>
      <c:catAx>
        <c:axId val="282045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050944"/>
        <c:crosses val="autoZero"/>
        <c:auto val="1"/>
        <c:lblAlgn val="ctr"/>
        <c:lblOffset val="100"/>
        <c:noMultiLvlLbl val="0"/>
      </c:catAx>
      <c:valAx>
        <c:axId val="282050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045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A91-48A3-BF63-7348A009DD5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A91-48A3-BF63-7348A009DD5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40.430065865943433</c:v>
                </c:pt>
                <c:pt idx="1">
                  <c:v>35.569334836527624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A91-48A3-BF63-7348A009DD5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A91-48A3-BF63-7348A009DD5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31.983727237504844</c:v>
                </c:pt>
                <c:pt idx="1">
                  <c:v>40.323186771890271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A91-48A3-BF63-7348A009DD5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A91-48A3-BF63-7348A009DD5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27.431228206121659</c:v>
                </c:pt>
                <c:pt idx="1">
                  <c:v>23.900789177001126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0.15497869043006587</c:v>
                </c:pt>
                <c:pt idx="1">
                  <c:v>0.20668921458098458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2209664"/>
        <c:axId val="282236032"/>
      </c:barChart>
      <c:catAx>
        <c:axId val="28220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236032"/>
        <c:crosses val="autoZero"/>
        <c:auto val="1"/>
        <c:lblAlgn val="ctr"/>
        <c:lblOffset val="100"/>
        <c:noMultiLvlLbl val="0"/>
      </c:catAx>
      <c:valAx>
        <c:axId val="282236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2096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82250240"/>
        <c:axId val="282252032"/>
      </c:barChart>
      <c:catAx>
        <c:axId val="282250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252032"/>
        <c:crosses val="autoZero"/>
        <c:auto val="1"/>
        <c:lblAlgn val="ctr"/>
        <c:lblOffset val="100"/>
        <c:noMultiLvlLbl val="0"/>
      </c:catAx>
      <c:valAx>
        <c:axId val="2822520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250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0.94</c:v>
                </c:pt>
                <c:pt idx="1">
                  <c:v>0.41</c:v>
                </c:pt>
                <c:pt idx="3">
                  <c:v>0.28000000000000003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82694016"/>
        <c:axId val="282695552"/>
      </c:barChart>
      <c:catAx>
        <c:axId val="28269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695552"/>
        <c:crosses val="autoZero"/>
        <c:auto val="1"/>
        <c:lblAlgn val="ctr"/>
        <c:lblOffset val="100"/>
        <c:noMultiLvlLbl val="0"/>
      </c:catAx>
      <c:valAx>
        <c:axId val="28269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694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33.333333333333329</c:v>
                </c:pt>
                <c:pt idx="1">
                  <c:v>63.579212070410726</c:v>
                </c:pt>
                <c:pt idx="2">
                  <c:v>15.243179122182681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66.666666666666657</c:v>
                </c:pt>
                <c:pt idx="1">
                  <c:v>36.420787929589274</c:v>
                </c:pt>
                <c:pt idx="2">
                  <c:v>84.756820877817319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2709376"/>
        <c:axId val="282719360"/>
      </c:barChart>
      <c:catAx>
        <c:axId val="282709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719360"/>
        <c:crosses val="autoZero"/>
        <c:auto val="1"/>
        <c:lblAlgn val="ctr"/>
        <c:lblOffset val="100"/>
        <c:noMultiLvlLbl val="0"/>
      </c:catAx>
      <c:valAx>
        <c:axId val="2827193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7093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752512"/>
        <c:axId val="282754048"/>
      </c:barChart>
      <c:catAx>
        <c:axId val="28275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754048"/>
        <c:crosses val="autoZero"/>
        <c:auto val="1"/>
        <c:lblAlgn val="ctr"/>
        <c:lblOffset val="100"/>
        <c:noMultiLvlLbl val="0"/>
      </c:catAx>
      <c:valAx>
        <c:axId val="28275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752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41</c:v>
                </c:pt>
                <c:pt idx="1">
                  <c:v>59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48</c:v>
                </c:pt>
                <c:pt idx="1">
                  <c:v>57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776320"/>
        <c:axId val="282777856"/>
      </c:barChart>
      <c:catAx>
        <c:axId val="2827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777856"/>
        <c:crosses val="autoZero"/>
        <c:auto val="1"/>
        <c:lblAlgn val="ctr"/>
        <c:lblOffset val="100"/>
        <c:noMultiLvlLbl val="0"/>
      </c:catAx>
      <c:valAx>
        <c:axId val="28277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27763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137</c:v>
                </c:pt>
                <c:pt idx="1">
                  <c:v>164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147</c:v>
                </c:pt>
                <c:pt idx="1">
                  <c:v>163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956160"/>
        <c:axId val="282957696"/>
      </c:barChart>
      <c:catAx>
        <c:axId val="28295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957696"/>
        <c:crosses val="autoZero"/>
        <c:auto val="1"/>
        <c:lblAlgn val="ctr"/>
        <c:lblOffset val="100"/>
        <c:noMultiLvlLbl val="0"/>
      </c:catAx>
      <c:valAx>
        <c:axId val="28295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2956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45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36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28.902206483247074</c:v>
                </c:pt>
                <c:pt idx="1">
                  <c:v>30.342577487765087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25.469899210024515</c:v>
                </c:pt>
                <c:pt idx="1">
                  <c:v>23.817292006525285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14.491964042495233</c:v>
                </c:pt>
                <c:pt idx="1">
                  <c:v>17.618270799347471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11.795151184963224</c:v>
                </c:pt>
                <c:pt idx="1">
                  <c:v>17.455138662316479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8.8259329882865707</c:v>
                </c:pt>
                <c:pt idx="1">
                  <c:v>6.8515497553017948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10.514846090983383</c:v>
                </c:pt>
                <c:pt idx="1">
                  <c:v>3.9151712887438821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83052288"/>
        <c:axId val="283070464"/>
      </c:barChart>
      <c:catAx>
        <c:axId val="283052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3070464"/>
        <c:crosses val="autoZero"/>
        <c:auto val="1"/>
        <c:lblAlgn val="ctr"/>
        <c:lblOffset val="100"/>
        <c:noMultiLvlLbl val="0"/>
      </c:catAx>
      <c:valAx>
        <c:axId val="2830704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0522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49.58</c:v>
                </c:pt>
                <c:pt idx="1">
                  <c:v>39.94</c:v>
                </c:pt>
                <c:pt idx="2">
                  <c:v>8.6</c:v>
                </c:pt>
                <c:pt idx="3">
                  <c:v>1.29</c:v>
                </c:pt>
                <c:pt idx="4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51.27</c:v>
                </c:pt>
                <c:pt idx="1">
                  <c:v>36.86</c:v>
                </c:pt>
                <c:pt idx="2">
                  <c:v>9.89</c:v>
                </c:pt>
                <c:pt idx="3">
                  <c:v>1.54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83164672"/>
        <c:axId val="283166208"/>
      </c:barChart>
      <c:catAx>
        <c:axId val="28316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166208"/>
        <c:crosses val="autoZero"/>
        <c:auto val="1"/>
        <c:lblAlgn val="ctr"/>
        <c:lblOffset val="100"/>
        <c:noMultiLvlLbl val="0"/>
      </c:catAx>
      <c:valAx>
        <c:axId val="283166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164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47440</c:v>
                </c:pt>
                <c:pt idx="1">
                  <c:v>51019</c:v>
                </c:pt>
                <c:pt idx="2">
                  <c:v>57076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3391872"/>
        <c:axId val="283393408"/>
      </c:barChart>
      <c:catAx>
        <c:axId val="28339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393408"/>
        <c:crosses val="autoZero"/>
        <c:auto val="1"/>
        <c:lblAlgn val="ctr"/>
        <c:lblOffset val="100"/>
        <c:noMultiLvlLbl val="0"/>
      </c:catAx>
      <c:valAx>
        <c:axId val="28339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391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1396</c:v>
                </c:pt>
                <c:pt idx="1">
                  <c:v>1447</c:v>
                </c:pt>
                <c:pt idx="2">
                  <c:v>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2313</c:v>
                </c:pt>
                <c:pt idx="1">
                  <c:v>2360</c:v>
                </c:pt>
                <c:pt idx="2">
                  <c:v>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3419776"/>
        <c:axId val="283421312"/>
      </c:barChart>
      <c:catAx>
        <c:axId val="2834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421312"/>
        <c:crosses val="autoZero"/>
        <c:auto val="1"/>
        <c:lblAlgn val="ctr"/>
        <c:lblOffset val="100"/>
        <c:noMultiLvlLbl val="0"/>
      </c:catAx>
      <c:valAx>
        <c:axId val="28342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419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12.6</c:v>
                </c:pt>
                <c:pt idx="1">
                  <c:v>30.5</c:v>
                </c:pt>
                <c:pt idx="2">
                  <c:v>0</c:v>
                </c:pt>
                <c:pt idx="3">
                  <c:v>56.9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61</c:v>
                </c:pt>
                <c:pt idx="1">
                  <c:v>73.348017621145374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39</c:v>
                </c:pt>
                <c:pt idx="1">
                  <c:v>26.651982378854626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83750400"/>
        <c:axId val="283751936"/>
      </c:barChart>
      <c:catAx>
        <c:axId val="28375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751936"/>
        <c:crosses val="autoZero"/>
        <c:auto val="1"/>
        <c:lblAlgn val="ctr"/>
        <c:lblOffset val="100"/>
        <c:noMultiLvlLbl val="0"/>
      </c:catAx>
      <c:valAx>
        <c:axId val="2837519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7504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20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3912064"/>
        <c:axId val="283913600"/>
      </c:barChart>
      <c:catAx>
        <c:axId val="28391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913600"/>
        <c:crosses val="autoZero"/>
        <c:auto val="1"/>
        <c:lblAlgn val="ctr"/>
        <c:lblOffset val="100"/>
        <c:noMultiLvlLbl val="0"/>
      </c:catAx>
      <c:valAx>
        <c:axId val="28391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912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13.2</c:v>
                </c:pt>
                <c:pt idx="1">
                  <c:v>0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4061056"/>
        <c:axId val="284079232"/>
      </c:barChart>
      <c:catAx>
        <c:axId val="28406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079232"/>
        <c:crosses val="autoZero"/>
        <c:auto val="1"/>
        <c:lblAlgn val="ctr"/>
        <c:lblOffset val="100"/>
        <c:noMultiLvlLbl val="0"/>
      </c:catAx>
      <c:valAx>
        <c:axId val="28407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061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32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4968064"/>
        <c:axId val="284969600"/>
      </c:barChart>
      <c:catAx>
        <c:axId val="2849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969600"/>
        <c:crosses val="autoZero"/>
        <c:auto val="1"/>
        <c:lblAlgn val="ctr"/>
        <c:lblOffset val="100"/>
        <c:noMultiLvlLbl val="0"/>
      </c:catAx>
      <c:valAx>
        <c:axId val="28496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96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17.54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85004160"/>
        <c:axId val="285005696"/>
      </c:barChart>
      <c:catAx>
        <c:axId val="2850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005696"/>
        <c:crosses val="autoZero"/>
        <c:auto val="1"/>
        <c:lblAlgn val="ctr"/>
        <c:lblOffset val="100"/>
        <c:noMultiLvlLbl val="0"/>
      </c:catAx>
      <c:valAx>
        <c:axId val="28500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5004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7.9</c:v>
                </c:pt>
                <c:pt idx="1">
                  <c:v>16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5911296"/>
        <c:axId val="285913088"/>
      </c:barChart>
      <c:catAx>
        <c:axId val="2859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913088"/>
        <c:crosses val="autoZero"/>
        <c:auto val="1"/>
        <c:lblAlgn val="ctr"/>
        <c:lblOffset val="100"/>
        <c:noMultiLvlLbl val="0"/>
      </c:catAx>
      <c:valAx>
        <c:axId val="28591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91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31.7</c:v>
                </c:pt>
                <c:pt idx="1">
                  <c:v>28.7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0.7</c:v>
                </c:pt>
                <c:pt idx="1">
                  <c:v>10.8</c:v>
                </c:pt>
                <c:pt idx="2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67.599999999999994</c:v>
                </c:pt>
                <c:pt idx="1">
                  <c:v>60.6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86635904"/>
        <c:axId val="286637440"/>
      </c:barChart>
      <c:catAx>
        <c:axId val="28663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6637440"/>
        <c:crosses val="autoZero"/>
        <c:auto val="1"/>
        <c:lblAlgn val="ctr"/>
        <c:lblOffset val="100"/>
        <c:noMultiLvlLbl val="0"/>
      </c:catAx>
      <c:valAx>
        <c:axId val="286637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86635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8384</c:v>
                </c:pt>
                <c:pt idx="1">
                  <c:v>9427</c:v>
                </c:pt>
                <c:pt idx="2">
                  <c:v>19023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297</c:v>
                </c:pt>
                <c:pt idx="1">
                  <c:v>468</c:v>
                </c:pt>
                <c:pt idx="2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479296"/>
        <c:axId val="287480832"/>
      </c:barChart>
      <c:catAx>
        <c:axId val="28747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480832"/>
        <c:crosses val="autoZero"/>
        <c:auto val="1"/>
        <c:lblAlgn val="ctr"/>
        <c:lblOffset val="100"/>
        <c:noMultiLvlLbl val="0"/>
      </c:catAx>
      <c:valAx>
        <c:axId val="2874808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7479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38366</c:v>
                </c:pt>
                <c:pt idx="1">
                  <c:v>44576</c:v>
                </c:pt>
                <c:pt idx="2">
                  <c:v>99160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1023</c:v>
                </c:pt>
                <c:pt idx="1">
                  <c:v>2449</c:v>
                </c:pt>
                <c:pt idx="2">
                  <c:v>3820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728768"/>
        <c:axId val="287730304"/>
      </c:barChart>
      <c:catAx>
        <c:axId val="28772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730304"/>
        <c:crosses val="autoZero"/>
        <c:auto val="1"/>
        <c:lblAlgn val="ctr"/>
        <c:lblOffset val="100"/>
        <c:noMultiLvlLbl val="0"/>
      </c:catAx>
      <c:valAx>
        <c:axId val="2877303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772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4.7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3.4</c:v>
                </c:pt>
                <c:pt idx="1">
                  <c:v>5.2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7761152"/>
        <c:axId val="287762688"/>
      </c:barChart>
      <c:catAx>
        <c:axId val="28776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762688"/>
        <c:crosses val="autoZero"/>
        <c:auto val="1"/>
        <c:lblAlgn val="ctr"/>
        <c:lblOffset val="100"/>
        <c:noMultiLvlLbl val="0"/>
      </c:catAx>
      <c:valAx>
        <c:axId val="287762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776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22.4</c:v>
                </c:pt>
                <c:pt idx="1">
                  <c:v>23.6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36.9</c:v>
                </c:pt>
                <c:pt idx="2">
                  <c:v>38.5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8366976"/>
        <c:axId val="288368512"/>
      </c:barChart>
      <c:catAx>
        <c:axId val="28836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368512"/>
        <c:crosses val="autoZero"/>
        <c:auto val="1"/>
        <c:lblAlgn val="ctr"/>
        <c:lblOffset val="100"/>
        <c:noMultiLvlLbl val="0"/>
      </c:catAx>
      <c:valAx>
        <c:axId val="288368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83669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238.518</c:v>
                </c:pt>
                <c:pt idx="1">
                  <c:v>292.91800000000001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8755712"/>
        <c:axId val="288757248"/>
      </c:barChart>
      <c:catAx>
        <c:axId val="288755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757248"/>
        <c:crosses val="autoZero"/>
        <c:auto val="1"/>
        <c:lblAlgn val="ctr"/>
        <c:lblOffset val="100"/>
        <c:noMultiLvlLbl val="0"/>
      </c:catAx>
      <c:valAx>
        <c:axId val="288757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755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2913.04</c:v>
                </c:pt>
                <c:pt idx="1">
                  <c:v>6845.63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8771072"/>
        <c:axId val="288789248"/>
      </c:barChart>
      <c:catAx>
        <c:axId val="288771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789248"/>
        <c:crosses val="autoZero"/>
        <c:auto val="1"/>
        <c:lblAlgn val="ctr"/>
        <c:lblOffset val="100"/>
        <c:noMultiLvlLbl val="0"/>
      </c:catAx>
      <c:valAx>
        <c:axId val="28878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77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34</c:v>
                </c:pt>
                <c:pt idx="1">
                  <c:v>41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20</c:v>
                </c:pt>
                <c:pt idx="1">
                  <c:v>26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8807168"/>
        <c:axId val="288817152"/>
      </c:barChart>
      <c:catAx>
        <c:axId val="2888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8817152"/>
        <c:crosses val="autoZero"/>
        <c:auto val="1"/>
        <c:lblAlgn val="ctr"/>
        <c:lblOffset val="100"/>
        <c:noMultiLvlLbl val="0"/>
      </c:catAx>
      <c:valAx>
        <c:axId val="28881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8807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5931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6144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11339</v>
      </c>
      <c r="C4" s="35">
        <v>5628</v>
      </c>
      <c r="D4" s="63">
        <v>5711</v>
      </c>
      <c r="E4" s="213"/>
    </row>
    <row r="5" spans="1:5" ht="30" x14ac:dyDescent="0.25">
      <c r="A5" s="203" t="s">
        <v>724</v>
      </c>
      <c r="B5" s="72">
        <v>12373</v>
      </c>
      <c r="C5" s="61">
        <v>6059</v>
      </c>
      <c r="D5" s="111">
        <v>6314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2245</v>
      </c>
      <c r="C4" s="71">
        <v>4094</v>
      </c>
    </row>
    <row r="5" spans="1:6" x14ac:dyDescent="0.25">
      <c r="A5" s="288" t="s">
        <v>727</v>
      </c>
      <c r="B5" s="216">
        <v>236</v>
      </c>
      <c r="C5" s="216">
        <v>218</v>
      </c>
    </row>
    <row r="6" spans="1:6" x14ac:dyDescent="0.25">
      <c r="A6" s="288" t="s">
        <v>728</v>
      </c>
      <c r="B6" s="216">
        <v>957</v>
      </c>
      <c r="C6" s="216">
        <v>1065</v>
      </c>
    </row>
    <row r="7" spans="1:6" x14ac:dyDescent="0.25">
      <c r="A7" s="288" t="s">
        <v>729</v>
      </c>
      <c r="B7" s="216">
        <v>1556</v>
      </c>
      <c r="C7" s="216">
        <v>1044</v>
      </c>
    </row>
    <row r="8" spans="1:6" x14ac:dyDescent="0.25">
      <c r="A8" s="288" t="s">
        <v>730</v>
      </c>
      <c r="B8" s="216">
        <v>25</v>
      </c>
      <c r="C8" s="216">
        <v>42</v>
      </c>
    </row>
    <row r="9" spans="1:6" x14ac:dyDescent="0.25">
      <c r="A9" s="288" t="s">
        <v>731</v>
      </c>
      <c r="B9" s="216">
        <v>468</v>
      </c>
      <c r="C9" s="216">
        <v>399</v>
      </c>
    </row>
    <row r="10" spans="1:6" ht="30" x14ac:dyDescent="0.25">
      <c r="A10" s="295" t="s">
        <v>732</v>
      </c>
      <c r="B10" s="216">
        <v>1343</v>
      </c>
      <c r="C10" s="216">
        <v>94</v>
      </c>
    </row>
    <row r="11" spans="1:6" x14ac:dyDescent="0.25">
      <c r="A11" s="288" t="s">
        <v>895</v>
      </c>
      <c r="B11" s="216">
        <v>256</v>
      </c>
      <c r="C11" s="216">
        <v>293</v>
      </c>
    </row>
    <row r="12" spans="1:6" x14ac:dyDescent="0.25">
      <c r="A12" s="296" t="s">
        <v>16</v>
      </c>
      <c r="B12" s="1">
        <f>SUM(B4:B11)</f>
        <v>7086</v>
      </c>
      <c r="C12" s="1">
        <f>SUM(C4:C11)</f>
        <v>7249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1574</v>
      </c>
      <c r="C19" s="71">
        <v>2630</v>
      </c>
    </row>
    <row r="20" spans="1:3" x14ac:dyDescent="0.25">
      <c r="A20" s="288" t="s">
        <v>727</v>
      </c>
      <c r="B20" s="216">
        <v>139</v>
      </c>
      <c r="C20" s="216">
        <v>179</v>
      </c>
    </row>
    <row r="21" spans="1:3" x14ac:dyDescent="0.25">
      <c r="A21" s="288" t="s">
        <v>728</v>
      </c>
      <c r="B21" s="216">
        <v>765</v>
      </c>
      <c r="C21" s="216">
        <v>812</v>
      </c>
    </row>
    <row r="22" spans="1:3" x14ac:dyDescent="0.25">
      <c r="A22" s="288" t="s">
        <v>729</v>
      </c>
      <c r="B22" s="216">
        <v>1724</v>
      </c>
      <c r="C22" s="216">
        <v>1417</v>
      </c>
    </row>
    <row r="23" spans="1:3" x14ac:dyDescent="0.25">
      <c r="A23" s="288" t="s">
        <v>730</v>
      </c>
      <c r="B23" s="216">
        <v>1</v>
      </c>
      <c r="C23" s="216">
        <v>11</v>
      </c>
    </row>
    <row r="24" spans="1:3" x14ac:dyDescent="0.25">
      <c r="A24" s="288" t="s">
        <v>731</v>
      </c>
      <c r="B24" s="216">
        <v>366</v>
      </c>
      <c r="C24" s="216">
        <v>319</v>
      </c>
    </row>
    <row r="25" spans="1:3" ht="30" x14ac:dyDescent="0.25">
      <c r="A25" s="295" t="s">
        <v>732</v>
      </c>
      <c r="B25" s="216">
        <v>1165</v>
      </c>
      <c r="C25" s="216">
        <v>217</v>
      </c>
    </row>
    <row r="26" spans="1:3" x14ac:dyDescent="0.25">
      <c r="A26" s="288" t="s">
        <v>895</v>
      </c>
      <c r="B26" s="216">
        <v>193</v>
      </c>
      <c r="C26" s="216">
        <v>549</v>
      </c>
    </row>
    <row r="27" spans="1:3" x14ac:dyDescent="0.25">
      <c r="A27" s="296" t="s">
        <v>16</v>
      </c>
      <c r="B27" s="1">
        <f>SUM(B19:B26)</f>
        <v>5927</v>
      </c>
      <c r="C27" s="1">
        <f>SUM(C19:C26)</f>
        <v>6134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74.599999999999994</v>
      </c>
      <c r="C4" s="1027">
        <v>73.209999999999994</v>
      </c>
      <c r="D4" s="1027">
        <v>76.2</v>
      </c>
      <c r="E4" s="1028">
        <v>39</v>
      </c>
      <c r="F4" s="1028">
        <v>182.9</v>
      </c>
      <c r="G4" s="1029">
        <v>46.1</v>
      </c>
      <c r="H4" s="1030">
        <v>44.9</v>
      </c>
      <c r="I4" s="1031">
        <v>47.3</v>
      </c>
      <c r="J4" s="1028">
        <v>0</v>
      </c>
    </row>
    <row r="5" spans="1:12" x14ac:dyDescent="0.25">
      <c r="A5" s="500">
        <v>2021</v>
      </c>
      <c r="B5" s="759">
        <v>72.900000000000006</v>
      </c>
      <c r="C5" s="760">
        <v>71.209999999999994</v>
      </c>
      <c r="D5" s="760">
        <v>74.89</v>
      </c>
      <c r="E5" s="1032">
        <v>38</v>
      </c>
      <c r="F5" s="1032">
        <v>181.6</v>
      </c>
      <c r="G5" s="1033">
        <v>46</v>
      </c>
      <c r="H5" s="1034">
        <v>44.9</v>
      </c>
      <c r="I5" s="1035">
        <v>47.2</v>
      </c>
      <c r="J5" s="1032">
        <v>32</v>
      </c>
    </row>
    <row r="6" spans="1:12" x14ac:dyDescent="0.25">
      <c r="A6" s="501">
        <v>2022</v>
      </c>
      <c r="B6" s="1020">
        <v>73.36</v>
      </c>
      <c r="C6" s="1021">
        <v>70.91</v>
      </c>
      <c r="D6" s="1021">
        <v>76.19</v>
      </c>
      <c r="E6" s="1022">
        <v>37</v>
      </c>
      <c r="F6" s="1022">
        <v>183.4</v>
      </c>
      <c r="G6" s="1023">
        <v>45.9</v>
      </c>
      <c r="H6" s="1024">
        <v>44.8</v>
      </c>
      <c r="I6" s="1025">
        <v>47</v>
      </c>
      <c r="J6" s="1022">
        <v>0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0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32</v>
      </c>
    </row>
    <row r="13" spans="1:12" x14ac:dyDescent="0.25">
      <c r="A13" s="635">
        <f t="shared" si="0"/>
        <v>2022</v>
      </c>
      <c r="B13" s="629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3366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3849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31.9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57076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265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26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3223</v>
      </c>
      <c r="C5" s="70">
        <v>3709</v>
      </c>
      <c r="D5" s="55">
        <v>2313</v>
      </c>
      <c r="E5" s="110">
        <v>1396</v>
      </c>
      <c r="F5" s="55">
        <v>29.2</v>
      </c>
      <c r="G5" s="55">
        <v>35.700000000000003</v>
      </c>
      <c r="H5" s="110">
        <v>22.4</v>
      </c>
      <c r="I5" s="55">
        <v>47440</v>
      </c>
      <c r="J5" s="70"/>
      <c r="K5" s="55"/>
      <c r="L5" s="55"/>
      <c r="M5" s="71">
        <v>27</v>
      </c>
      <c r="N5" s="71">
        <v>20</v>
      </c>
      <c r="O5" s="71">
        <v>34</v>
      </c>
    </row>
    <row r="6" spans="1:16" x14ac:dyDescent="0.25">
      <c r="A6" s="217">
        <v>2021</v>
      </c>
      <c r="B6" s="214">
        <v>3369</v>
      </c>
      <c r="C6" s="214">
        <v>3806</v>
      </c>
      <c r="D6" s="58">
        <v>2360</v>
      </c>
      <c r="E6" s="162">
        <v>1447</v>
      </c>
      <c r="F6" s="58">
        <v>30.4</v>
      </c>
      <c r="G6" s="58">
        <v>36.9</v>
      </c>
      <c r="H6" s="162">
        <v>23.6</v>
      </c>
      <c r="I6" s="58">
        <v>51019</v>
      </c>
      <c r="J6" s="214">
        <v>417</v>
      </c>
      <c r="K6" s="58">
        <v>166</v>
      </c>
      <c r="L6" s="58">
        <v>251</v>
      </c>
      <c r="M6" s="216">
        <v>34</v>
      </c>
      <c r="N6" s="216">
        <v>26</v>
      </c>
      <c r="O6" s="216">
        <v>41</v>
      </c>
    </row>
    <row r="7" spans="1:16" x14ac:dyDescent="0.25">
      <c r="A7" s="231">
        <v>2022</v>
      </c>
      <c r="B7" s="169">
        <v>3366</v>
      </c>
      <c r="C7" s="169">
        <v>3849</v>
      </c>
      <c r="D7" s="94">
        <v>2364</v>
      </c>
      <c r="E7" s="171">
        <v>1486</v>
      </c>
      <c r="F7" s="94">
        <v>31.9</v>
      </c>
      <c r="G7" s="58">
        <v>38.5</v>
      </c>
      <c r="H7" s="162">
        <v>25.1</v>
      </c>
      <c r="I7" s="94">
        <v>57076</v>
      </c>
      <c r="J7" s="169">
        <v>318</v>
      </c>
      <c r="K7" s="94">
        <v>138</v>
      </c>
      <c r="L7" s="94">
        <v>180</v>
      </c>
      <c r="M7" s="216">
        <v>26</v>
      </c>
      <c r="N7" s="216">
        <v>23</v>
      </c>
      <c r="O7" s="216">
        <v>31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265</v>
      </c>
      <c r="K8" s="1082">
        <v>114</v>
      </c>
      <c r="L8" s="1082">
        <v>151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47440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51019</v>
      </c>
      <c r="F14" s="516">
        <f>A5</f>
        <v>2020</v>
      </c>
      <c r="G14" s="312">
        <f>IF(ISBLANK(E5),"",E5)</f>
        <v>1396</v>
      </c>
      <c r="H14" s="312">
        <f>IF(ISBLANK(D5),"",D5)</f>
        <v>2313</v>
      </c>
      <c r="K14" s="516">
        <f>A6</f>
        <v>2021</v>
      </c>
      <c r="L14" s="312">
        <f>IF(ISBLANK(L6),"",L6)</f>
        <v>251</v>
      </c>
      <c r="M14" s="312">
        <f>IF(ISBLANK(K6),"",K6)</f>
        <v>166</v>
      </c>
    </row>
    <row r="15" spans="1:16" x14ac:dyDescent="0.25">
      <c r="A15" s="483">
        <f>A7</f>
        <v>2022</v>
      </c>
      <c r="B15" s="313">
        <f t="shared" si="0"/>
        <v>57076</v>
      </c>
      <c r="F15" s="488">
        <f t="shared" ref="F15:F16" si="1">A6</f>
        <v>2021</v>
      </c>
      <c r="G15" s="481">
        <f t="shared" ref="G15:G16" si="2">IF(ISBLANK(E6),"",E6)</f>
        <v>1447</v>
      </c>
      <c r="H15" s="481">
        <f t="shared" ref="H15:H16" si="3">IF(ISBLANK(D6),"",D6)</f>
        <v>2360</v>
      </c>
      <c r="K15" s="488">
        <f>A7</f>
        <v>2022</v>
      </c>
      <c r="L15" s="481">
        <f t="shared" ref="L15:L16" si="4">IF(ISBLANK(L7),"",L7)</f>
        <v>180</v>
      </c>
      <c r="M15" s="481">
        <f t="shared" ref="M15:M16" si="5">IF(ISBLANK(K7),"",K7)</f>
        <v>138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1486</v>
      </c>
      <c r="H16" s="313">
        <f t="shared" si="3"/>
        <v>2364</v>
      </c>
      <c r="K16" s="483">
        <f>A8</f>
        <v>2023</v>
      </c>
      <c r="L16" s="313">
        <f t="shared" si="4"/>
        <v>151</v>
      </c>
      <c r="M16" s="313">
        <f t="shared" si="5"/>
        <v>114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3223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3369</v>
      </c>
      <c r="C21" s="375"/>
      <c r="D21" s="199"/>
      <c r="F21" s="516">
        <f>A5</f>
        <v>2020</v>
      </c>
      <c r="G21" s="312">
        <f>IF(ISBLANK(E5),"",E5)</f>
        <v>1396</v>
      </c>
      <c r="H21" s="312">
        <f>IF(ISBLANK(D5),"",D5)</f>
        <v>2313</v>
      </c>
      <c r="K21" s="516">
        <f>A6</f>
        <v>2021</v>
      </c>
      <c r="L21" s="312">
        <f>IF(ISBLANK(L6),"",L6)</f>
        <v>251</v>
      </c>
      <c r="M21" s="312">
        <f>IF(ISBLANK(K6),"",K6)</f>
        <v>166</v>
      </c>
    </row>
    <row r="22" spans="1:15" x14ac:dyDescent="0.25">
      <c r="A22" s="483">
        <f t="shared" si="6"/>
        <v>2022</v>
      </c>
      <c r="B22" s="313">
        <f t="shared" si="7"/>
        <v>3366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1447</v>
      </c>
      <c r="H22" s="481">
        <f t="shared" ref="H22:H23" si="10">IF(ISBLANK(D6),"",D6)</f>
        <v>2360</v>
      </c>
      <c r="K22" s="488">
        <f>A7</f>
        <v>2022</v>
      </c>
      <c r="L22" s="481">
        <f>IF(ISBLANK(L7),"",L7)</f>
        <v>180</v>
      </c>
      <c r="M22" s="481">
        <f>IF(ISBLANK(K7),"",K7)</f>
        <v>138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1486</v>
      </c>
      <c r="H23" s="313">
        <f t="shared" si="10"/>
        <v>2364</v>
      </c>
      <c r="K23" s="483">
        <f>A8</f>
        <v>2023</v>
      </c>
      <c r="L23" s="313">
        <f>IF(ISBLANK(L8),"",L8)</f>
        <v>151</v>
      </c>
      <c r="M23" s="313">
        <f>IF(ISBLANK(K8),"",K8)</f>
        <v>114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3223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3369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3366</v>
      </c>
      <c r="C28" s="375"/>
      <c r="D28" s="199"/>
      <c r="F28" s="516">
        <f>A5</f>
        <v>2020</v>
      </c>
      <c r="G28" s="312">
        <f>IF(ISBLANK(H5),"",H5)</f>
        <v>22.4</v>
      </c>
      <c r="H28" s="312">
        <f>IF(ISBLANK(G5),"",G5)</f>
        <v>35.700000000000003</v>
      </c>
      <c r="K28" s="516">
        <f>A5</f>
        <v>2020</v>
      </c>
      <c r="L28" s="312">
        <f>IF(ISBLANK(O5),"",O5)</f>
        <v>34</v>
      </c>
      <c r="M28" s="312">
        <f>IF(ISBLANK(N5),"",N5)</f>
        <v>20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23.6</v>
      </c>
      <c r="H29" s="481">
        <f t="shared" ref="H29:H30" si="15">IF(ISBLANK(G6),"",G6)</f>
        <v>36.9</v>
      </c>
      <c r="K29" s="488">
        <f t="shared" ref="K29:K30" si="16">A6</f>
        <v>2021</v>
      </c>
      <c r="L29" s="481">
        <f t="shared" ref="L29:L30" si="17">IF(ISBLANK(O6),"",O6)</f>
        <v>41</v>
      </c>
      <c r="M29" s="481">
        <f t="shared" ref="M29:M30" si="18">IF(ISBLANK(N6),"",N6)</f>
        <v>26</v>
      </c>
    </row>
    <row r="30" spans="1:15" x14ac:dyDescent="0.25">
      <c r="F30" s="483">
        <f t="shared" si="13"/>
        <v>2022</v>
      </c>
      <c r="G30" s="313">
        <f t="shared" si="14"/>
        <v>25.1</v>
      </c>
      <c r="H30" s="313">
        <f t="shared" si="15"/>
        <v>38.5</v>
      </c>
      <c r="K30" s="483">
        <f t="shared" si="16"/>
        <v>2022</v>
      </c>
      <c r="L30" s="313">
        <f t="shared" si="17"/>
        <v>31</v>
      </c>
      <c r="M30" s="313">
        <f t="shared" si="18"/>
        <v>23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22.4</v>
      </c>
      <c r="H35" s="312">
        <f>IF(ISBLANK(G5),"",G5)</f>
        <v>35.700000000000003</v>
      </c>
      <c r="K35" s="516">
        <f>A5</f>
        <v>2020</v>
      </c>
      <c r="L35" s="312">
        <f>IF(ISBLANK(O5),"",O5)</f>
        <v>34</v>
      </c>
      <c r="M35" s="312">
        <f>IF(ISBLANK(N5),"",N5)</f>
        <v>20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23.6</v>
      </c>
      <c r="H36" s="481">
        <f t="shared" ref="H36:H37" si="21">IF(ISBLANK(G6),"",G6)</f>
        <v>36.9</v>
      </c>
      <c r="K36" s="488">
        <f t="shared" ref="K36:K37" si="22">A6</f>
        <v>2021</v>
      </c>
      <c r="L36" s="481">
        <f t="shared" ref="L36:L37" si="23">IF(ISBLANK(O6),"",O6)</f>
        <v>41</v>
      </c>
      <c r="M36" s="481">
        <f t="shared" ref="M36:M37" si="24">IF(ISBLANK(N6),"",N6)</f>
        <v>26</v>
      </c>
    </row>
    <row r="37" spans="6:15" x14ac:dyDescent="0.25">
      <c r="F37" s="483">
        <f t="shared" si="19"/>
        <v>2022</v>
      </c>
      <c r="G37" s="313">
        <f t="shared" si="20"/>
        <v>25.1</v>
      </c>
      <c r="H37" s="313">
        <f t="shared" si="21"/>
        <v>38.5</v>
      </c>
      <c r="K37" s="483">
        <f t="shared" si="22"/>
        <v>2022</v>
      </c>
      <c r="L37" s="313">
        <f t="shared" si="23"/>
        <v>31</v>
      </c>
      <c r="M37" s="313">
        <f t="shared" si="24"/>
        <v>23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23.7</v>
      </c>
      <c r="C6" s="35">
        <v>22.9</v>
      </c>
      <c r="D6" s="63">
        <v>24.3</v>
      </c>
      <c r="E6" s="35">
        <v>49.6</v>
      </c>
      <c r="F6" s="35">
        <v>43.4</v>
      </c>
      <c r="G6" s="35">
        <v>53.8</v>
      </c>
      <c r="H6" s="294">
        <v>26.6</v>
      </c>
      <c r="I6" s="35">
        <v>33.700000000000003</v>
      </c>
      <c r="J6" s="63">
        <v>21.9</v>
      </c>
      <c r="M6" s="127" t="s">
        <v>16</v>
      </c>
      <c r="N6" s="937">
        <f>IF(ISBLANK(B8),"",B8)</f>
        <v>18.5</v>
      </c>
      <c r="O6" s="937">
        <f>IF(ISBLANK(E8),"",E8)</f>
        <v>51.3</v>
      </c>
      <c r="P6" s="128">
        <f>IF(ISBLANK(H8),"",H8)</f>
        <v>30.2</v>
      </c>
    </row>
    <row r="7" spans="1:19" x14ac:dyDescent="0.25">
      <c r="A7" s="288">
        <v>2022</v>
      </c>
      <c r="B7" s="169">
        <v>21.4</v>
      </c>
      <c r="C7" s="94">
        <v>20.3</v>
      </c>
      <c r="D7" s="171">
        <v>22.2</v>
      </c>
      <c r="E7" s="94">
        <v>49.4</v>
      </c>
      <c r="F7" s="94">
        <v>41.3</v>
      </c>
      <c r="G7" s="94">
        <v>55.6</v>
      </c>
      <c r="H7" s="169">
        <v>29.2</v>
      </c>
      <c r="I7" s="94">
        <v>38.4</v>
      </c>
      <c r="J7" s="171">
        <v>22.2</v>
      </c>
    </row>
    <row r="8" spans="1:19" x14ac:dyDescent="0.25">
      <c r="A8" s="220">
        <v>2023</v>
      </c>
      <c r="B8" s="169">
        <v>18.5</v>
      </c>
      <c r="C8" s="94">
        <v>14</v>
      </c>
      <c r="D8" s="171">
        <v>21.9</v>
      </c>
      <c r="E8" s="94">
        <v>51.3</v>
      </c>
      <c r="F8" s="94">
        <v>47.4</v>
      </c>
      <c r="G8" s="94">
        <v>54.3</v>
      </c>
      <c r="H8" s="169">
        <v>30.2</v>
      </c>
      <c r="I8" s="94">
        <v>38.6</v>
      </c>
      <c r="J8" s="171">
        <v>23.8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21.9</v>
      </c>
      <c r="O12" s="938">
        <f>IF(ISBLANK(G8),"",G8)</f>
        <v>54.3</v>
      </c>
      <c r="P12" s="940">
        <f>IF(ISBLANK(J8),"",J8)</f>
        <v>23.8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14</v>
      </c>
      <c r="O13" s="939">
        <f>IF(ISBLANK(F8),"",F8)</f>
        <v>47.4</v>
      </c>
      <c r="P13" s="941">
        <f>IF(ISBLANK(I8),"",I8)</f>
        <v>38.6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18.5</v>
      </c>
      <c r="O20" s="937">
        <f>IF(ISBLANK(E8),"",E8)</f>
        <v>51.3</v>
      </c>
      <c r="P20" s="942">
        <f>IF(ISBLANK(H8),"",H8)</f>
        <v>30.2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21.9</v>
      </c>
      <c r="O24" s="938">
        <f>IF(ISBLANK(G8),"",G8)</f>
        <v>54.3</v>
      </c>
      <c r="P24" s="940">
        <f>IF(ISBLANK(J8),"",J8)</f>
        <v>23.8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14</v>
      </c>
      <c r="O25" s="939">
        <f>IF(ISBLANK(F8),"",F8)</f>
        <v>47.4</v>
      </c>
      <c r="P25" s="941">
        <f>IF(ISBLANK(I8),"",I8)</f>
        <v>38.6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659888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54649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663010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54908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1100597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91147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133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8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9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709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36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73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199509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12.5</v>
      </c>
      <c r="E20" s="602">
        <v>13.1</v>
      </c>
      <c r="F20" s="602">
        <v>12.6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28.2</v>
      </c>
      <c r="E21" s="753">
        <v>30.9</v>
      </c>
      <c r="F21" s="753">
        <v>30.5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6.8</v>
      </c>
      <c r="E22" s="754">
        <v>0</v>
      </c>
      <c r="F22" s="754">
        <v>0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12.6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30.5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56.9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12.6</v>
      </c>
      <c r="C30" s="206" t="s">
        <v>501</v>
      </c>
    </row>
    <row r="31" spans="1:11" x14ac:dyDescent="0.25">
      <c r="A31" s="700" t="s">
        <v>1438</v>
      </c>
      <c r="B31" s="736">
        <f>F21</f>
        <v>30.5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56.9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126</v>
      </c>
      <c r="C4" s="71">
        <v>12</v>
      </c>
      <c r="D4" s="71">
        <v>6</v>
      </c>
      <c r="G4" s="219">
        <f>A4</f>
        <v>2020</v>
      </c>
      <c r="H4" s="291">
        <f>IF(ISBLANK(C4),"",C4)</f>
        <v>12</v>
      </c>
      <c r="I4" s="291">
        <f>IF(ISBLANK(D4),"",D4)</f>
        <v>6</v>
      </c>
    </row>
    <row r="5" spans="1:9" x14ac:dyDescent="0.25">
      <c r="A5" s="288">
        <v>2021</v>
      </c>
      <c r="B5" s="216">
        <v>131</v>
      </c>
      <c r="C5" s="216">
        <v>4</v>
      </c>
      <c r="D5" s="216">
        <v>8</v>
      </c>
      <c r="G5" s="288">
        <f t="shared" ref="G5:G6" si="0">A5</f>
        <v>2021</v>
      </c>
      <c r="H5" s="292">
        <f t="shared" ref="H5:H6" si="1">IF(ISBLANK(C5),"",C5)</f>
        <v>4</v>
      </c>
      <c r="I5" s="292">
        <f t="shared" ref="I5:I6" si="2">IF(ISBLANK(D5),"",D5)</f>
        <v>8</v>
      </c>
    </row>
    <row r="6" spans="1:9" x14ac:dyDescent="0.25">
      <c r="A6" s="220">
        <v>2022</v>
      </c>
      <c r="B6" s="170">
        <v>133</v>
      </c>
      <c r="C6" s="170">
        <v>8</v>
      </c>
      <c r="D6" s="170">
        <v>9</v>
      </c>
      <c r="G6" s="221">
        <f t="shared" si="0"/>
        <v>2022</v>
      </c>
      <c r="H6" s="293">
        <f t="shared" si="1"/>
        <v>8</v>
      </c>
      <c r="I6" s="293">
        <f t="shared" si="2"/>
        <v>9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12</v>
      </c>
      <c r="I12" s="291">
        <f>IF(ISBLANK(D4),"",D4)</f>
        <v>6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4</v>
      </c>
      <c r="I13" s="292">
        <f t="shared" si="4"/>
        <v>8</v>
      </c>
    </row>
    <row r="14" spans="1:9" x14ac:dyDescent="0.25">
      <c r="G14" s="221">
        <f t="shared" si="3"/>
        <v>2022</v>
      </c>
      <c r="H14" s="293">
        <f t="shared" ref="H14:I14" si="5">IF(ISBLANK(C6),"",C6)</f>
        <v>8</v>
      </c>
      <c r="I14" s="293">
        <f t="shared" si="5"/>
        <v>9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619</v>
      </c>
      <c r="C23" s="71">
        <v>35</v>
      </c>
      <c r="D23" s="71">
        <v>57</v>
      </c>
      <c r="G23" s="219">
        <f>A23</f>
        <v>2020</v>
      </c>
      <c r="H23" s="291">
        <f>IF(ISBLANK(C23),"",C23)</f>
        <v>35</v>
      </c>
      <c r="I23" s="291">
        <f>IF(ISBLANK(D23),"",D23)</f>
        <v>57</v>
      </c>
    </row>
    <row r="24" spans="1:13" x14ac:dyDescent="0.25">
      <c r="A24" s="288">
        <v>2021</v>
      </c>
      <c r="B24" s="216">
        <v>671</v>
      </c>
      <c r="C24" s="216">
        <v>40</v>
      </c>
      <c r="D24" s="216">
        <v>89</v>
      </c>
      <c r="G24" s="288">
        <f t="shared" ref="G24:G25" si="6">A24</f>
        <v>2021</v>
      </c>
      <c r="H24" s="292">
        <f t="shared" ref="H24:H25" si="7">IF(ISBLANK(C24),"",C24)</f>
        <v>40</v>
      </c>
      <c r="I24" s="292">
        <f t="shared" ref="I24:I25" si="8">IF(ISBLANK(D24),"",D24)</f>
        <v>89</v>
      </c>
    </row>
    <row r="25" spans="1:13" x14ac:dyDescent="0.25">
      <c r="A25" s="220">
        <v>2022</v>
      </c>
      <c r="B25" s="170">
        <v>709</v>
      </c>
      <c r="C25" s="170">
        <v>36</v>
      </c>
      <c r="D25" s="170">
        <v>73</v>
      </c>
      <c r="G25" s="221">
        <f t="shared" si="6"/>
        <v>2022</v>
      </c>
      <c r="H25" s="293">
        <f t="shared" si="7"/>
        <v>36</v>
      </c>
      <c r="I25" s="293">
        <f t="shared" si="8"/>
        <v>73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35</v>
      </c>
      <c r="I31" s="291">
        <f>IF(ISBLANK(D23),"",D23)</f>
        <v>57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40</v>
      </c>
      <c r="I32" s="292">
        <f t="shared" si="10"/>
        <v>89</v>
      </c>
    </row>
    <row r="33" spans="7:9" x14ac:dyDescent="0.25">
      <c r="G33" s="221">
        <f t="shared" si="9"/>
        <v>2022</v>
      </c>
      <c r="H33" s="293">
        <f t="shared" ref="H33:I33" si="11">IF(ISBLANK(C25),"",C25)</f>
        <v>36</v>
      </c>
      <c r="I33" s="293">
        <f t="shared" si="11"/>
        <v>73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109830</v>
      </c>
      <c r="C4" s="1086">
        <v>8642</v>
      </c>
      <c r="D4" s="110">
        <v>247659</v>
      </c>
      <c r="E4" s="70">
        <v>19487</v>
      </c>
      <c r="F4" s="1085">
        <v>59206</v>
      </c>
      <c r="G4" s="70">
        <v>4659</v>
      </c>
      <c r="H4" s="1087">
        <v>876801</v>
      </c>
      <c r="I4" s="1086">
        <v>68991</v>
      </c>
    </row>
    <row r="5" spans="1:9" x14ac:dyDescent="0.25">
      <c r="A5" s="589">
        <v>2021</v>
      </c>
      <c r="B5" s="1088">
        <v>134386</v>
      </c>
      <c r="C5" s="1089">
        <v>10735</v>
      </c>
      <c r="D5" s="162">
        <v>316892</v>
      </c>
      <c r="E5" s="214">
        <v>25315</v>
      </c>
      <c r="F5" s="1088">
        <v>0</v>
      </c>
      <c r="G5" s="214">
        <v>0</v>
      </c>
      <c r="H5" s="1090">
        <v>1027030</v>
      </c>
      <c r="I5" s="1089">
        <v>82044</v>
      </c>
    </row>
    <row r="6" spans="1:9" x14ac:dyDescent="0.25">
      <c r="A6" s="590">
        <v>2022</v>
      </c>
      <c r="B6" s="1091">
        <v>138975</v>
      </c>
      <c r="C6" s="1092">
        <v>11509</v>
      </c>
      <c r="D6" s="171">
        <v>336232</v>
      </c>
      <c r="E6" s="169">
        <v>27845</v>
      </c>
      <c r="F6" s="1091">
        <v>0</v>
      </c>
      <c r="G6" s="169">
        <v>0</v>
      </c>
      <c r="H6" s="1093">
        <v>1100597</v>
      </c>
      <c r="I6" s="1092">
        <v>91147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108336</v>
      </c>
      <c r="C4" s="1085">
        <v>503805</v>
      </c>
      <c r="D4" s="1086">
        <v>39642</v>
      </c>
      <c r="E4" s="1085">
        <v>486063</v>
      </c>
      <c r="F4" s="1086">
        <v>38246</v>
      </c>
    </row>
    <row r="5" spans="1:6" x14ac:dyDescent="0.25">
      <c r="A5" s="482">
        <v>2021</v>
      </c>
      <c r="B5" s="1090">
        <v>244753</v>
      </c>
      <c r="C5" s="1088">
        <v>606295</v>
      </c>
      <c r="D5" s="1089">
        <v>48434</v>
      </c>
      <c r="E5" s="1088">
        <v>607328</v>
      </c>
      <c r="F5" s="1089">
        <v>48516</v>
      </c>
    </row>
    <row r="6" spans="1:6" ht="15.75" thickBot="1" x14ac:dyDescent="0.3">
      <c r="A6" s="962">
        <v>2022</v>
      </c>
      <c r="B6" s="1094">
        <v>199509</v>
      </c>
      <c r="C6" s="1095">
        <v>659888</v>
      </c>
      <c r="D6" s="1096">
        <v>54649</v>
      </c>
      <c r="E6" s="1095">
        <v>663010</v>
      </c>
      <c r="F6" s="1096">
        <v>54908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Мионица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329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36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12075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37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7.6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18.8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-11.2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73.36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45.9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183.4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2.81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11339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12373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308</v>
      </c>
      <c r="C63" s="550">
        <f>IF(ISBLANK('DEM2'!C7),"-",'DEM2'!C7)</f>
        <v>319</v>
      </c>
      <c r="D63" s="550"/>
      <c r="E63" s="550">
        <f>IF(ISBLANK('DEM2'!D8),"-",'DEM2'!D8)</f>
        <v>328</v>
      </c>
      <c r="F63" s="550">
        <f>IF(ISBLANK('DEM2'!C8),"-",'DEM2'!C8)</f>
        <v>345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459</v>
      </c>
      <c r="C64" s="319">
        <f>IF(ISBLANK('DEM2'!F7),"-",'DEM2'!F7)</f>
        <v>479</v>
      </c>
      <c r="D64" s="791"/>
      <c r="E64" s="319">
        <f>IF(ISBLANK('DEM2'!G8),"-",'DEM2'!G8)</f>
        <v>430</v>
      </c>
      <c r="F64" s="319">
        <f>IF(ISBLANK('DEM2'!F8),"-",'DEM2'!F8)</f>
        <v>471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255</v>
      </c>
      <c r="C65" s="347">
        <f>IF(ISBLANK('DEM2'!I7),"-",'DEM2'!I7)</f>
        <v>318</v>
      </c>
      <c r="D65" s="395"/>
      <c r="E65" s="347">
        <f>IF(ISBLANK('DEM2'!J8),"-",'DEM2'!J8)</f>
        <v>223</v>
      </c>
      <c r="F65" s="347">
        <f>IF(ISBLANK('DEM2'!I8),"-",'DEM2'!I8)</f>
        <v>281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952</v>
      </c>
      <c r="C66" s="319">
        <f>IF(ISBLANK('DEM2'!L7),"-",'DEM2'!L7)</f>
        <v>1040</v>
      </c>
      <c r="D66" s="397"/>
      <c r="E66" s="319">
        <f>IF(ISBLANK('DEM2'!M8),"-",'DEM2'!M8)</f>
        <v>922</v>
      </c>
      <c r="F66" s="319">
        <f>IF(ISBLANK('DEM2'!L8),"-",'DEM2'!L8)</f>
        <v>1031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962</v>
      </c>
      <c r="C67" s="319">
        <f>IF(ISBLANK('DEM2'!O7),"-",'DEM2'!O7)</f>
        <v>1127</v>
      </c>
      <c r="D67" s="397"/>
      <c r="E67" s="319">
        <f>IF(ISBLANK('DEM2'!P8),"-",'DEM2'!P8)</f>
        <v>882</v>
      </c>
      <c r="F67" s="319">
        <f>IF(ISBLANK('DEM2'!O8),"-",'DEM2'!O8)</f>
        <v>1037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3654</v>
      </c>
      <c r="C68" s="416">
        <f>IF(ISBLANK('DEM2'!R7),"-",'DEM2'!R7)</f>
        <v>4122</v>
      </c>
      <c r="D68" s="422"/>
      <c r="E68" s="416">
        <f>IF(ISBLANK('DEM2'!S8),"-",'DEM2'!S8)</f>
        <v>3535</v>
      </c>
      <c r="F68" s="416">
        <f>IF(ISBLANK('DEM2'!R8),"-",'DEM2'!R8)</f>
        <v>3891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6120</v>
      </c>
      <c r="C69" s="465">
        <f>IF(ISBLANK('DEM2'!U7),"-",'DEM2'!U7)</f>
        <v>6398</v>
      </c>
      <c r="D69" s="801"/>
      <c r="E69" s="465">
        <f>IF(ISBLANK('DEM2'!V8),"-",'DEM2'!V8)</f>
        <v>5931</v>
      </c>
      <c r="F69" s="465">
        <f>IF(ISBLANK('DEM2'!U8),"-",'DEM2'!U8)</f>
        <v>6144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11.1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8.6</v>
      </c>
      <c r="G116" s="409">
        <f>IF(ISBLANK('DEM2'!E24),"-",'DEM2'!E24)</f>
        <v>8.6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3366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3849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31.9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57076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265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26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39.700000000000003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126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36.299999999999997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14.4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1100597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91147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336232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210948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27845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138975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11509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659888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54649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663010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54908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133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709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199509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3457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3919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2453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23372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3372</v>
      </c>
      <c r="C300" s="810">
        <f>IF(ISBLANK(POLJ3!C4),"-",POLJ3!C4)</f>
        <v>514</v>
      </c>
      <c r="D300" s="1129">
        <f>IF(ISBLANK(POLJ3!D4),"-",POLJ3!D4)</f>
        <v>2858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4772</v>
      </c>
      <c r="C301" s="791">
        <f>IF(ISBLANK(POLJ3!C5),"-",POLJ3!C5)</f>
        <v>3034</v>
      </c>
      <c r="D301" s="1130">
        <f>IF(ISBLANK(POLJ3!D5),"-",POLJ3!D5)</f>
        <v>1738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6</v>
      </c>
      <c r="C302" s="792">
        <f>IF(ISBLANK(POLJ3!C6),"-",POLJ3!C6)</f>
        <v>2</v>
      </c>
      <c r="D302" s="1131">
        <f>IF(ISBLANK(POLJ3!D6),"-",POLJ3!D6)</f>
        <v>4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81</v>
      </c>
      <c r="C303" s="793">
        <f>IF(ISBLANK(POLJ3!C7),"-",POLJ3!C7)</f>
        <v>25</v>
      </c>
      <c r="D303" s="1111">
        <f>IF(ISBLANK(POLJ3!D7),"-",POLJ3!D7)</f>
        <v>56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3457</v>
      </c>
      <c r="C304" s="809">
        <f>IF(ISBLANK(POLJ3!C8),"-",POLJ3!C8)</f>
        <v>492</v>
      </c>
      <c r="D304" s="1159">
        <f>IF(ISBLANK(POLJ3!D8),"-",POLJ3!D8)</f>
        <v>2965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149.27000000000001</v>
      </c>
      <c r="C310" s="1160"/>
      <c r="D310" s="3"/>
      <c r="E310" s="5"/>
      <c r="F310" s="5"/>
      <c r="G310" s="817" t="s">
        <v>773</v>
      </c>
      <c r="H310" s="818">
        <f>IF(ISBLANK(POLJ2!H3),"-",POLJ2!H3)</f>
        <v>11136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9049.98</v>
      </c>
      <c r="C311" s="1161"/>
      <c r="D311" s="3"/>
      <c r="E311" s="5"/>
      <c r="F311" s="5"/>
      <c r="G311" s="812" t="s">
        <v>774</v>
      </c>
      <c r="H311" s="250">
        <f>IF(ISBLANK(POLJ2!H4),"-",POLJ2!H4)</f>
        <v>20495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1445.6</v>
      </c>
      <c r="C312" s="1161"/>
      <c r="D312" s="3"/>
      <c r="E312" s="5"/>
      <c r="F312" s="5"/>
      <c r="G312" s="812" t="s">
        <v>775</v>
      </c>
      <c r="H312" s="250">
        <f>IF(ISBLANK(POLJ2!H5),"-",POLJ2!H5)</f>
        <v>20014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3.25</v>
      </c>
      <c r="C313" s="1161"/>
      <c r="D313" s="3"/>
      <c r="E313" s="5"/>
      <c r="F313" s="5"/>
      <c r="G313" s="814" t="s">
        <v>776</v>
      </c>
      <c r="H313" s="251">
        <f>IF(ISBLANK(POLJ2!H6),"-",POLJ2!H6)</f>
        <v>794194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3.98</v>
      </c>
      <c r="C314" s="1161"/>
      <c r="D314" s="3"/>
      <c r="E314" s="5"/>
      <c r="F314" s="5"/>
      <c r="G314" s="816" t="s">
        <v>16</v>
      </c>
      <c r="H314" s="819">
        <f>IF(ISBLANK(POLJ2!H7),"-",POLJ2!H7)</f>
        <v>845839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5660.61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16312.69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108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42.4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330</v>
      </c>
      <c r="I364" s="810">
        <f>IF(ISBLANK(OBRAZ2!I6),"-",OBRAZ2!I6)</f>
        <v>330</v>
      </c>
      <c r="J364" s="810">
        <f>IF(ISBLANK(OBRAZ2!J6),"-",OBRAZ2!J6)</f>
        <v>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135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29</v>
      </c>
      <c r="I365" s="791">
        <f>IF(ISBLANK(OBRAZ2!I7),"-",OBRAZ2!I7)</f>
        <v>29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59.6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22</v>
      </c>
      <c r="I366" s="809">
        <f>IF(ISBLANK(OBRAZ2!I8),"-",OBRAZ2!I8)</f>
        <v>22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95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63.175675675675677</v>
      </c>
      <c r="I377" s="853">
        <f>IF(ISBLANK(OBRAZ2!C14),"-",OBRAZ2!C23)</f>
        <v>73.030303030303031</v>
      </c>
      <c r="J377" s="853">
        <f>IF(ISBLANK(OBRAZ2!D14),"-",OBRAZ2!D23)</f>
        <v>71.89349112426035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19.932432432432432</v>
      </c>
      <c r="I379" s="853">
        <f>IF(ISBLANK(OBRAZ2!C16),"-",OBRAZ2!C25)</f>
        <v>11.818181818181818</v>
      </c>
      <c r="J379" s="853">
        <f>IF(ISBLANK(OBRAZ2!D16),"-",OBRAZ2!D25)</f>
        <v>10.059171597633137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16.891891891891891</v>
      </c>
      <c r="I380" s="854">
        <f>IF(ISBLANK(OBRAZ2!C17),"-",OBRAZ2!C26)</f>
        <v>15.151515151515152</v>
      </c>
      <c r="J380" s="854">
        <f>IF(ISBLANK(OBRAZ2!D17),"-",OBRAZ2!D26)</f>
        <v>18.047337278106511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2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14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244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333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156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121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94.8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119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96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-0.3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7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134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44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2.5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11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0.9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0.5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0.9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1.7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17.600000000000001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0.4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56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71.7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1067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8.8000000000000007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356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4003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2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14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7.2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7.2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1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6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0.2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129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1.1000000000000001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279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14.4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78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4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27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57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0.5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7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37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10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7.3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73.8</v>
      </c>
      <c r="F625" s="796" t="str">
        <f>IF(LEN(IZBORI!C4)&gt;0,"(" &amp; IZBORI!C4 &amp; ")", "-")</f>
        <v>(2017)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30.8</v>
      </c>
      <c r="F626" s="798" t="str">
        <f>IF(LEN(IZBORI!C5)&gt;0,"(" &amp; IZBORI!C5 &amp; ")", "-")</f>
        <v>(2014)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36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5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292.91800000000001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4.5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30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344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3340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14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550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9758.67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30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14.528409999999999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126</v>
      </c>
      <c r="D696" s="317"/>
      <c r="E696" s="316"/>
      <c r="F696" s="5"/>
      <c r="G696" s="839">
        <v>2012</v>
      </c>
      <c r="H696" s="837">
        <f>IF(ISBLANK(INDEKSI2!B5),"-",INDEKSI2!B5)</f>
        <v>17.2</v>
      </c>
      <c r="I696" s="837">
        <f>IF(ISBLANK(INDEKSI2!C5),"-",INDEKSI2!C5)</f>
        <v>153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36.119999999999997</v>
      </c>
      <c r="D697" s="317"/>
      <c r="E697" s="316"/>
      <c r="F697" s="5"/>
      <c r="G697" s="840">
        <v>2013</v>
      </c>
      <c r="H697" s="561">
        <f>IF(ISBLANK(INDEKSI2!B6),"-",INDEKSI2!B6)</f>
        <v>19.489999999999998</v>
      </c>
      <c r="I697" s="561">
        <f>IF(ISBLANK(INDEKSI2!C6),"-",INDEKSI2!C6)</f>
        <v>148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20.29</v>
      </c>
      <c r="I698" s="838">
        <f>IF(ISBLANK(INDEKSI2!C7),"-",INDEKSI2!C7)</f>
        <v>143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19023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677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99160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3820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5.2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5.6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36.299999999999997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14.4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39.700000000000003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126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20.29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143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14.528409999999999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126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36.119999999999997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17.25</v>
      </c>
      <c r="C4" s="723">
        <v>150</v>
      </c>
      <c r="D4" s="712"/>
      <c r="E4" s="713"/>
      <c r="F4" s="714"/>
    </row>
    <row r="5" spans="1:6" x14ac:dyDescent="0.25">
      <c r="A5" s="288">
        <v>2012</v>
      </c>
      <c r="B5" s="616">
        <v>17.2</v>
      </c>
      <c r="C5" s="724">
        <v>153</v>
      </c>
      <c r="D5" s="715"/>
      <c r="E5" s="643"/>
      <c r="F5" s="716"/>
    </row>
    <row r="6" spans="1:6" x14ac:dyDescent="0.25">
      <c r="A6" s="288">
        <v>2013</v>
      </c>
      <c r="B6" s="616">
        <v>19.489999999999998</v>
      </c>
      <c r="C6" s="724">
        <v>148</v>
      </c>
      <c r="D6" s="717">
        <v>14.528409999999999</v>
      </c>
      <c r="E6" s="611">
        <v>126</v>
      </c>
      <c r="F6" s="718">
        <v>36.119999999999997</v>
      </c>
    </row>
    <row r="7" spans="1:6" x14ac:dyDescent="0.25">
      <c r="A7" s="221">
        <v>2014</v>
      </c>
      <c r="B7" s="617">
        <v>20.29</v>
      </c>
      <c r="C7" s="725">
        <v>143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3457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2453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3919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149.27000000000001</v>
      </c>
      <c r="G3" s="219" t="s">
        <v>773</v>
      </c>
      <c r="H3" s="71">
        <v>11136</v>
      </c>
    </row>
    <row r="4" spans="1:9" x14ac:dyDescent="0.25">
      <c r="A4" s="288" t="s">
        <v>768</v>
      </c>
      <c r="B4" s="216">
        <v>9049.98</v>
      </c>
      <c r="G4" s="288" t="s">
        <v>774</v>
      </c>
      <c r="H4" s="216">
        <v>20495</v>
      </c>
    </row>
    <row r="5" spans="1:9" x14ac:dyDescent="0.25">
      <c r="A5" s="288" t="s">
        <v>769</v>
      </c>
      <c r="B5" s="216">
        <v>1445.6</v>
      </c>
      <c r="G5" s="288" t="s">
        <v>775</v>
      </c>
      <c r="H5" s="216">
        <v>20014</v>
      </c>
    </row>
    <row r="6" spans="1:9" x14ac:dyDescent="0.25">
      <c r="A6" s="288" t="s">
        <v>770</v>
      </c>
      <c r="B6" s="216">
        <v>3.25</v>
      </c>
      <c r="G6" s="288" t="s">
        <v>776</v>
      </c>
      <c r="H6" s="216">
        <v>794194</v>
      </c>
    </row>
    <row r="7" spans="1:9" x14ac:dyDescent="0.25">
      <c r="A7" s="288" t="s">
        <v>771</v>
      </c>
      <c r="B7" s="216">
        <v>3.98</v>
      </c>
      <c r="G7" s="1" t="s">
        <v>24</v>
      </c>
      <c r="H7" s="290">
        <v>845839</v>
      </c>
    </row>
    <row r="8" spans="1:9" x14ac:dyDescent="0.25">
      <c r="A8" s="289" t="s">
        <v>772</v>
      </c>
      <c r="B8" s="73">
        <v>5660.61</v>
      </c>
    </row>
    <row r="9" spans="1:9" x14ac:dyDescent="0.25">
      <c r="A9" s="1" t="s">
        <v>24</v>
      </c>
      <c r="B9" s="290">
        <v>16312.69</v>
      </c>
      <c r="I9" s="41" t="s">
        <v>884</v>
      </c>
    </row>
    <row r="10" spans="1:9" x14ac:dyDescent="0.25">
      <c r="G10" s="29" t="s">
        <v>783</v>
      </c>
      <c r="H10" s="58">
        <v>23372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3372</v>
      </c>
      <c r="C4" s="55">
        <v>514</v>
      </c>
      <c r="D4" s="110">
        <v>2858</v>
      </c>
    </row>
    <row r="5" spans="1:4" ht="30" customHeight="1" x14ac:dyDescent="0.25">
      <c r="A5" s="276" t="s">
        <v>892</v>
      </c>
      <c r="B5" s="214">
        <v>4772</v>
      </c>
      <c r="C5" s="58">
        <v>3034</v>
      </c>
      <c r="D5" s="162">
        <v>1738</v>
      </c>
    </row>
    <row r="6" spans="1:4" x14ac:dyDescent="0.25">
      <c r="A6" s="276" t="s">
        <v>780</v>
      </c>
      <c r="B6" s="214">
        <v>6</v>
      </c>
      <c r="C6" s="58">
        <v>2</v>
      </c>
      <c r="D6" s="162">
        <v>4</v>
      </c>
    </row>
    <row r="7" spans="1:4" ht="30" x14ac:dyDescent="0.25">
      <c r="A7" s="276" t="s">
        <v>781</v>
      </c>
      <c r="B7" s="214">
        <v>81</v>
      </c>
      <c r="C7" s="58">
        <v>25</v>
      </c>
      <c r="D7" s="162">
        <v>56</v>
      </c>
    </row>
    <row r="8" spans="1:4" x14ac:dyDescent="0.25">
      <c r="A8" s="203" t="s">
        <v>782</v>
      </c>
      <c r="B8" s="72">
        <v>3457</v>
      </c>
      <c r="C8" s="61">
        <v>492</v>
      </c>
      <c r="D8" s="111">
        <v>2965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33.333333333333329</v>
      </c>
      <c r="C14" s="278">
        <f>D6/B6*100</f>
        <v>66.666666666666657</v>
      </c>
    </row>
    <row r="15" spans="1:4" ht="60" x14ac:dyDescent="0.25">
      <c r="A15" s="279" t="s">
        <v>893</v>
      </c>
      <c r="B15" s="284">
        <f>C5/B5*100</f>
        <v>63.579212070410726</v>
      </c>
      <c r="C15" s="280">
        <f>D5/B5*100</f>
        <v>36.420787929589274</v>
      </c>
    </row>
    <row r="16" spans="1:4" ht="30" x14ac:dyDescent="0.25">
      <c r="A16" s="281" t="s">
        <v>829</v>
      </c>
      <c r="B16" s="285">
        <f>C4/B4*100</f>
        <v>15.243179122182681</v>
      </c>
      <c r="C16" s="282">
        <f>D4/B4*100</f>
        <v>84.756820877817319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33.333333333333329</v>
      </c>
      <c r="C21" s="278">
        <f>C14</f>
        <v>66.666666666666657</v>
      </c>
    </row>
    <row r="22" spans="1:3" ht="60" x14ac:dyDescent="0.25">
      <c r="A22" s="279" t="s">
        <v>831</v>
      </c>
      <c r="B22" s="284">
        <f t="shared" ref="B22:C23" si="0">B15</f>
        <v>63.579212070410726</v>
      </c>
      <c r="C22" s="280">
        <f t="shared" si="0"/>
        <v>36.420787929589274</v>
      </c>
    </row>
    <row r="23" spans="1:3" ht="30" x14ac:dyDescent="0.25">
      <c r="A23" s="281" t="s">
        <v>866</v>
      </c>
      <c r="B23" s="287">
        <f t="shared" si="0"/>
        <v>15.243179122182681</v>
      </c>
      <c r="C23" s="286">
        <f t="shared" si="0"/>
        <v>84.756820877817319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108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42.4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135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59.6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95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335</v>
      </c>
      <c r="C6" s="975">
        <v>335</v>
      </c>
      <c r="D6" s="947">
        <v>0</v>
      </c>
      <c r="E6" s="975">
        <v>296</v>
      </c>
      <c r="F6" s="975">
        <v>296</v>
      </c>
      <c r="G6" s="947">
        <v>0</v>
      </c>
      <c r="H6" s="601">
        <v>330</v>
      </c>
      <c r="I6" s="618">
        <v>330</v>
      </c>
      <c r="J6" s="947">
        <v>0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61</v>
      </c>
      <c r="C7" s="977">
        <v>61</v>
      </c>
      <c r="D7" s="978">
        <v>0</v>
      </c>
      <c r="E7" s="977">
        <v>42</v>
      </c>
      <c r="F7" s="977">
        <v>42</v>
      </c>
      <c r="G7" s="978">
        <v>0</v>
      </c>
      <c r="H7" s="755">
        <v>29</v>
      </c>
      <c r="I7" s="692">
        <v>29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16</v>
      </c>
      <c r="C8" s="980">
        <v>16</v>
      </c>
      <c r="D8" s="981">
        <v>0</v>
      </c>
      <c r="E8" s="980">
        <v>16</v>
      </c>
      <c r="F8" s="980">
        <v>16</v>
      </c>
      <c r="G8" s="981">
        <v>0</v>
      </c>
      <c r="H8" s="756">
        <v>22</v>
      </c>
      <c r="I8" s="693">
        <v>22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187</v>
      </c>
      <c r="C14" s="753">
        <v>241</v>
      </c>
      <c r="D14" s="753">
        <v>243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59</v>
      </c>
      <c r="C16" s="1038">
        <v>39</v>
      </c>
      <c r="D16" s="753">
        <v>34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50</v>
      </c>
      <c r="C17" s="754">
        <v>50</v>
      </c>
      <c r="D17" s="754">
        <v>61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63.175675675675677</v>
      </c>
      <c r="C23" s="292">
        <f>C14/SUM(C12:C17)*100</f>
        <v>73.030303030303031</v>
      </c>
      <c r="D23" s="292">
        <f>D14/SUM(D12:D17)*100</f>
        <v>71.89349112426035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19.932432432432432</v>
      </c>
      <c r="C25" s="292">
        <f>C16/SUM(C12:C17)*100</f>
        <v>11.818181818181818</v>
      </c>
      <c r="D25" s="292">
        <f>D16/SUM(D12:D17)*100</f>
        <v>10.059171597633137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16.891891891891891</v>
      </c>
      <c r="C26" s="293">
        <f>C17/SUM(C12:C17)*100</f>
        <v>15.151515151515152</v>
      </c>
      <c r="D26" s="293">
        <f>D17/SUM(D12:D17)*100</f>
        <v>18.047337278106511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31.7</v>
      </c>
      <c r="C7" s="602">
        <v>28.7</v>
      </c>
      <c r="D7" s="602">
        <v>32.4</v>
      </c>
    </row>
    <row r="8" spans="1:6" x14ac:dyDescent="0.25">
      <c r="A8" s="697" t="s">
        <v>952</v>
      </c>
      <c r="B8" s="753">
        <v>0.7</v>
      </c>
      <c r="C8" s="753">
        <v>10.8</v>
      </c>
      <c r="D8" s="753">
        <v>16.600000000000001</v>
      </c>
    </row>
    <row r="9" spans="1:6" x14ac:dyDescent="0.25">
      <c r="A9" s="698" t="s">
        <v>224</v>
      </c>
      <c r="B9" s="754">
        <v>67.599999999999994</v>
      </c>
      <c r="C9" s="754">
        <v>60.6</v>
      </c>
      <c r="D9" s="754">
        <v>51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31.7</v>
      </c>
      <c r="C13" s="699">
        <f t="shared" ref="C13:D13" si="1">IF(ISBLANK(C7),"",C7)</f>
        <v>28.7</v>
      </c>
      <c r="D13" s="699">
        <f t="shared" si="1"/>
        <v>32.4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0.7</v>
      </c>
      <c r="C14" s="700">
        <f t="shared" si="2"/>
        <v>10.8</v>
      </c>
      <c r="D14" s="700">
        <f t="shared" si="2"/>
        <v>16.600000000000001</v>
      </c>
    </row>
    <row r="15" spans="1:6" x14ac:dyDescent="0.25">
      <c r="A15" s="704" t="s">
        <v>1671</v>
      </c>
      <c r="B15" s="701">
        <f t="shared" si="2"/>
        <v>67.599999999999994</v>
      </c>
      <c r="C15" s="701">
        <f t="shared" si="2"/>
        <v>60.6</v>
      </c>
      <c r="D15" s="701">
        <f t="shared" si="2"/>
        <v>51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31.7</v>
      </c>
      <c r="C18" s="699">
        <f t="shared" ref="C18:D18" si="4">IF(ISBLANK(C7),"",C7)</f>
        <v>28.7</v>
      </c>
      <c r="D18" s="699">
        <f t="shared" si="4"/>
        <v>32.4</v>
      </c>
    </row>
    <row r="19" spans="1:5" x14ac:dyDescent="0.25">
      <c r="A19" s="703" t="s">
        <v>1673</v>
      </c>
      <c r="B19" s="700">
        <f t="shared" ref="B19:D20" si="5">IF(ISBLANK(B8),"",B8)</f>
        <v>0.7</v>
      </c>
      <c r="C19" s="700">
        <f t="shared" si="5"/>
        <v>10.8</v>
      </c>
      <c r="D19" s="700">
        <f t="shared" si="5"/>
        <v>16.600000000000001</v>
      </c>
    </row>
    <row r="20" spans="1:5" x14ac:dyDescent="0.25">
      <c r="A20" s="704" t="s">
        <v>1674</v>
      </c>
      <c r="B20" s="701">
        <f t="shared" si="5"/>
        <v>67.599999999999994</v>
      </c>
      <c r="C20" s="701">
        <f t="shared" si="5"/>
        <v>60.6</v>
      </c>
      <c r="D20" s="701">
        <f t="shared" si="5"/>
        <v>51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104.3</v>
      </c>
      <c r="C5" s="613">
        <v>124.5</v>
      </c>
      <c r="D5" s="1039">
        <v>114.7</v>
      </c>
      <c r="F5" s="28"/>
      <c r="G5" s="695">
        <f>A5</f>
        <v>2020</v>
      </c>
      <c r="H5" s="671">
        <f>IF(ISBLANK(B5),"",B5)</f>
        <v>104.3</v>
      </c>
      <c r="I5" s="620">
        <f t="shared" ref="H5:I7" si="0">IF(ISBLANK(C5),"",C5)</f>
        <v>124.5</v>
      </c>
    </row>
    <row r="6" spans="1:10" x14ac:dyDescent="0.25">
      <c r="A6" s="751">
        <v>2021</v>
      </c>
      <c r="B6" s="603">
        <v>107.1</v>
      </c>
      <c r="C6" s="614">
        <v>100</v>
      </c>
      <c r="D6" s="948">
        <v>103.5</v>
      </c>
      <c r="F6" s="44"/>
      <c r="G6" s="695">
        <f t="shared" ref="G6:G7" si="1">A6</f>
        <v>2021</v>
      </c>
      <c r="H6" s="672">
        <f t="shared" si="0"/>
        <v>107.1</v>
      </c>
      <c r="I6" s="621">
        <f t="shared" si="0"/>
        <v>100</v>
      </c>
    </row>
    <row r="7" spans="1:10" x14ac:dyDescent="0.25">
      <c r="A7" s="752">
        <v>2022</v>
      </c>
      <c r="B7" s="603">
        <v>122.5</v>
      </c>
      <c r="C7" s="614">
        <v>109.5</v>
      </c>
      <c r="D7" s="948">
        <v>115.9</v>
      </c>
      <c r="F7" s="44"/>
      <c r="G7" s="695">
        <f t="shared" si="1"/>
        <v>2022</v>
      </c>
      <c r="H7" s="673">
        <f t="shared" si="0"/>
        <v>122.5</v>
      </c>
      <c r="I7" s="622">
        <f t="shared" si="0"/>
        <v>109.5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104.3</v>
      </c>
      <c r="I13" s="620">
        <f>IF(ISBLANK(C5),"",C5)</f>
        <v>124.5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107.1</v>
      </c>
      <c r="I14" s="621">
        <f t="shared" si="3"/>
        <v>100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122.5</v>
      </c>
      <c r="I15" s="622">
        <f t="shared" si="4"/>
        <v>109.5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Мионица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329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36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12075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37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7.6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18.8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-11.2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73.36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45.9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183.4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2.81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11339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12373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308</v>
      </c>
      <c r="C63" s="550">
        <f>IF(ISBLANK('DEM2'!C7),"-",'DEM2'!C7)</f>
        <v>319</v>
      </c>
      <c r="D63" s="550"/>
      <c r="E63" s="550">
        <f>IF(ISBLANK('DEM2'!D8),"-",'DEM2'!D8)</f>
        <v>328</v>
      </c>
      <c r="F63" s="550">
        <f>IF(ISBLANK('DEM2'!C8),"-",'DEM2'!C8)</f>
        <v>345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459</v>
      </c>
      <c r="C64" s="319">
        <f>IF(ISBLANK('DEM2'!F7),"-",'DEM2'!F7)</f>
        <v>479</v>
      </c>
      <c r="D64" s="791"/>
      <c r="E64" s="319">
        <f>IF(ISBLANK('DEM2'!G8),"-",'DEM2'!G8)</f>
        <v>430</v>
      </c>
      <c r="F64" s="319">
        <f>IF(ISBLANK('DEM2'!F8),"-",'DEM2'!F8)</f>
        <v>471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255</v>
      </c>
      <c r="C65" s="347">
        <f>IF(ISBLANK('DEM2'!I7),"-",'DEM2'!I7)</f>
        <v>318</v>
      </c>
      <c r="D65" s="395"/>
      <c r="E65" s="347">
        <f>IF(ISBLANK('DEM2'!J8),"-",'DEM2'!J8)</f>
        <v>223</v>
      </c>
      <c r="F65" s="347">
        <f>IF(ISBLANK('DEM2'!I8),"-",'DEM2'!I8)</f>
        <v>281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952</v>
      </c>
      <c r="C66" s="350">
        <f>IF(ISBLANK('DEM2'!L7),"-",'DEM2'!L7)</f>
        <v>1040</v>
      </c>
      <c r="D66" s="396"/>
      <c r="E66" s="350">
        <f>IF(ISBLANK('DEM2'!M8),"-",'DEM2'!M8)</f>
        <v>922</v>
      </c>
      <c r="F66" s="350">
        <f>IF(ISBLANK('DEM2'!L8),"-",'DEM2'!L8)</f>
        <v>1031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962</v>
      </c>
      <c r="C67" s="347">
        <f>IF(ISBLANK('DEM2'!O7),"-",'DEM2'!O7)</f>
        <v>1127</v>
      </c>
      <c r="D67" s="395"/>
      <c r="E67" s="347">
        <f>IF(ISBLANK('DEM2'!P8),"-",'DEM2'!P8)</f>
        <v>882</v>
      </c>
      <c r="F67" s="347">
        <f>IF(ISBLANK('DEM2'!O8),"-",'DEM2'!O8)</f>
        <v>1037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3654</v>
      </c>
      <c r="C68" s="319">
        <f>IF(ISBLANK('DEM2'!R7),"-",'DEM2'!R7)</f>
        <v>4122</v>
      </c>
      <c r="D68" s="397"/>
      <c r="E68" s="319">
        <f>IF(ISBLANK('DEM2'!S8),"-",'DEM2'!S8)</f>
        <v>3535</v>
      </c>
      <c r="F68" s="319">
        <f>IF(ISBLANK('DEM2'!R8),"-",'DEM2'!R8)</f>
        <v>3891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6120</v>
      </c>
      <c r="C69" s="465">
        <f>IF(ISBLANK('DEM2'!U7),"-",'DEM2'!U7)</f>
        <v>6398</v>
      </c>
      <c r="D69" s="801"/>
      <c r="E69" s="465">
        <f>IF(ISBLANK('DEM2'!V8),"-",'DEM2'!V8)</f>
        <v>5931</v>
      </c>
      <c r="F69" s="465">
        <f>IF(ISBLANK('DEM2'!U8),"-",'DEM2'!U8)</f>
        <v>6144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11.1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8.6</v>
      </c>
      <c r="G116" s="409">
        <f>IF(ISBLANK('DEM2'!E24),"-",'DEM2'!E24)</f>
        <v>8.6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3366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3849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31.9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57076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265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26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39.700000000000003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126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36.299999999999997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14.4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1100597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91147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336232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210948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27845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138975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11509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659888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54649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663010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54908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133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709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199509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3457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3919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2453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23372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3372</v>
      </c>
      <c r="C300" s="810">
        <f>IF(ISBLANK(POLJ3!C4),"-",POLJ3!C4)</f>
        <v>514</v>
      </c>
      <c r="D300" s="1129">
        <f>IF(ISBLANK(POLJ3!D4),"-",POLJ3!D4)</f>
        <v>2858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4772</v>
      </c>
      <c r="C301" s="791">
        <f>IF(ISBLANK(POLJ3!C5),"-",POLJ3!C5)</f>
        <v>3034</v>
      </c>
      <c r="D301" s="1130">
        <f>IF(ISBLANK(POLJ3!D5),"-",POLJ3!D5)</f>
        <v>1738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6</v>
      </c>
      <c r="C302" s="792">
        <f>IF(ISBLANK(POLJ3!C6),"-",POLJ3!C6)</f>
        <v>2</v>
      </c>
      <c r="D302" s="1131">
        <f>IF(ISBLANK(POLJ3!D6),"-",POLJ3!D6)</f>
        <v>4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81</v>
      </c>
      <c r="C303" s="793">
        <f>IF(ISBLANK(POLJ3!C7),"-",POLJ3!C7)</f>
        <v>25</v>
      </c>
      <c r="D303" s="1111">
        <f>IF(ISBLANK(POLJ3!D7),"-",POLJ3!D7)</f>
        <v>56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3457</v>
      </c>
      <c r="C304" s="809">
        <f>IF(ISBLANK(POLJ3!C8),"-",POLJ3!C8)</f>
        <v>492</v>
      </c>
      <c r="D304" s="1159">
        <f>IF(ISBLANK(POLJ3!D8),"-",POLJ3!D8)</f>
        <v>2965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149.27000000000001</v>
      </c>
      <c r="C310" s="1160"/>
      <c r="D310" s="3"/>
      <c r="E310" s="5"/>
      <c r="F310" s="5"/>
      <c r="G310" s="817" t="s">
        <v>862</v>
      </c>
      <c r="H310" s="818">
        <f>IF(ISBLANK(POLJ2!H3),"-",POLJ2!H3)</f>
        <v>11136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9049.98</v>
      </c>
      <c r="C311" s="1161"/>
      <c r="D311" s="3"/>
      <c r="E311" s="5"/>
      <c r="F311" s="5"/>
      <c r="G311" s="812" t="s">
        <v>863</v>
      </c>
      <c r="H311" s="250">
        <f>IF(ISBLANK(POLJ2!H4),"-",POLJ2!H4)</f>
        <v>20495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1445.6</v>
      </c>
      <c r="C312" s="1161"/>
      <c r="D312" s="3"/>
      <c r="E312" s="5"/>
      <c r="F312" s="5"/>
      <c r="G312" s="812" t="s">
        <v>864</v>
      </c>
      <c r="H312" s="250">
        <f>IF(ISBLANK(POLJ2!H5),"-",POLJ2!H5)</f>
        <v>20014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3.25</v>
      </c>
      <c r="C313" s="1161"/>
      <c r="D313" s="3"/>
      <c r="E313" s="5"/>
      <c r="F313" s="5"/>
      <c r="G313" s="814" t="s">
        <v>865</v>
      </c>
      <c r="H313" s="251">
        <f>IF(ISBLANK(POLJ2!H6),"-",POLJ2!H6)</f>
        <v>794194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3.98</v>
      </c>
      <c r="C314" s="1161"/>
      <c r="D314" s="3"/>
      <c r="E314" s="5"/>
      <c r="F314" s="5"/>
      <c r="G314" s="816" t="s">
        <v>855</v>
      </c>
      <c r="H314" s="819">
        <f>IF(ISBLANK(POLJ2!H7),"-",POLJ2!H7)</f>
        <v>845839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5660.61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16312.69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108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42.4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330</v>
      </c>
      <c r="I364" s="810">
        <f>IF(ISBLANK(OBRAZ2!I6),"-",OBRAZ2!I6)</f>
        <v>330</v>
      </c>
      <c r="J364" s="810">
        <f>IF(ISBLANK(OBRAZ2!J6),"-",OBRAZ2!J6)</f>
        <v>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135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29</v>
      </c>
      <c r="I365" s="418">
        <f>IF(ISBLANK(OBRAZ2!I7),"-",OBRAZ2!I7)</f>
        <v>29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59.6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22</v>
      </c>
      <c r="I366" s="809">
        <f>IF(ISBLANK(OBRAZ2!I8),"-",OBRAZ2!I8)</f>
        <v>22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95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63.175675675675677</v>
      </c>
      <c r="I377" s="853">
        <f>IF(ISBLANK(OBRAZ2!C14),"-",OBRAZ2!C23)</f>
        <v>73.030303030303031</v>
      </c>
      <c r="J377" s="853">
        <f>IF(ISBLANK(OBRAZ2!D14),"-",OBRAZ2!D23)</f>
        <v>71.89349112426035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19.932432432432432</v>
      </c>
      <c r="I379" s="853">
        <f>IF(ISBLANK(OBRAZ2!C16),"-",OBRAZ2!C25)</f>
        <v>11.818181818181818</v>
      </c>
      <c r="J379" s="853">
        <f>IF(ISBLANK(OBRAZ2!D16),"-",OBRAZ2!D25)</f>
        <v>10.059171597633137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16.891891891891891</v>
      </c>
      <c r="I380" s="854">
        <f>IF(ISBLANK(OBRAZ2!C17),"-",OBRAZ2!C26)</f>
        <v>15.151515151515152</v>
      </c>
      <c r="J380" s="854">
        <f>IF(ISBLANK(OBRAZ2!D17),"-",OBRAZ2!D26)</f>
        <v>18.047337278106511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2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14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244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333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156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121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94.8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119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96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-0.3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7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134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44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2.5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11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0.9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0.5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0.9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1.7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17.600000000000001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0.4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56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71.7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1067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8.8000000000000007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356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4003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2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14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7.2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7.2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1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6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0.2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129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1.1000000000000001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279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14.4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78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4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27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57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0.5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7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37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10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7.3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73.8</v>
      </c>
      <c r="F626" s="796" t="str">
        <f>IF(LEN(IZBORI!C4)&gt;0,"(" &amp; IZBORI!C4 &amp; ")", "-")</f>
        <v>(2017)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30.8</v>
      </c>
      <c r="F627" s="798" t="str">
        <f>IF(LEN(IZBORI!C5)&gt;0,"(" &amp; IZBORI!C5 &amp; ")", "-")</f>
        <v>(2014)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36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5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292.91800000000001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4.5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30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344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3340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14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550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9758.67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30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14.528409999999999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126</v>
      </c>
      <c r="D696" s="3"/>
      <c r="E696" s="5"/>
      <c r="F696" s="5"/>
      <c r="G696" s="839">
        <v>2012</v>
      </c>
      <c r="H696" s="837">
        <f>IF(ISBLANK(INDEKSI2!B5),"-",INDEKSI2!B5)</f>
        <v>17.2</v>
      </c>
      <c r="I696" s="837">
        <f>IF(ISBLANK(INDEKSI2!C5),"-",INDEKSI2!C5)</f>
        <v>153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36.119999999999997</v>
      </c>
      <c r="D697" s="3"/>
      <c r="E697" s="5"/>
      <c r="F697" s="5"/>
      <c r="G697" s="840">
        <v>2013</v>
      </c>
      <c r="H697" s="561">
        <f>IF(ISBLANK(INDEKSI2!B6),"-",INDEKSI2!B6)</f>
        <v>19.489999999999998</v>
      </c>
      <c r="I697" s="561">
        <f>IF(ISBLANK(INDEKSI2!C6),"-",INDEKSI2!C6)</f>
        <v>148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20.29</v>
      </c>
      <c r="I698" s="838">
        <f>IF(ISBLANK(INDEKSI2!C7),"-",INDEKSI2!C7)</f>
        <v>143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19023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677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99160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3820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5.2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5.6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</v>
      </c>
      <c r="D6" s="614">
        <v>1</v>
      </c>
      <c r="E6" s="614">
        <v>0</v>
      </c>
      <c r="F6" s="1042">
        <v>38</v>
      </c>
      <c r="G6" s="614">
        <v>20</v>
      </c>
      <c r="H6" s="982">
        <v>18</v>
      </c>
      <c r="I6" s="1043">
        <v>17.7</v>
      </c>
      <c r="J6" s="614">
        <v>18</v>
      </c>
      <c r="K6" s="1044">
        <v>17.399999999999999</v>
      </c>
      <c r="L6" s="1042">
        <v>149</v>
      </c>
      <c r="M6" s="614">
        <v>78</v>
      </c>
      <c r="N6" s="1037">
        <v>71</v>
      </c>
      <c r="O6" s="1043">
        <v>68.8</v>
      </c>
      <c r="P6" s="614">
        <v>71.599999999999994</v>
      </c>
      <c r="Q6" s="1037">
        <v>66</v>
      </c>
      <c r="R6" s="1042">
        <v>109</v>
      </c>
      <c r="S6" s="614">
        <v>61</v>
      </c>
      <c r="T6" s="1044">
        <v>48</v>
      </c>
    </row>
    <row r="7" spans="1:20" x14ac:dyDescent="0.25">
      <c r="A7" s="288">
        <v>2021</v>
      </c>
      <c r="B7" s="604">
        <v>1</v>
      </c>
      <c r="C7" s="603">
        <v>1</v>
      </c>
      <c r="D7" s="614">
        <v>1</v>
      </c>
      <c r="E7" s="614">
        <v>0</v>
      </c>
      <c r="F7" s="1042">
        <v>87</v>
      </c>
      <c r="G7" s="614">
        <v>38</v>
      </c>
      <c r="H7" s="982">
        <v>49</v>
      </c>
      <c r="I7" s="1043">
        <v>37.1</v>
      </c>
      <c r="J7" s="614">
        <v>32.299999999999997</v>
      </c>
      <c r="K7" s="1044">
        <v>41.9</v>
      </c>
      <c r="L7" s="1042">
        <v>154</v>
      </c>
      <c r="M7" s="614">
        <v>86</v>
      </c>
      <c r="N7" s="1037">
        <v>68</v>
      </c>
      <c r="O7" s="1043">
        <v>72.599999999999994</v>
      </c>
      <c r="P7" s="614">
        <v>77.5</v>
      </c>
      <c r="Q7" s="1037">
        <v>67.3</v>
      </c>
      <c r="R7" s="1042">
        <v>89</v>
      </c>
      <c r="S7" s="614">
        <v>44</v>
      </c>
      <c r="T7" s="1044">
        <v>45</v>
      </c>
    </row>
    <row r="8" spans="1:20" x14ac:dyDescent="0.25">
      <c r="A8" s="221">
        <v>2022</v>
      </c>
      <c r="B8" s="619">
        <v>1</v>
      </c>
      <c r="C8" s="949">
        <v>1</v>
      </c>
      <c r="D8" s="983">
        <v>1</v>
      </c>
      <c r="E8" s="983">
        <v>0</v>
      </c>
      <c r="F8" s="1045">
        <v>108</v>
      </c>
      <c r="G8" s="983">
        <v>52</v>
      </c>
      <c r="H8" s="981">
        <v>56</v>
      </c>
      <c r="I8" s="756">
        <v>42.4</v>
      </c>
      <c r="J8" s="983">
        <v>40.6</v>
      </c>
      <c r="K8" s="1046">
        <v>44.3</v>
      </c>
      <c r="L8" s="1045">
        <v>135</v>
      </c>
      <c r="M8" s="983">
        <v>68</v>
      </c>
      <c r="N8" s="693">
        <v>67</v>
      </c>
      <c r="O8" s="756">
        <v>59.6</v>
      </c>
      <c r="P8" s="983">
        <v>56.9</v>
      </c>
      <c r="Q8" s="693">
        <v>62.6</v>
      </c>
      <c r="R8" s="1045">
        <v>95</v>
      </c>
      <c r="S8" s="983">
        <v>46</v>
      </c>
      <c r="T8" s="1046">
        <v>49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2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14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244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333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156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121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94.8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119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96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-0.3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7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61</v>
      </c>
      <c r="C21" s="741">
        <f>B10/(B7+B10)*100</f>
        <v>39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73.348017621145374</v>
      </c>
      <c r="C22" s="741">
        <f>B11/(B8+B11)*100</f>
        <v>26.651982378854626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61</v>
      </c>
      <c r="C26" s="741">
        <f>C21</f>
        <v>39</v>
      </c>
    </row>
    <row r="27" spans="1:10" ht="24.75" x14ac:dyDescent="0.25">
      <c r="A27" s="744" t="s">
        <v>1415</v>
      </c>
      <c r="B27" s="741">
        <f>B22</f>
        <v>73.348017621145374</v>
      </c>
      <c r="C27" s="741">
        <f>C22</f>
        <v>26.651982378854626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</v>
      </c>
      <c r="C5" s="1005">
        <v>1</v>
      </c>
      <c r="D5" s="916" t="s">
        <v>5</v>
      </c>
      <c r="E5" s="213"/>
      <c r="F5" s="125">
        <v>2020</v>
      </c>
      <c r="G5" s="70">
        <v>2</v>
      </c>
      <c r="H5" s="55">
        <v>1</v>
      </c>
      <c r="I5" s="110">
        <v>1</v>
      </c>
      <c r="J5" s="70">
        <v>14</v>
      </c>
      <c r="K5" s="55">
        <v>0</v>
      </c>
      <c r="L5" s="110">
        <v>14</v>
      </c>
      <c r="M5" s="70">
        <v>277</v>
      </c>
      <c r="N5" s="55">
        <v>329</v>
      </c>
      <c r="O5" s="70">
        <v>182</v>
      </c>
      <c r="P5" s="110">
        <v>142</v>
      </c>
    </row>
    <row r="6" spans="1:16" x14ac:dyDescent="0.25">
      <c r="A6" s="925" t="s">
        <v>267</v>
      </c>
      <c r="B6" s="1006">
        <v>0</v>
      </c>
      <c r="C6" s="1007">
        <v>14</v>
      </c>
      <c r="D6" s="917" t="s">
        <v>5</v>
      </c>
      <c r="E6" s="256"/>
      <c r="F6" s="125">
        <v>2021</v>
      </c>
      <c r="G6" s="214">
        <v>2</v>
      </c>
      <c r="H6" s="58">
        <v>1</v>
      </c>
      <c r="I6" s="162">
        <v>1</v>
      </c>
      <c r="J6" s="214">
        <v>14</v>
      </c>
      <c r="K6" s="58">
        <v>0</v>
      </c>
      <c r="L6" s="162">
        <v>14</v>
      </c>
      <c r="M6" s="214">
        <v>260</v>
      </c>
      <c r="N6" s="58">
        <v>335</v>
      </c>
      <c r="O6" s="214">
        <v>167</v>
      </c>
      <c r="P6" s="162">
        <v>129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2</v>
      </c>
      <c r="H7" s="94">
        <v>1</v>
      </c>
      <c r="I7" s="171">
        <v>1</v>
      </c>
      <c r="J7" s="169">
        <v>14</v>
      </c>
      <c r="K7" s="94">
        <v>0</v>
      </c>
      <c r="L7" s="171">
        <v>14</v>
      </c>
      <c r="M7" s="169">
        <v>244</v>
      </c>
      <c r="N7" s="94">
        <v>333</v>
      </c>
      <c r="O7" s="169">
        <v>156</v>
      </c>
      <c r="P7" s="171">
        <v>121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</v>
      </c>
      <c r="C11" s="920">
        <f>IF(ISBLANK(C5),"",C5)</f>
        <v>1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14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95.5</v>
      </c>
      <c r="C6" s="460">
        <v>96.3</v>
      </c>
      <c r="D6" s="978">
        <v>94.6</v>
      </c>
      <c r="E6" s="459">
        <v>7</v>
      </c>
      <c r="F6" s="460">
        <v>5</v>
      </c>
      <c r="G6" s="978">
        <v>2</v>
      </c>
      <c r="H6" s="459">
        <v>0</v>
      </c>
      <c r="I6" s="460">
        <v>0</v>
      </c>
      <c r="J6" s="978">
        <v>0</v>
      </c>
      <c r="K6" s="459">
        <v>153</v>
      </c>
      <c r="L6" s="460">
        <v>91</v>
      </c>
      <c r="M6" s="978">
        <v>62</v>
      </c>
      <c r="N6" s="459">
        <v>108.5</v>
      </c>
      <c r="O6" s="460">
        <v>110.8</v>
      </c>
      <c r="P6" s="978">
        <v>105.1</v>
      </c>
      <c r="Q6" s="459">
        <v>0.1</v>
      </c>
      <c r="R6" s="460">
        <v>0.2</v>
      </c>
      <c r="S6" s="978">
        <v>0</v>
      </c>
    </row>
    <row r="7" spans="1:19" x14ac:dyDescent="0.25">
      <c r="A7" s="288">
        <v>2021</v>
      </c>
      <c r="B7" s="603">
        <v>95</v>
      </c>
      <c r="C7" s="614">
        <v>98.8</v>
      </c>
      <c r="D7" s="982">
        <v>91.1</v>
      </c>
      <c r="E7" s="603">
        <v>7</v>
      </c>
      <c r="F7" s="614">
        <v>4</v>
      </c>
      <c r="G7" s="982">
        <v>3</v>
      </c>
      <c r="H7" s="603">
        <v>0</v>
      </c>
      <c r="I7" s="614">
        <v>0</v>
      </c>
      <c r="J7" s="982">
        <v>0</v>
      </c>
      <c r="K7" s="603">
        <v>120</v>
      </c>
      <c r="L7" s="614">
        <v>62</v>
      </c>
      <c r="M7" s="982">
        <v>58</v>
      </c>
      <c r="N7" s="603">
        <v>97.6</v>
      </c>
      <c r="O7" s="614">
        <v>92.7</v>
      </c>
      <c r="P7" s="982">
        <v>103.6</v>
      </c>
      <c r="Q7" s="603">
        <v>0.5</v>
      </c>
      <c r="R7" s="614">
        <v>1</v>
      </c>
      <c r="S7" s="982">
        <v>0</v>
      </c>
    </row>
    <row r="8" spans="1:19" x14ac:dyDescent="0.25">
      <c r="A8" s="221">
        <v>2022</v>
      </c>
      <c r="B8" s="949">
        <v>94.8</v>
      </c>
      <c r="C8" s="983">
        <v>93.4</v>
      </c>
      <c r="D8" s="981">
        <v>96.3</v>
      </c>
      <c r="E8" s="949">
        <v>7</v>
      </c>
      <c r="F8" s="983">
        <v>6</v>
      </c>
      <c r="G8" s="981">
        <v>1</v>
      </c>
      <c r="H8" s="949">
        <v>0</v>
      </c>
      <c r="I8" s="983">
        <v>0</v>
      </c>
      <c r="J8" s="981">
        <v>0</v>
      </c>
      <c r="K8" s="949">
        <v>119</v>
      </c>
      <c r="L8" s="983">
        <v>60</v>
      </c>
      <c r="M8" s="981">
        <v>59</v>
      </c>
      <c r="N8" s="949">
        <v>96</v>
      </c>
      <c r="O8" s="983">
        <v>89.6</v>
      </c>
      <c r="P8" s="981">
        <v>103.5</v>
      </c>
      <c r="Q8" s="949">
        <v>-0.3</v>
      </c>
      <c r="R8" s="983">
        <v>0</v>
      </c>
      <c r="S8" s="981">
        <v>-0.7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2.5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336232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27845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83</v>
      </c>
      <c r="C5" s="618">
        <v>50</v>
      </c>
      <c r="D5" s="618">
        <v>33</v>
      </c>
      <c r="E5" s="601">
        <v>97</v>
      </c>
      <c r="F5" s="618">
        <v>42</v>
      </c>
      <c r="G5" s="947">
        <v>55</v>
      </c>
      <c r="H5" s="618">
        <v>0</v>
      </c>
      <c r="I5" s="618">
        <v>0</v>
      </c>
      <c r="J5" s="618">
        <v>0</v>
      </c>
      <c r="K5" s="219">
        <f>SUM(B5,E5,H5)</f>
        <v>180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68</v>
      </c>
      <c r="C6" s="614">
        <v>41</v>
      </c>
      <c r="D6" s="948">
        <v>27</v>
      </c>
      <c r="E6" s="603">
        <v>89</v>
      </c>
      <c r="F6" s="614">
        <v>38</v>
      </c>
      <c r="G6" s="948">
        <v>51</v>
      </c>
      <c r="H6" s="603">
        <v>0</v>
      </c>
      <c r="I6" s="614">
        <v>0</v>
      </c>
      <c r="J6" s="614">
        <v>0</v>
      </c>
      <c r="K6" s="220">
        <f>SUM(B6,E6,H6)</f>
        <v>157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53</v>
      </c>
      <c r="C7" s="614">
        <v>31</v>
      </c>
      <c r="D7" s="948">
        <v>22</v>
      </c>
      <c r="E7" s="603">
        <v>81</v>
      </c>
      <c r="F7" s="614">
        <v>36</v>
      </c>
      <c r="G7" s="948">
        <v>45</v>
      </c>
      <c r="H7" s="603">
        <v>0</v>
      </c>
      <c r="I7" s="614">
        <v>0</v>
      </c>
      <c r="J7" s="614">
        <v>0</v>
      </c>
      <c r="K7" s="220">
        <f>SUM(B7,E7,H7)</f>
        <v>134</v>
      </c>
      <c r="M7" s="106" t="s">
        <v>293</v>
      </c>
      <c r="N7" s="222">
        <f>IF(ISBLANK(G7),"",G7)</f>
        <v>45</v>
      </c>
      <c r="O7" s="107">
        <f>IF(ISBLANK(F7),"",F7)</f>
        <v>36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22</v>
      </c>
      <c r="O8" s="83">
        <f>IF(ISBLANK(C7),"",C7)</f>
        <v>31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45</v>
      </c>
      <c r="O14" s="107">
        <f>IF(ISBLANK(F7),"",F7)</f>
        <v>36</v>
      </c>
      <c r="P14" s="213"/>
    </row>
    <row r="15" spans="1:17" ht="26.25" customHeight="1" x14ac:dyDescent="0.25">
      <c r="M15" s="108" t="s">
        <v>524</v>
      </c>
      <c r="N15" s="172">
        <f>IF(ISBLANK(D7),"",D7)</f>
        <v>22</v>
      </c>
      <c r="O15" s="83">
        <f>IF(ISBLANK(C7),"",C7)</f>
        <v>31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18</v>
      </c>
      <c r="C21" s="618">
        <v>11</v>
      </c>
      <c r="D21" s="618">
        <v>7</v>
      </c>
      <c r="E21" s="601">
        <v>20</v>
      </c>
      <c r="F21" s="618">
        <v>7</v>
      </c>
      <c r="G21" s="947">
        <v>13</v>
      </c>
      <c r="H21" s="618">
        <v>0</v>
      </c>
      <c r="I21" s="618">
        <v>0</v>
      </c>
      <c r="J21" s="618">
        <v>0</v>
      </c>
      <c r="K21" s="219">
        <f>SUM(B21,E21,H21)</f>
        <v>38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24</v>
      </c>
      <c r="C22" s="1037">
        <v>15</v>
      </c>
      <c r="D22" s="982">
        <v>9</v>
      </c>
      <c r="E22" s="1043">
        <v>26</v>
      </c>
      <c r="F22" s="1037">
        <v>10</v>
      </c>
      <c r="G22" s="982">
        <v>16</v>
      </c>
      <c r="H22" s="1043">
        <v>0</v>
      </c>
      <c r="I22" s="1037">
        <v>0</v>
      </c>
      <c r="J22" s="1037">
        <v>0</v>
      </c>
      <c r="K22" s="220">
        <f>SUM(B22,E22,H22)</f>
        <v>50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24</v>
      </c>
      <c r="C23" s="1037">
        <v>13</v>
      </c>
      <c r="D23" s="982">
        <v>11</v>
      </c>
      <c r="E23" s="1043">
        <v>20</v>
      </c>
      <c r="F23" s="1037">
        <v>7</v>
      </c>
      <c r="G23" s="982">
        <v>13</v>
      </c>
      <c r="H23" s="1043">
        <v>0</v>
      </c>
      <c r="I23" s="1037">
        <v>0</v>
      </c>
      <c r="J23" s="1037">
        <v>0</v>
      </c>
      <c r="K23" s="220">
        <f>SUM(B23,E23,H23)</f>
        <v>44</v>
      </c>
      <c r="M23" s="106" t="s">
        <v>293</v>
      </c>
      <c r="N23" s="222">
        <f>IF(ISBLANK(G23),"",G23)</f>
        <v>13</v>
      </c>
      <c r="O23" s="107">
        <f>IF(ISBLANK(F23),"",F23)</f>
        <v>7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11</v>
      </c>
      <c r="O24" s="109">
        <f>IF(ISBLANK(C23),"",C23)</f>
        <v>13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13</v>
      </c>
      <c r="O30" s="107">
        <f>IF(ISBLANK(F23),"",F23)</f>
        <v>7</v>
      </c>
      <c r="P30" s="213"/>
    </row>
    <row r="31" spans="1:17" ht="27.75" customHeight="1" x14ac:dyDescent="0.25">
      <c r="M31" s="108" t="s">
        <v>524</v>
      </c>
      <c r="N31" s="223">
        <f>IF(ISBLANK(D23),"",D23)</f>
        <v>11</v>
      </c>
      <c r="O31" s="109">
        <f>IF(ISBLANK(C23),"",C23)</f>
        <v>13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210948</v>
      </c>
      <c r="D5" s="255"/>
    </row>
    <row r="6" spans="1:4" ht="30" x14ac:dyDescent="0.25">
      <c r="A6" s="688" t="s">
        <v>482</v>
      </c>
      <c r="B6" s="619">
        <v>125284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2.2999999999999998</v>
      </c>
      <c r="J6" s="460">
        <v>1.2</v>
      </c>
      <c r="K6" s="978">
        <v>3.4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-0.6</v>
      </c>
      <c r="J7" s="614">
        <v>-2.2000000000000002</v>
      </c>
      <c r="K7" s="982">
        <v>1.1000000000000001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2.5</v>
      </c>
      <c r="J8" s="983">
        <v>3.8</v>
      </c>
      <c r="K8" s="981">
        <v>1.3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18</v>
      </c>
      <c r="C5" s="209">
        <v>12</v>
      </c>
      <c r="G5" s="113"/>
      <c r="H5" s="176" t="s">
        <v>594</v>
      </c>
      <c r="I5" s="209">
        <v>11</v>
      </c>
      <c r="J5" s="209">
        <v>9</v>
      </c>
    </row>
    <row r="6" spans="1:13" ht="15" customHeight="1" x14ac:dyDescent="0.25">
      <c r="A6" s="177" t="s">
        <v>595</v>
      </c>
      <c r="B6" s="210">
        <v>489</v>
      </c>
      <c r="C6" s="210">
        <v>79</v>
      </c>
      <c r="G6" s="113"/>
      <c r="H6" s="177" t="s">
        <v>595</v>
      </c>
      <c r="I6" s="210">
        <v>76</v>
      </c>
      <c r="J6" s="210">
        <v>31</v>
      </c>
    </row>
    <row r="7" spans="1:13" ht="15" customHeight="1" x14ac:dyDescent="0.25">
      <c r="A7" s="177" t="s">
        <v>596</v>
      </c>
      <c r="B7" s="210">
        <v>1632</v>
      </c>
      <c r="C7" s="210">
        <v>1295</v>
      </c>
      <c r="G7" s="113"/>
      <c r="H7" s="177" t="s">
        <v>596</v>
      </c>
      <c r="I7" s="210">
        <v>838</v>
      </c>
      <c r="J7" s="210">
        <v>490</v>
      </c>
    </row>
    <row r="8" spans="1:13" ht="15" customHeight="1" x14ac:dyDescent="0.25">
      <c r="A8" s="177" t="s">
        <v>597</v>
      </c>
      <c r="B8" s="210">
        <v>1758</v>
      </c>
      <c r="C8" s="210">
        <v>2004</v>
      </c>
      <c r="G8" s="113"/>
      <c r="H8" s="177" t="s">
        <v>597</v>
      </c>
      <c r="I8" s="210">
        <v>1468</v>
      </c>
      <c r="J8" s="210">
        <v>1569</v>
      </c>
    </row>
    <row r="9" spans="1:13" ht="15" customHeight="1" x14ac:dyDescent="0.25">
      <c r="A9" s="177" t="s">
        <v>598</v>
      </c>
      <c r="B9" s="210">
        <v>1873</v>
      </c>
      <c r="C9" s="210">
        <v>2461</v>
      </c>
      <c r="G9" s="113"/>
      <c r="H9" s="177" t="s">
        <v>598</v>
      </c>
      <c r="I9" s="210">
        <v>2248</v>
      </c>
      <c r="J9" s="210">
        <v>2783</v>
      </c>
    </row>
    <row r="10" spans="1:13" ht="15" customHeight="1" x14ac:dyDescent="0.25">
      <c r="A10" s="177" t="s">
        <v>599</v>
      </c>
      <c r="B10" s="210">
        <v>182</v>
      </c>
      <c r="C10" s="210">
        <v>167</v>
      </c>
      <c r="G10" s="113"/>
      <c r="H10" s="177" t="s">
        <v>599</v>
      </c>
      <c r="I10" s="210">
        <v>181</v>
      </c>
      <c r="J10" s="210">
        <v>153</v>
      </c>
    </row>
    <row r="11" spans="1:13" ht="15" customHeight="1" x14ac:dyDescent="0.25">
      <c r="A11" s="178" t="s">
        <v>600</v>
      </c>
      <c r="B11" s="211">
        <v>177</v>
      </c>
      <c r="C11" s="211">
        <v>166</v>
      </c>
      <c r="G11" s="113"/>
      <c r="H11" s="178" t="s">
        <v>600</v>
      </c>
      <c r="I11" s="211">
        <v>340</v>
      </c>
      <c r="J11" s="211">
        <v>287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18</v>
      </c>
      <c r="C17" s="180">
        <f>IF(ISBLANK(C5),"0",C5)</f>
        <v>12</v>
      </c>
      <c r="G17" s="113"/>
      <c r="H17" s="176" t="s">
        <v>594</v>
      </c>
      <c r="I17" s="179">
        <f>IF(ISBLANK(I5),"0",I5)</f>
        <v>11</v>
      </c>
      <c r="J17" s="180">
        <f>IF(ISBLANK(J5),"0",J5)</f>
        <v>9</v>
      </c>
    </row>
    <row r="18" spans="1:13" ht="15" customHeight="1" x14ac:dyDescent="0.25">
      <c r="A18" s="177" t="s">
        <v>595</v>
      </c>
      <c r="B18" s="181">
        <f t="shared" ref="B18:C18" si="0">IF(ISBLANK(B6),"0",B6)</f>
        <v>489</v>
      </c>
      <c r="C18" s="182">
        <f t="shared" si="0"/>
        <v>79</v>
      </c>
      <c r="G18" s="113"/>
      <c r="H18" s="177" t="s">
        <v>595</v>
      </c>
      <c r="I18" s="181">
        <f t="shared" ref="I18:J18" si="1">IF(ISBLANK(I6),"0",I6)</f>
        <v>76</v>
      </c>
      <c r="J18" s="182">
        <f t="shared" si="1"/>
        <v>31</v>
      </c>
    </row>
    <row r="19" spans="1:13" ht="15" customHeight="1" x14ac:dyDescent="0.25">
      <c r="A19" s="177" t="s">
        <v>596</v>
      </c>
      <c r="B19" s="181">
        <f t="shared" ref="B19:C19" si="2">IF(ISBLANK(B7),"0",B7)</f>
        <v>1632</v>
      </c>
      <c r="C19" s="182">
        <f t="shared" si="2"/>
        <v>1295</v>
      </c>
      <c r="G19" s="113"/>
      <c r="H19" s="177" t="s">
        <v>596</v>
      </c>
      <c r="I19" s="181">
        <f t="shared" ref="I19:J19" si="3">IF(ISBLANK(I7),"0",I7)</f>
        <v>838</v>
      </c>
      <c r="J19" s="182">
        <f t="shared" si="3"/>
        <v>490</v>
      </c>
    </row>
    <row r="20" spans="1:13" ht="15" customHeight="1" x14ac:dyDescent="0.25">
      <c r="A20" s="177" t="s">
        <v>597</v>
      </c>
      <c r="B20" s="181">
        <f t="shared" ref="B20:C20" si="4">IF(ISBLANK(B8),"0",B8)</f>
        <v>1758</v>
      </c>
      <c r="C20" s="182">
        <f t="shared" si="4"/>
        <v>2004</v>
      </c>
      <c r="G20" s="113"/>
      <c r="H20" s="177" t="s">
        <v>597</v>
      </c>
      <c r="I20" s="181">
        <f t="shared" ref="I20:J20" si="5">IF(ISBLANK(I8),"0",I8)</f>
        <v>1468</v>
      </c>
      <c r="J20" s="182">
        <f t="shared" si="5"/>
        <v>1569</v>
      </c>
    </row>
    <row r="21" spans="1:13" ht="15" customHeight="1" x14ac:dyDescent="0.25">
      <c r="A21" s="177" t="s">
        <v>598</v>
      </c>
      <c r="B21" s="181">
        <f t="shared" ref="B21:C21" si="6">IF(ISBLANK(B9),"0",B9)</f>
        <v>1873</v>
      </c>
      <c r="C21" s="182">
        <f t="shared" si="6"/>
        <v>2461</v>
      </c>
      <c r="G21" s="113"/>
      <c r="H21" s="177" t="s">
        <v>598</v>
      </c>
      <c r="I21" s="181">
        <f t="shared" ref="I21:J21" si="7">IF(ISBLANK(I9),"0",I9)</f>
        <v>2248</v>
      </c>
      <c r="J21" s="182">
        <f t="shared" si="7"/>
        <v>2783</v>
      </c>
    </row>
    <row r="22" spans="1:13" ht="15" customHeight="1" x14ac:dyDescent="0.25">
      <c r="A22" s="177" t="s">
        <v>599</v>
      </c>
      <c r="B22" s="181">
        <f t="shared" ref="B22:C22" si="8">IF(ISBLANK(B10),"0",B10)</f>
        <v>182</v>
      </c>
      <c r="C22" s="182">
        <f t="shared" si="8"/>
        <v>167</v>
      </c>
      <c r="G22" s="113"/>
      <c r="H22" s="177" t="s">
        <v>599</v>
      </c>
      <c r="I22" s="181">
        <f t="shared" ref="I22:J22" si="9">IF(ISBLANK(I10),"0",I10)</f>
        <v>181</v>
      </c>
      <c r="J22" s="182">
        <f t="shared" si="9"/>
        <v>153</v>
      </c>
    </row>
    <row r="23" spans="1:13" ht="15" customHeight="1" x14ac:dyDescent="0.25">
      <c r="A23" s="178" t="s">
        <v>600</v>
      </c>
      <c r="B23" s="183">
        <f t="shared" ref="B23:C23" si="10">IF(ISBLANK(B11),"0",B11)</f>
        <v>177</v>
      </c>
      <c r="C23" s="184">
        <f t="shared" si="10"/>
        <v>166</v>
      </c>
      <c r="G23" s="113"/>
      <c r="H23" s="178" t="s">
        <v>600</v>
      </c>
      <c r="I23" s="183">
        <f t="shared" ref="I23:J23" si="11">IF(ISBLANK(I11),"0",I11)</f>
        <v>340</v>
      </c>
      <c r="J23" s="184">
        <f t="shared" si="11"/>
        <v>287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0.29368575624082233</v>
      </c>
      <c r="C29" s="186">
        <f>C17/SUM(C17:C23)*100</f>
        <v>0.19404915912031048</v>
      </c>
      <c r="D29" s="255"/>
      <c r="E29" s="255"/>
      <c r="G29" s="113"/>
      <c r="H29" s="176" t="s">
        <v>601</v>
      </c>
      <c r="I29" s="186">
        <f>I17/SUM(I17:I23)*100</f>
        <v>0.21309569934134057</v>
      </c>
      <c r="J29" s="186">
        <f>J17/SUM(J17:J23)*100</f>
        <v>0.16910935738444194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7.9784630445423401</v>
      </c>
      <c r="C30" s="187">
        <f>C18/SUM(C17:C23)*100</f>
        <v>1.2774902975420439</v>
      </c>
      <c r="D30" s="255"/>
      <c r="E30" s="255"/>
      <c r="G30" s="113"/>
      <c r="H30" s="177" t="s">
        <v>602</v>
      </c>
      <c r="I30" s="187">
        <f>I18/SUM(I17:I23)*100</f>
        <v>1.4722975590856258</v>
      </c>
      <c r="J30" s="187">
        <f>J18/SUM(J17:J23)*100</f>
        <v>0.58248778654641109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26.627508565834557</v>
      </c>
      <c r="C31" s="187">
        <f>C19/SUM(C17:C23)*100</f>
        <v>20.941138421733505</v>
      </c>
      <c r="D31" s="255"/>
      <c r="E31" s="255"/>
      <c r="G31" s="113"/>
      <c r="H31" s="177" t="s">
        <v>603</v>
      </c>
      <c r="I31" s="187">
        <f>I19/SUM(I17:I23)*100</f>
        <v>16.234017822549397</v>
      </c>
      <c r="J31" s="187">
        <f>J19/SUM(J17:J23)*100</f>
        <v>9.2070650131529508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28.683308859520313</v>
      </c>
      <c r="C32" s="187">
        <f>C20/SUM(C17:C23)*100</f>
        <v>32.40620957309185</v>
      </c>
      <c r="D32" s="255"/>
      <c r="E32" s="255"/>
      <c r="G32" s="113"/>
      <c r="H32" s="177" t="s">
        <v>604</v>
      </c>
      <c r="I32" s="187">
        <f>I20/SUM(I17:I23)*100</f>
        <v>28.438589693917088</v>
      </c>
      <c r="J32" s="187">
        <f>J20/SUM(J17:J23)*100</f>
        <v>29.481397970687713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30.55963452439223</v>
      </c>
      <c r="C33" s="187">
        <f>C21/SUM(C17:C23)*100</f>
        <v>39.796248382923672</v>
      </c>
      <c r="D33" s="255"/>
      <c r="E33" s="255"/>
      <c r="G33" s="113"/>
      <c r="H33" s="177" t="s">
        <v>605</v>
      </c>
      <c r="I33" s="187">
        <f>I21/SUM(I17:I23)*100</f>
        <v>43.549012010848507</v>
      </c>
      <c r="J33" s="187">
        <f>J21/SUM(J17:J23)*100</f>
        <v>52.292371288989102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2.969489313101648</v>
      </c>
      <c r="C34" s="187">
        <f>C22/SUM(C17:C23)*100</f>
        <v>2.7005174644243208</v>
      </c>
      <c r="D34" s="255"/>
      <c r="E34" s="255"/>
      <c r="G34" s="113"/>
      <c r="H34" s="177" t="s">
        <v>606</v>
      </c>
      <c r="I34" s="187">
        <f>I22/SUM(I17:I23)*100</f>
        <v>3.5063928709802408</v>
      </c>
      <c r="J34" s="187">
        <f>J22/SUM(J17:J23)*100</f>
        <v>2.8748590755355128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2.8879099363680862</v>
      </c>
      <c r="C35" s="188">
        <f>C23/SUM(C17:C23)*100</f>
        <v>2.6843467011642952</v>
      </c>
      <c r="D35" s="255"/>
      <c r="E35" s="255"/>
      <c r="G35" s="113"/>
      <c r="H35" s="178" t="s">
        <v>607</v>
      </c>
      <c r="I35" s="188">
        <f>I23/SUM(I17:I23)*100</f>
        <v>6.5865943432777989</v>
      </c>
      <c r="J35" s="188">
        <f>J23/SUM(J17:J23)*100</f>
        <v>5.3927095077038709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0.29368575624082233</v>
      </c>
      <c r="C41" s="186">
        <f t="shared" si="12"/>
        <v>0.19404915912031048</v>
      </c>
      <c r="G41" s="113"/>
      <c r="H41" s="176" t="s">
        <v>609</v>
      </c>
      <c r="I41" s="186">
        <f t="shared" ref="I41:J41" si="13">I29</f>
        <v>0.21309569934134057</v>
      </c>
      <c r="J41" s="186">
        <f t="shared" si="13"/>
        <v>0.16910935738444194</v>
      </c>
    </row>
    <row r="42" spans="1:12" x14ac:dyDescent="0.25">
      <c r="A42" s="177" t="s">
        <v>610</v>
      </c>
      <c r="B42" s="187">
        <f t="shared" si="12"/>
        <v>7.9784630445423401</v>
      </c>
      <c r="C42" s="187">
        <f t="shared" si="12"/>
        <v>1.2774902975420439</v>
      </c>
      <c r="G42" s="113"/>
      <c r="H42" s="177" t="s">
        <v>610</v>
      </c>
      <c r="I42" s="187">
        <f t="shared" ref="I42:J42" si="14">I30</f>
        <v>1.4722975590856258</v>
      </c>
      <c r="J42" s="187">
        <f t="shared" si="14"/>
        <v>0.58248778654641109</v>
      </c>
    </row>
    <row r="43" spans="1:12" x14ac:dyDescent="0.25">
      <c r="A43" s="177" t="s">
        <v>611</v>
      </c>
      <c r="B43" s="187">
        <f t="shared" si="12"/>
        <v>26.627508565834557</v>
      </c>
      <c r="C43" s="187">
        <f t="shared" si="12"/>
        <v>20.941138421733505</v>
      </c>
      <c r="G43" s="113"/>
      <c r="H43" s="177" t="s">
        <v>611</v>
      </c>
      <c r="I43" s="187">
        <f t="shared" ref="I43:J43" si="15">I31</f>
        <v>16.234017822549397</v>
      </c>
      <c r="J43" s="187">
        <f t="shared" si="15"/>
        <v>9.2070650131529508</v>
      </c>
    </row>
    <row r="44" spans="1:12" x14ac:dyDescent="0.25">
      <c r="A44" s="177" t="s">
        <v>612</v>
      </c>
      <c r="B44" s="187">
        <f t="shared" si="12"/>
        <v>28.683308859520313</v>
      </c>
      <c r="C44" s="187">
        <f t="shared" si="12"/>
        <v>32.40620957309185</v>
      </c>
      <c r="G44" s="113"/>
      <c r="H44" s="177" t="s">
        <v>612</v>
      </c>
      <c r="I44" s="187">
        <f t="shared" ref="I44:J44" si="16">I32</f>
        <v>28.438589693917088</v>
      </c>
      <c r="J44" s="187">
        <f t="shared" si="16"/>
        <v>29.481397970687713</v>
      </c>
    </row>
    <row r="45" spans="1:12" x14ac:dyDescent="0.25">
      <c r="A45" s="177" t="s">
        <v>613</v>
      </c>
      <c r="B45" s="187">
        <f t="shared" si="12"/>
        <v>30.55963452439223</v>
      </c>
      <c r="C45" s="187">
        <f t="shared" si="12"/>
        <v>39.796248382923672</v>
      </c>
      <c r="G45" s="113"/>
      <c r="H45" s="177" t="s">
        <v>613</v>
      </c>
      <c r="I45" s="187">
        <f t="shared" ref="I45:J45" si="17">I33</f>
        <v>43.549012010848507</v>
      </c>
      <c r="J45" s="187">
        <f t="shared" si="17"/>
        <v>52.292371288989102</v>
      </c>
    </row>
    <row r="46" spans="1:12" x14ac:dyDescent="0.25">
      <c r="A46" s="177" t="s">
        <v>614</v>
      </c>
      <c r="B46" s="187">
        <f t="shared" si="12"/>
        <v>2.969489313101648</v>
      </c>
      <c r="C46" s="187">
        <f t="shared" si="12"/>
        <v>2.7005174644243208</v>
      </c>
      <c r="G46" s="113"/>
      <c r="H46" s="177" t="s">
        <v>614</v>
      </c>
      <c r="I46" s="187">
        <f t="shared" ref="I46:J46" si="18">I34</f>
        <v>3.5063928709802408</v>
      </c>
      <c r="J46" s="187">
        <f t="shared" si="18"/>
        <v>2.8748590755355128</v>
      </c>
    </row>
    <row r="47" spans="1:12" x14ac:dyDescent="0.25">
      <c r="A47" s="178" t="s">
        <v>615</v>
      </c>
      <c r="B47" s="188">
        <f t="shared" si="12"/>
        <v>2.8879099363680862</v>
      </c>
      <c r="C47" s="188">
        <f t="shared" si="12"/>
        <v>2.6843467011642952</v>
      </c>
      <c r="G47" s="113"/>
      <c r="H47" s="178" t="s">
        <v>615</v>
      </c>
      <c r="I47" s="188">
        <f t="shared" ref="I47:J47" si="19">I35</f>
        <v>6.5865943432777989</v>
      </c>
      <c r="J47" s="188">
        <f t="shared" si="19"/>
        <v>5.3927095077038709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4432</v>
      </c>
      <c r="C5" s="209">
        <v>4297</v>
      </c>
      <c r="D5" s="255"/>
      <c r="E5" s="255"/>
      <c r="F5" s="1012"/>
      <c r="H5" s="176" t="s">
        <v>632</v>
      </c>
      <c r="I5" s="209">
        <v>2087</v>
      </c>
      <c r="J5" s="209">
        <v>1893</v>
      </c>
    </row>
    <row r="6" spans="1:10" ht="15" customHeight="1" x14ac:dyDescent="0.25">
      <c r="A6" s="177" t="s">
        <v>633</v>
      </c>
      <c r="B6" s="210">
        <v>725</v>
      </c>
      <c r="C6" s="210">
        <v>916</v>
      </c>
      <c r="D6" s="255"/>
      <c r="E6" s="255"/>
      <c r="F6" s="1012"/>
      <c r="H6" s="177" t="s">
        <v>633</v>
      </c>
      <c r="I6" s="210">
        <v>1651</v>
      </c>
      <c r="J6" s="210">
        <v>2146</v>
      </c>
    </row>
    <row r="7" spans="1:10" ht="15" customHeight="1" x14ac:dyDescent="0.25">
      <c r="A7" s="178" t="s">
        <v>634</v>
      </c>
      <c r="B7" s="211">
        <v>972</v>
      </c>
      <c r="C7" s="211">
        <v>971</v>
      </c>
      <c r="D7" s="255"/>
      <c r="E7" s="255"/>
      <c r="F7" s="1012"/>
      <c r="H7" s="177" t="s">
        <v>634</v>
      </c>
      <c r="I7" s="210">
        <v>1416</v>
      </c>
      <c r="J7" s="210">
        <v>1272</v>
      </c>
    </row>
    <row r="8" spans="1:10" x14ac:dyDescent="0.25">
      <c r="D8" s="255"/>
      <c r="E8" s="255"/>
      <c r="F8" s="1012"/>
      <c r="H8" s="178" t="s">
        <v>2452</v>
      </c>
      <c r="I8" s="211">
        <v>8</v>
      </c>
      <c r="J8" s="211">
        <v>11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4432</v>
      </c>
      <c r="C13" s="180">
        <f>IF(ISBLANK(C5),"0",C5)</f>
        <v>4297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725</v>
      </c>
      <c r="C14" s="182">
        <f t="shared" si="0"/>
        <v>916</v>
      </c>
      <c r="D14" s="255"/>
      <c r="E14" s="255"/>
      <c r="F14" s="1012"/>
      <c r="H14" s="176" t="s">
        <v>632</v>
      </c>
      <c r="I14" s="179">
        <f>IF(ISBLANK(I5),"0",I5)</f>
        <v>2087</v>
      </c>
      <c r="J14" s="180">
        <f>IF(ISBLANK(J5),"0",J5)</f>
        <v>1893</v>
      </c>
    </row>
    <row r="15" spans="1:10" ht="15" customHeight="1" x14ac:dyDescent="0.25">
      <c r="A15" s="178" t="s">
        <v>634</v>
      </c>
      <c r="B15" s="183">
        <f t="shared" si="0"/>
        <v>972</v>
      </c>
      <c r="C15" s="184">
        <f t="shared" si="0"/>
        <v>971</v>
      </c>
      <c r="D15" s="255"/>
      <c r="E15" s="255"/>
      <c r="F15" s="1012"/>
      <c r="H15" s="177" t="s">
        <v>633</v>
      </c>
      <c r="I15" s="181">
        <f t="shared" ref="I15:J15" si="1">IF(ISBLANK(I6),"0",I6)</f>
        <v>1651</v>
      </c>
      <c r="J15" s="182">
        <f t="shared" si="1"/>
        <v>2146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1416</v>
      </c>
      <c r="J16" s="182">
        <f t="shared" si="2"/>
        <v>1272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8</v>
      </c>
      <c r="J17" s="184">
        <f t="shared" si="3"/>
        <v>11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72.311959536629146</v>
      </c>
      <c r="C21" s="186">
        <f>C13/SUM(C13:C15)*100</f>
        <v>69.485769728331178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11.829009626366455</v>
      </c>
      <c r="C22" s="187">
        <f>C14/SUM(C13:C15)*100</f>
        <v>14.8124191461837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15.859030837004406</v>
      </c>
      <c r="C23" s="188">
        <f>C15/SUM(C13:C15)*100</f>
        <v>15.701811125485124</v>
      </c>
      <c r="D23" s="255"/>
      <c r="E23" s="255"/>
      <c r="F23" s="1012"/>
      <c r="H23" s="176" t="s">
        <v>637</v>
      </c>
      <c r="I23" s="186">
        <f>I14/SUM(I14:I17)*100</f>
        <v>40.430065865943433</v>
      </c>
      <c r="J23" s="186">
        <f>J14/SUM(J14:J17)*100</f>
        <v>35.569334836527624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31.983727237504844</v>
      </c>
      <c r="J24" s="187">
        <f>J15/SUM(J14:J17)*100</f>
        <v>40.323186771890271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27.431228206121659</v>
      </c>
      <c r="J25" s="187">
        <f>J16/SUM(J14:J17)*100</f>
        <v>23.900789177001126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0.15497869043006587</v>
      </c>
      <c r="J26" s="188">
        <f>J17/SUM(J14:J17)*100</f>
        <v>0.20668921458098458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72.311959536629146</v>
      </c>
      <c r="C29" s="191">
        <f t="shared" si="4"/>
        <v>69.485769728331178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11.829009626366455</v>
      </c>
      <c r="C30" s="194">
        <f t="shared" si="4"/>
        <v>14.8124191461837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15.859030837004406</v>
      </c>
      <c r="C31" s="197">
        <f t="shared" si="4"/>
        <v>15.701811125485124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40.430065865943433</v>
      </c>
      <c r="J32" s="191">
        <f>J23</f>
        <v>35.569334836527624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31.983727237504844</v>
      </c>
      <c r="J33" s="194">
        <f t="shared" si="5"/>
        <v>40.323186771890271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27.431228206121659</v>
      </c>
      <c r="J34" s="194">
        <f t="shared" si="6"/>
        <v>23.900789177001126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0.15497869043006587</v>
      </c>
      <c r="J35" s="197">
        <f t="shared" si="7"/>
        <v>0.20668921458098458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329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36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12075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37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7.6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18.8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-11.2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73.36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45.9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183.4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1</v>
      </c>
      <c r="C5" s="657">
        <v>1</v>
      </c>
      <c r="E5" s="28"/>
      <c r="J5" s="656" t="s">
        <v>550</v>
      </c>
      <c r="K5" s="671">
        <f>IF(ISBLANK(B5),"",B5)</f>
        <v>1</v>
      </c>
      <c r="L5" s="620">
        <f>IF(ISBLANK(C5),"",C5)</f>
        <v>1</v>
      </c>
      <c r="N5" s="28"/>
    </row>
    <row r="6" spans="1:15" x14ac:dyDescent="0.25">
      <c r="A6" s="658" t="s">
        <v>551</v>
      </c>
      <c r="B6" s="659">
        <v>0</v>
      </c>
      <c r="C6" s="659">
        <v>2</v>
      </c>
      <c r="E6" s="44"/>
      <c r="J6" s="658" t="s">
        <v>551</v>
      </c>
      <c r="K6" s="672">
        <f t="shared" ref="K6:K10" si="0">IF(ISBLANK(B6),"",B6)</f>
        <v>0</v>
      </c>
      <c r="L6" s="621">
        <f t="shared" ref="L6:L10" si="1">IF(ISBLANK(C6),"",C6)</f>
        <v>2</v>
      </c>
      <c r="N6" s="44"/>
    </row>
    <row r="7" spans="1:15" x14ac:dyDescent="0.25">
      <c r="A7" s="658" t="s">
        <v>649</v>
      </c>
      <c r="B7" s="659">
        <v>3</v>
      </c>
      <c r="C7" s="659">
        <v>6</v>
      </c>
      <c r="E7" s="44"/>
      <c r="J7" s="658" t="s">
        <v>649</v>
      </c>
      <c r="K7" s="672">
        <f t="shared" si="0"/>
        <v>3</v>
      </c>
      <c r="L7" s="621">
        <f t="shared" si="1"/>
        <v>6</v>
      </c>
      <c r="N7" s="44"/>
    </row>
    <row r="8" spans="1:15" x14ac:dyDescent="0.25">
      <c r="A8" s="652" t="s">
        <v>650</v>
      </c>
      <c r="B8" s="653">
        <v>10</v>
      </c>
      <c r="C8" s="653">
        <v>9</v>
      </c>
      <c r="E8" s="21"/>
      <c r="J8" s="652" t="s">
        <v>650</v>
      </c>
      <c r="K8" s="672">
        <f t="shared" si="0"/>
        <v>10</v>
      </c>
      <c r="L8" s="621">
        <f t="shared" si="1"/>
        <v>9</v>
      </c>
      <c r="N8" s="21"/>
    </row>
    <row r="9" spans="1:15" x14ac:dyDescent="0.25">
      <c r="A9" s="652" t="s">
        <v>651</v>
      </c>
      <c r="B9" s="653">
        <v>19</v>
      </c>
      <c r="C9" s="653">
        <v>15</v>
      </c>
      <c r="E9" s="21"/>
      <c r="J9" s="652" t="s">
        <v>651</v>
      </c>
      <c r="K9" s="672">
        <f t="shared" si="0"/>
        <v>19</v>
      </c>
      <c r="L9" s="621">
        <f t="shared" si="1"/>
        <v>15</v>
      </c>
      <c r="N9" s="21"/>
    </row>
    <row r="10" spans="1:15" x14ac:dyDescent="0.25">
      <c r="A10" s="654" t="s">
        <v>373</v>
      </c>
      <c r="B10" s="655">
        <v>339</v>
      </c>
      <c r="C10" s="655">
        <v>23</v>
      </c>
      <c r="J10" s="654" t="s">
        <v>373</v>
      </c>
      <c r="K10" s="673">
        <f t="shared" si="0"/>
        <v>339</v>
      </c>
      <c r="L10" s="622">
        <f t="shared" si="1"/>
        <v>23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5.78</v>
      </c>
      <c r="C15" s="199"/>
      <c r="D15" s="255"/>
      <c r="E15" s="213"/>
      <c r="F15" s="255"/>
      <c r="G15" s="255"/>
      <c r="J15" s="675" t="s">
        <v>496</v>
      </c>
      <c r="K15" s="676">
        <f>B15</f>
        <v>5.78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0.86</v>
      </c>
      <c r="C16" s="199"/>
      <c r="D16" s="255"/>
      <c r="E16" s="256"/>
      <c r="F16" s="255"/>
      <c r="G16" s="255"/>
      <c r="J16" s="677" t="s">
        <v>497</v>
      </c>
      <c r="K16" s="678">
        <f>B16</f>
        <v>0.86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1.42</v>
      </c>
      <c r="C18" s="199"/>
      <c r="D18" s="257"/>
      <c r="E18" s="258"/>
      <c r="F18" s="255"/>
      <c r="G18" s="255"/>
      <c r="J18" s="680" t="s">
        <v>509</v>
      </c>
      <c r="K18" s="676">
        <f>B18</f>
        <v>1.42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3.54</v>
      </c>
      <c r="C19" s="200"/>
      <c r="D19" s="257"/>
      <c r="E19" s="258"/>
      <c r="F19" s="255"/>
      <c r="G19" s="255"/>
      <c r="J19" s="674" t="s">
        <v>510</v>
      </c>
      <c r="K19" s="678">
        <f>B19</f>
        <v>3.54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3.3</v>
      </c>
      <c r="C21" s="255"/>
      <c r="D21" s="255"/>
      <c r="E21" s="255"/>
      <c r="F21" s="255"/>
      <c r="G21" s="255"/>
      <c r="J21" s="663" t="s">
        <v>506</v>
      </c>
      <c r="K21" s="681">
        <f>B21</f>
        <v>3.3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1</v>
      </c>
      <c r="C32" s="657">
        <v>0</v>
      </c>
      <c r="E32" s="28"/>
      <c r="J32" s="656" t="s">
        <v>550</v>
      </c>
      <c r="K32" s="671">
        <f>IF(ISBLANK(B32),"",B32)</f>
        <v>1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1</v>
      </c>
      <c r="C33" s="659">
        <v>0</v>
      </c>
      <c r="E33" s="44"/>
      <c r="J33" s="658" t="s">
        <v>551</v>
      </c>
      <c r="K33" s="672">
        <f t="shared" ref="K33:K37" si="2">IF(ISBLANK(B33),"",B33)</f>
        <v>1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4</v>
      </c>
      <c r="C34" s="659">
        <v>3</v>
      </c>
      <c r="E34" s="44"/>
      <c r="J34" s="658" t="s">
        <v>649</v>
      </c>
      <c r="K34" s="672">
        <f t="shared" si="2"/>
        <v>4</v>
      </c>
      <c r="L34" s="621">
        <f t="shared" si="3"/>
        <v>3</v>
      </c>
      <c r="N34" s="44"/>
    </row>
    <row r="35" spans="1:15" x14ac:dyDescent="0.25">
      <c r="A35" s="652" t="s">
        <v>650</v>
      </c>
      <c r="B35" s="653">
        <v>4</v>
      </c>
      <c r="C35" s="653">
        <v>4</v>
      </c>
      <c r="E35" s="21"/>
      <c r="J35" s="652" t="s">
        <v>650</v>
      </c>
      <c r="K35" s="672">
        <f t="shared" si="2"/>
        <v>4</v>
      </c>
      <c r="L35" s="621">
        <f t="shared" si="3"/>
        <v>4</v>
      </c>
      <c r="N35" s="21"/>
    </row>
    <row r="36" spans="1:15" x14ac:dyDescent="0.25">
      <c r="A36" s="652" t="s">
        <v>651</v>
      </c>
      <c r="B36" s="653">
        <v>6</v>
      </c>
      <c r="C36" s="653">
        <v>7</v>
      </c>
      <c r="E36" s="21"/>
      <c r="J36" s="652" t="s">
        <v>651</v>
      </c>
      <c r="K36" s="672">
        <f t="shared" si="2"/>
        <v>6</v>
      </c>
      <c r="L36" s="621">
        <f t="shared" si="3"/>
        <v>7</v>
      </c>
      <c r="N36" s="21"/>
    </row>
    <row r="37" spans="1:15" x14ac:dyDescent="0.25">
      <c r="A37" s="654" t="s">
        <v>373</v>
      </c>
      <c r="B37" s="655">
        <v>35</v>
      </c>
      <c r="C37" s="655">
        <v>9</v>
      </c>
      <c r="J37" s="654" t="s">
        <v>373</v>
      </c>
      <c r="K37" s="673">
        <f t="shared" si="2"/>
        <v>35</v>
      </c>
      <c r="L37" s="622">
        <f t="shared" si="3"/>
        <v>9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0.94</v>
      </c>
      <c r="C42" s="199"/>
      <c r="D42" s="255"/>
      <c r="E42" s="213"/>
      <c r="F42" s="255"/>
      <c r="G42" s="255"/>
      <c r="J42" s="675" t="s">
        <v>496</v>
      </c>
      <c r="K42" s="676">
        <f>B42</f>
        <v>0.94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0.41</v>
      </c>
      <c r="C43" s="199"/>
      <c r="D43" s="255"/>
      <c r="E43" s="256"/>
      <c r="F43" s="255"/>
      <c r="G43" s="255"/>
      <c r="J43" s="677" t="s">
        <v>497</v>
      </c>
      <c r="K43" s="678">
        <f>B43</f>
        <v>0.41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0.28000000000000003</v>
      </c>
      <c r="C45" s="199"/>
      <c r="D45" s="257"/>
      <c r="E45" s="258"/>
      <c r="F45" s="255"/>
      <c r="G45" s="255"/>
      <c r="J45" s="680" t="s">
        <v>509</v>
      </c>
      <c r="K45" s="676">
        <f>B45</f>
        <v>0.28000000000000003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0.73</v>
      </c>
      <c r="C46" s="200"/>
      <c r="D46" s="257"/>
      <c r="E46" s="258"/>
      <c r="F46" s="255"/>
      <c r="G46" s="255"/>
      <c r="J46" s="674" t="s">
        <v>510</v>
      </c>
      <c r="K46" s="678">
        <f>B46</f>
        <v>0.73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0.67</v>
      </c>
      <c r="C48" s="255"/>
      <c r="D48" s="255"/>
      <c r="E48" s="255"/>
      <c r="F48" s="255"/>
      <c r="G48" s="255"/>
      <c r="J48" s="663" t="s">
        <v>506</v>
      </c>
      <c r="K48" s="681">
        <f>B48</f>
        <v>0.67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11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0.9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0.5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0.9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1.7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17.600000000000001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0.4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56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71.7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138975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11509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34.9</v>
      </c>
      <c r="E4" s="602">
        <v>0.71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62.4</v>
      </c>
      <c r="E5" s="753">
        <v>0.79</v>
      </c>
      <c r="G5" s="649" t="s">
        <v>454</v>
      </c>
      <c r="H5" s="650">
        <f>IF(ISBLANK(B4),"",B4)</f>
        <v>0</v>
      </c>
      <c r="I5" s="650">
        <f>IF(ISBLANK(B5),"",B5)</f>
        <v>0</v>
      </c>
      <c r="J5" s="651">
        <f>IF(ISBLANK(B6),"",B6)</f>
        <v>1</v>
      </c>
      <c r="K5" s="571"/>
    </row>
    <row r="6" spans="1:11" x14ac:dyDescent="0.25">
      <c r="A6" s="220">
        <v>2022</v>
      </c>
      <c r="B6" s="603">
        <v>1</v>
      </c>
      <c r="C6" s="604">
        <v>11.8</v>
      </c>
      <c r="D6" s="961">
        <v>17.600000000000001</v>
      </c>
      <c r="E6" s="961">
        <v>0.4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0</v>
      </c>
      <c r="J9" s="651">
        <f>IF(ISBLANK(C6),"",C6)</f>
        <v>11.8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14</v>
      </c>
      <c r="C4" s="645">
        <v>1.1000000000000001</v>
      </c>
      <c r="D4" s="645"/>
      <c r="E4" s="645">
        <v>0.37</v>
      </c>
      <c r="F4" s="645">
        <v>1.3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12</v>
      </c>
      <c r="C5" s="604">
        <v>1</v>
      </c>
      <c r="D5" s="604"/>
      <c r="E5" s="604">
        <v>0.19</v>
      </c>
      <c r="F5" s="604">
        <v>1.2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11</v>
      </c>
      <c r="C6" s="604">
        <v>0.9</v>
      </c>
      <c r="D6" s="604">
        <v>0.5</v>
      </c>
      <c r="E6" s="604">
        <v>0</v>
      </c>
      <c r="F6" s="604">
        <v>0.9</v>
      </c>
      <c r="G6" s="604">
        <v>1.7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100</v>
      </c>
      <c r="C5" s="604">
        <v>82.5</v>
      </c>
      <c r="D5" s="604">
        <v>1</v>
      </c>
      <c r="E5" s="604">
        <v>7.9</v>
      </c>
      <c r="F5" s="255"/>
      <c r="G5" s="255"/>
      <c r="H5" s="255"/>
    </row>
    <row r="6" spans="1:8" x14ac:dyDescent="0.25">
      <c r="A6" s="362">
        <v>2021</v>
      </c>
      <c r="B6" s="604">
        <v>100</v>
      </c>
      <c r="C6" s="604">
        <v>91</v>
      </c>
      <c r="D6" s="604">
        <v>2</v>
      </c>
      <c r="E6" s="604">
        <v>16</v>
      </c>
      <c r="F6" s="255"/>
      <c r="G6" s="255"/>
      <c r="H6" s="255"/>
    </row>
    <row r="7" spans="1:8" x14ac:dyDescent="0.25">
      <c r="A7" s="483">
        <v>2022</v>
      </c>
      <c r="B7" s="1076">
        <v>56</v>
      </c>
      <c r="C7" s="1076">
        <v>71.7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7.9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16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1067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8.8000000000000007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3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356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4003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0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1007</v>
      </c>
      <c r="C5" s="1043">
        <v>545</v>
      </c>
      <c r="D5" s="602">
        <v>462</v>
      </c>
      <c r="G5" s="873" t="s">
        <v>126</v>
      </c>
      <c r="H5" s="639">
        <f>IF(ISBLANK(D7),"",D7)</f>
        <v>498</v>
      </c>
    </row>
    <row r="6" spans="1:17" x14ac:dyDescent="0.25">
      <c r="A6" s="643">
        <v>2021</v>
      </c>
      <c r="B6" s="1043">
        <v>949</v>
      </c>
      <c r="C6" s="1043">
        <v>514</v>
      </c>
      <c r="D6" s="604">
        <v>435</v>
      </c>
      <c r="G6" s="637" t="s">
        <v>127</v>
      </c>
      <c r="H6" s="625">
        <f>IF(ISBLANK(C7),"",C7)</f>
        <v>569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1067</v>
      </c>
      <c r="C7" s="1043">
        <v>569</v>
      </c>
      <c r="D7" s="619">
        <v>498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498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569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14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7.2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7.2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1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6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0.2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14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1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629</v>
      </c>
      <c r="C6" s="55">
        <v>320</v>
      </c>
      <c r="D6" s="55">
        <v>309</v>
      </c>
      <c r="E6" s="70">
        <v>974</v>
      </c>
      <c r="F6" s="55">
        <v>508</v>
      </c>
      <c r="G6" s="110">
        <v>466</v>
      </c>
      <c r="H6" s="55">
        <v>576</v>
      </c>
      <c r="I6" s="55">
        <v>304</v>
      </c>
      <c r="J6" s="55">
        <v>272</v>
      </c>
      <c r="K6" s="70">
        <v>2035</v>
      </c>
      <c r="L6" s="55">
        <v>1062</v>
      </c>
      <c r="M6" s="110">
        <v>973</v>
      </c>
      <c r="N6" s="70">
        <v>2074</v>
      </c>
      <c r="O6" s="55">
        <v>1113</v>
      </c>
      <c r="P6" s="110">
        <v>961</v>
      </c>
      <c r="Q6" s="70">
        <v>7866</v>
      </c>
      <c r="R6" s="55">
        <v>4143</v>
      </c>
      <c r="S6" s="110">
        <v>3723</v>
      </c>
      <c r="T6" s="70">
        <v>12709</v>
      </c>
      <c r="U6" s="55">
        <v>6488</v>
      </c>
      <c r="V6" s="162">
        <v>6221</v>
      </c>
    </row>
    <row r="7" spans="1:22" x14ac:dyDescent="0.25">
      <c r="A7" s="288">
        <v>2021</v>
      </c>
      <c r="B7" s="169">
        <v>627</v>
      </c>
      <c r="C7" s="94">
        <v>319</v>
      </c>
      <c r="D7" s="94">
        <v>308</v>
      </c>
      <c r="E7" s="169">
        <v>938</v>
      </c>
      <c r="F7" s="94">
        <v>479</v>
      </c>
      <c r="G7" s="171">
        <v>459</v>
      </c>
      <c r="H7" s="94">
        <v>573</v>
      </c>
      <c r="I7" s="94">
        <v>318</v>
      </c>
      <c r="J7" s="94">
        <v>255</v>
      </c>
      <c r="K7" s="169">
        <v>1992</v>
      </c>
      <c r="L7" s="94">
        <v>1040</v>
      </c>
      <c r="M7" s="171">
        <v>952</v>
      </c>
      <c r="N7" s="169">
        <v>2089</v>
      </c>
      <c r="O7" s="94">
        <v>1127</v>
      </c>
      <c r="P7" s="171">
        <v>962</v>
      </c>
      <c r="Q7" s="169">
        <v>7776</v>
      </c>
      <c r="R7" s="94">
        <v>4122</v>
      </c>
      <c r="S7" s="171">
        <v>3654</v>
      </c>
      <c r="T7" s="214">
        <v>12518</v>
      </c>
      <c r="U7" s="58">
        <v>6398</v>
      </c>
      <c r="V7" s="162">
        <v>6120</v>
      </c>
    </row>
    <row r="8" spans="1:22" x14ac:dyDescent="0.25">
      <c r="A8" s="221">
        <v>2022</v>
      </c>
      <c r="B8" s="72">
        <v>673</v>
      </c>
      <c r="C8" s="61">
        <v>345</v>
      </c>
      <c r="D8" s="61">
        <v>328</v>
      </c>
      <c r="E8" s="72">
        <v>901</v>
      </c>
      <c r="F8" s="61">
        <v>471</v>
      </c>
      <c r="G8" s="111">
        <v>430</v>
      </c>
      <c r="H8" s="61">
        <v>504</v>
      </c>
      <c r="I8" s="61">
        <v>281</v>
      </c>
      <c r="J8" s="61">
        <v>223</v>
      </c>
      <c r="K8" s="72">
        <v>1953</v>
      </c>
      <c r="L8" s="61">
        <v>1031</v>
      </c>
      <c r="M8" s="111">
        <v>922</v>
      </c>
      <c r="N8" s="72">
        <v>1919</v>
      </c>
      <c r="O8" s="61">
        <v>1037</v>
      </c>
      <c r="P8" s="111">
        <v>882</v>
      </c>
      <c r="Q8" s="72">
        <v>7426</v>
      </c>
      <c r="R8" s="61">
        <v>3891</v>
      </c>
      <c r="S8" s="111">
        <v>3535</v>
      </c>
      <c r="T8" s="72">
        <v>12075</v>
      </c>
      <c r="U8" s="61">
        <v>6144</v>
      </c>
      <c r="V8" s="111">
        <v>5931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673</v>
      </c>
      <c r="C15" s="174">
        <f>E8</f>
        <v>901</v>
      </c>
      <c r="D15" s="174">
        <f>H8</f>
        <v>504</v>
      </c>
      <c r="E15" s="174">
        <f>K8</f>
        <v>1953</v>
      </c>
      <c r="F15" s="174">
        <f>N8</f>
        <v>1919</v>
      </c>
      <c r="G15" s="174">
        <f>Q8</f>
        <v>7426</v>
      </c>
      <c r="H15" s="336">
        <f>T8</f>
        <v>12075</v>
      </c>
      <c r="M15" s="174">
        <f>K8</f>
        <v>1953</v>
      </c>
      <c r="N15" s="174">
        <f>H15-E15-O15</f>
        <v>7047</v>
      </c>
      <c r="O15" s="174">
        <f>H15-(B15+C15+G15)</f>
        <v>3075</v>
      </c>
      <c r="P15" s="29"/>
      <c r="Q15" s="100">
        <f>M15/H15*100</f>
        <v>16.173913043478262</v>
      </c>
      <c r="R15" s="100">
        <f>N15/H15*100</f>
        <v>58.360248447204967</v>
      </c>
      <c r="S15" s="100">
        <f>O15/H15*100</f>
        <v>25.465838509316768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16.173913043478262</v>
      </c>
      <c r="R18" s="100">
        <f>N15/H15*100</f>
        <v>58.360248447204967</v>
      </c>
      <c r="S18" s="100">
        <f>O15/H15*100</f>
        <v>25.465838509316768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11.1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8.6</v>
      </c>
      <c r="C24" s="363"/>
      <c r="D24" s="363"/>
      <c r="E24" s="169">
        <v>8.6</v>
      </c>
      <c r="F24" s="363"/>
      <c r="G24" s="364"/>
      <c r="H24" s="169">
        <v>8.6199999999999992</v>
      </c>
      <c r="I24" s="94">
        <v>17.54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17.54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17.54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14</v>
      </c>
      <c r="C4" s="602">
        <v>1</v>
      </c>
      <c r="D4" s="602">
        <v>1</v>
      </c>
      <c r="E4" s="601">
        <v>1</v>
      </c>
      <c r="F4" s="602">
        <v>7.5</v>
      </c>
      <c r="G4" s="602">
        <v>0.5</v>
      </c>
    </row>
    <row r="5" spans="1:10" x14ac:dyDescent="0.25">
      <c r="A5" s="288">
        <v>2021</v>
      </c>
      <c r="B5" s="753">
        <v>13</v>
      </c>
      <c r="C5" s="753">
        <v>1</v>
      </c>
      <c r="D5" s="753">
        <v>1</v>
      </c>
      <c r="E5" s="755">
        <v>1</v>
      </c>
      <c r="F5" s="753">
        <v>7.1</v>
      </c>
      <c r="G5" s="753">
        <v>0.5</v>
      </c>
    </row>
    <row r="6" spans="1:10" x14ac:dyDescent="0.25">
      <c r="A6" s="220">
        <v>2022</v>
      </c>
      <c r="B6" s="754">
        <v>14</v>
      </c>
      <c r="C6" s="754">
        <v>1</v>
      </c>
      <c r="D6" s="754">
        <v>0</v>
      </c>
      <c r="E6" s="756">
        <v>0</v>
      </c>
      <c r="F6" s="754">
        <v>7.2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14</v>
      </c>
      <c r="C11" s="80">
        <f>IF(ISBLANK(D4),"",D4)</f>
        <v>1</v>
      </c>
      <c r="E11" s="103">
        <f>A4</f>
        <v>2020</v>
      </c>
      <c r="F11" s="80">
        <f>IF(ISBLANK(B4),"",B4)</f>
        <v>14</v>
      </c>
      <c r="G11" s="80">
        <f>IF(ISBLANK(D4),"",D4)</f>
        <v>1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13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13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14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14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1</v>
      </c>
      <c r="C18" s="80">
        <f>IF(ISBLANK(E4),"",E4)</f>
        <v>1</v>
      </c>
      <c r="E18" s="605">
        <f>A4</f>
        <v>2020</v>
      </c>
      <c r="F18" s="100">
        <f>IF(ISBLANK(C4),"",C4)</f>
        <v>1</v>
      </c>
      <c r="G18" s="100">
        <f>IF(ISBLANK(E4),"",E4)</f>
        <v>1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1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1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1</v>
      </c>
      <c r="C20" s="83">
        <f>IF(ISBLANK(E6),"",E6)</f>
        <v>0</v>
      </c>
      <c r="E20" s="156">
        <f t="shared" si="5"/>
        <v>2022</v>
      </c>
      <c r="F20" s="83">
        <f>IF(ISBLANK(C6),"",C6)</f>
        <v>1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129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1.1000000000000001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279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14.4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78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4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57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0.5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383</v>
      </c>
    </row>
    <row r="17" spans="2:3" x14ac:dyDescent="0.25">
      <c r="B17" s="255">
        <v>2021</v>
      </c>
      <c r="C17" s="1010">
        <v>316</v>
      </c>
    </row>
    <row r="18" spans="2:3" x14ac:dyDescent="0.25">
      <c r="B18" s="255">
        <v>2022</v>
      </c>
      <c r="C18" s="1010">
        <v>279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383</v>
      </c>
    </row>
    <row r="22" spans="2:3" x14ac:dyDescent="0.25">
      <c r="B22" s="638">
        <f>B17</f>
        <v>2021</v>
      </c>
      <c r="C22" s="638">
        <f t="shared" ref="C22:C23" si="0">IF(ISBLANK(C17),"",C17)</f>
        <v>316</v>
      </c>
    </row>
    <row r="23" spans="2:3" x14ac:dyDescent="0.25">
      <c r="B23" s="638">
        <f>B18</f>
        <v>2022</v>
      </c>
      <c r="C23" s="638">
        <f t="shared" si="0"/>
        <v>279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3</v>
      </c>
      <c r="C5" s="55">
        <v>15</v>
      </c>
      <c r="D5" s="55">
        <v>15</v>
      </c>
      <c r="E5" s="271">
        <f>SUM(B5:D5)</f>
        <v>33</v>
      </c>
      <c r="F5" s="71">
        <v>182</v>
      </c>
      <c r="G5" s="70">
        <v>0.1</v>
      </c>
      <c r="H5" s="55">
        <v>0.2</v>
      </c>
      <c r="I5" s="110">
        <v>0.5</v>
      </c>
      <c r="J5" s="71">
        <v>1.4</v>
      </c>
    </row>
    <row r="6" spans="1:10" x14ac:dyDescent="0.25">
      <c r="A6" s="288">
        <v>2021</v>
      </c>
      <c r="B6" s="759">
        <v>4</v>
      </c>
      <c r="C6" s="760">
        <v>14</v>
      </c>
      <c r="D6" s="760">
        <v>13</v>
      </c>
      <c r="E6" s="272">
        <f>SUM(B6:D6)</f>
        <v>31</v>
      </c>
      <c r="F6" s="216">
        <v>155</v>
      </c>
      <c r="G6" s="459">
        <v>0.2</v>
      </c>
      <c r="H6" s="460">
        <v>0.2</v>
      </c>
      <c r="I6" s="765">
        <v>0.4</v>
      </c>
      <c r="J6" s="216">
        <v>1.2</v>
      </c>
    </row>
    <row r="7" spans="1:10" x14ac:dyDescent="0.25">
      <c r="A7" s="220">
        <v>2022</v>
      </c>
      <c r="B7" s="169">
        <v>4</v>
      </c>
      <c r="C7" s="94">
        <v>11</v>
      </c>
      <c r="D7" s="94">
        <v>12</v>
      </c>
      <c r="E7" s="449">
        <f>SUM(B7:D7)</f>
        <v>27</v>
      </c>
      <c r="F7" s="170">
        <v>129</v>
      </c>
      <c r="G7" s="169">
        <v>0.2</v>
      </c>
      <c r="H7" s="94">
        <v>0.2</v>
      </c>
      <c r="I7" s="171">
        <v>0.4</v>
      </c>
      <c r="J7" s="170">
        <v>1.1000000000000001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182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155</v>
      </c>
      <c r="C14" s="28"/>
      <c r="D14" s="28"/>
      <c r="F14" s="627" t="s">
        <v>1534</v>
      </c>
      <c r="G14" s="623">
        <f>IF(ISBLANK(B7),"",B7)</f>
        <v>4</v>
      </c>
      <c r="I14" s="627" t="s">
        <v>1537</v>
      </c>
      <c r="J14" s="623">
        <f>IF(ISBLANK(B7),"",B7)</f>
        <v>4</v>
      </c>
    </row>
    <row r="15" spans="1:10" x14ac:dyDescent="0.25">
      <c r="A15" s="626">
        <f t="shared" ref="A15" si="1">A7</f>
        <v>2022</v>
      </c>
      <c r="B15" s="625">
        <f t="shared" si="0"/>
        <v>129</v>
      </c>
      <c r="C15" s="28"/>
      <c r="D15" s="28"/>
      <c r="F15" s="628" t="s">
        <v>1535</v>
      </c>
      <c r="G15" s="624">
        <f>IF(ISBLANK(C7),"",C7)</f>
        <v>11</v>
      </c>
      <c r="I15" s="628" t="s">
        <v>1546</v>
      </c>
      <c r="J15" s="624">
        <f>IF(ISBLANK(C7),"",C7)</f>
        <v>11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12</v>
      </c>
      <c r="I16" s="629" t="s">
        <v>1547</v>
      </c>
      <c r="J16" s="625">
        <f>IF(ISBLANK(D7),"",D7)</f>
        <v>12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0.2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7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37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10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7.3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20</v>
      </c>
      <c r="C6" s="761"/>
      <c r="D6" s="761"/>
      <c r="E6" s="459">
        <v>13.2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0</v>
      </c>
      <c r="C7" s="761"/>
      <c r="D7" s="761"/>
      <c r="E7" s="459">
        <v>0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10</v>
      </c>
      <c r="C8" s="762"/>
      <c r="D8" s="762"/>
      <c r="E8" s="603">
        <v>7.3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20</v>
      </c>
      <c r="C16" s="757"/>
      <c r="I16" s="702">
        <f>A6</f>
        <v>2020</v>
      </c>
      <c r="J16" s="676">
        <f>IF(ISBLANK(E6),"",E6)</f>
        <v>13.2</v>
      </c>
      <c r="K16" s="758"/>
    </row>
    <row r="17" spans="1:10" x14ac:dyDescent="0.25">
      <c r="A17" s="703">
        <f>A7</f>
        <v>2021</v>
      </c>
      <c r="B17" s="855">
        <f>IF(ISBLANK(B7),"",B7)</f>
        <v>0</v>
      </c>
      <c r="C17" s="757"/>
      <c r="I17" s="703">
        <f>A7</f>
        <v>2021</v>
      </c>
      <c r="J17" s="855">
        <f>IF(ISBLANK(E7),"",E7)</f>
        <v>0</v>
      </c>
    </row>
    <row r="18" spans="1:10" x14ac:dyDescent="0.25">
      <c r="A18" s="704">
        <f>A8</f>
        <v>2022</v>
      </c>
      <c r="B18" s="678">
        <f>IF(ISBLANK(B8),"",B8)</f>
        <v>10</v>
      </c>
      <c r="C18" s="757"/>
      <c r="I18" s="704">
        <f>A8</f>
        <v>2022</v>
      </c>
      <c r="J18" s="678">
        <f>IF(ISBLANK(E8),"",E8)</f>
        <v>7.3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2</v>
      </c>
      <c r="D5" s="451">
        <f>IF(ISBLANK(B5),"",A5)</f>
        <v>2020</v>
      </c>
      <c r="E5" s="620">
        <f>IF(ISBLANK(B5),"",B5)</f>
        <v>2</v>
      </c>
      <c r="K5" s="219">
        <v>2020</v>
      </c>
      <c r="L5" s="657">
        <v>7</v>
      </c>
    </row>
    <row r="6" spans="1:12" x14ac:dyDescent="0.25">
      <c r="A6" s="231">
        <v>2021</v>
      </c>
      <c r="B6" s="604">
        <v>2</v>
      </c>
      <c r="D6" s="452">
        <f>IF(ISBLANK(B6),"",A6)</f>
        <v>2021</v>
      </c>
      <c r="E6" s="621">
        <f>IF(ISBLANK(B6),"",B6)</f>
        <v>2</v>
      </c>
      <c r="K6" s="288">
        <v>2021</v>
      </c>
      <c r="L6" s="659">
        <v>6.6</v>
      </c>
    </row>
    <row r="7" spans="1:12" x14ac:dyDescent="0.25">
      <c r="A7" s="123">
        <v>2022</v>
      </c>
      <c r="B7" s="619">
        <v>2</v>
      </c>
      <c r="D7" s="381">
        <f>IF(ISBLANK(B7),"",A7)</f>
        <v>2022</v>
      </c>
      <c r="E7" s="622">
        <f>IF(ISBLANK(B7),"",B7)</f>
        <v>2</v>
      </c>
      <c r="K7" s="221">
        <v>2022</v>
      </c>
      <c r="L7" s="619">
        <v>7.2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12</v>
      </c>
      <c r="C4" s="645">
        <v>26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3</v>
      </c>
      <c r="C5" s="604">
        <v>18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7</v>
      </c>
      <c r="C6" s="604">
        <v>37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2</v>
      </c>
      <c r="C5" s="645">
        <v>6306</v>
      </c>
      <c r="D5" s="645">
        <v>504</v>
      </c>
      <c r="E5" s="871">
        <v>7.9</v>
      </c>
      <c r="F5" s="1048">
        <v>8.4</v>
      </c>
      <c r="G5" s="1048">
        <v>7.4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3</v>
      </c>
      <c r="C6" s="659">
        <v>4142</v>
      </c>
      <c r="D6" s="659">
        <v>316</v>
      </c>
      <c r="E6" s="659">
        <v>7.6</v>
      </c>
      <c r="F6" s="659">
        <v>8</v>
      </c>
      <c r="G6" s="659">
        <v>7.1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3</v>
      </c>
      <c r="C7" s="619">
        <v>4003</v>
      </c>
      <c r="D7" s="619">
        <v>356</v>
      </c>
      <c r="E7" s="619">
        <v>8.8000000000000007</v>
      </c>
      <c r="F7" s="619">
        <v>9.3000000000000007</v>
      </c>
      <c r="G7" s="619">
        <v>8.4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19.100000000000001</v>
      </c>
      <c r="C4" s="657">
        <v>94</v>
      </c>
      <c r="D4" s="657">
        <v>4.7</v>
      </c>
      <c r="E4" s="657">
        <v>59</v>
      </c>
      <c r="F4" s="657">
        <v>0.5</v>
      </c>
      <c r="G4" s="657">
        <v>15</v>
      </c>
      <c r="H4" s="657">
        <v>2</v>
      </c>
      <c r="I4" s="657">
        <v>6</v>
      </c>
      <c r="J4" s="657">
        <v>0.2</v>
      </c>
      <c r="K4" s="255"/>
      <c r="L4" s="255"/>
      <c r="M4" s="255"/>
    </row>
    <row r="5" spans="1:13" x14ac:dyDescent="0.25">
      <c r="A5" s="488">
        <v>2021</v>
      </c>
      <c r="B5" s="604">
        <v>16</v>
      </c>
      <c r="C5" s="604">
        <v>78</v>
      </c>
      <c r="D5" s="604">
        <v>3.9</v>
      </c>
      <c r="E5" s="604">
        <v>58</v>
      </c>
      <c r="F5" s="604">
        <v>0.5</v>
      </c>
      <c r="G5" s="604">
        <v>14</v>
      </c>
      <c r="H5" s="604">
        <v>2</v>
      </c>
      <c r="I5" s="604">
        <v>5</v>
      </c>
      <c r="J5" s="604">
        <v>0.2</v>
      </c>
      <c r="K5" s="255"/>
      <c r="L5" s="255"/>
      <c r="M5" s="255"/>
    </row>
    <row r="6" spans="1:13" x14ac:dyDescent="0.25">
      <c r="A6" s="483">
        <v>2022</v>
      </c>
      <c r="B6" s="619">
        <v>14.4</v>
      </c>
      <c r="C6" s="619">
        <v>78</v>
      </c>
      <c r="D6" s="619">
        <v>4</v>
      </c>
      <c r="E6" s="619">
        <v>57</v>
      </c>
      <c r="F6" s="619">
        <v>0.5</v>
      </c>
      <c r="G6" s="619">
        <v>14</v>
      </c>
      <c r="H6" s="619">
        <v>1</v>
      </c>
      <c r="I6" s="619">
        <v>6</v>
      </c>
      <c r="J6" s="619">
        <v>0.2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36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5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89</v>
      </c>
      <c r="C4" s="1015">
        <v>48</v>
      </c>
      <c r="D4" s="1015">
        <v>41</v>
      </c>
      <c r="E4" s="1014">
        <v>284</v>
      </c>
      <c r="F4" s="1015">
        <v>147</v>
      </c>
      <c r="G4" s="1015">
        <v>137</v>
      </c>
      <c r="H4" s="1016">
        <v>7</v>
      </c>
      <c r="I4" s="1016">
        <v>22.3</v>
      </c>
      <c r="J4" s="1016">
        <v>-15.3</v>
      </c>
      <c r="K4" s="70">
        <v>155</v>
      </c>
      <c r="L4" s="55">
        <v>66</v>
      </c>
      <c r="M4" s="110">
        <v>89</v>
      </c>
      <c r="N4" s="55">
        <v>153</v>
      </c>
      <c r="O4" s="55">
        <v>48</v>
      </c>
      <c r="P4" s="110">
        <v>105</v>
      </c>
    </row>
    <row r="5" spans="1:17" x14ac:dyDescent="0.25">
      <c r="A5" s="288">
        <v>2021</v>
      </c>
      <c r="B5" s="1017">
        <v>116</v>
      </c>
      <c r="C5" s="1018">
        <v>57</v>
      </c>
      <c r="D5" s="1018">
        <v>59</v>
      </c>
      <c r="E5" s="1017">
        <v>327</v>
      </c>
      <c r="F5" s="1018">
        <v>163</v>
      </c>
      <c r="G5" s="1018">
        <v>164</v>
      </c>
      <c r="H5" s="1019">
        <v>9.3000000000000007</v>
      </c>
      <c r="I5" s="1019">
        <v>26.1</v>
      </c>
      <c r="J5" s="1019">
        <v>-16.899999999999999</v>
      </c>
      <c r="K5" s="214">
        <v>215</v>
      </c>
      <c r="L5" s="58">
        <v>89</v>
      </c>
      <c r="M5" s="162">
        <v>126</v>
      </c>
      <c r="N5" s="58">
        <v>191</v>
      </c>
      <c r="O5" s="58">
        <v>80</v>
      </c>
      <c r="P5" s="162">
        <v>111</v>
      </c>
    </row>
    <row r="6" spans="1:17" x14ac:dyDescent="0.25">
      <c r="A6" s="221">
        <v>2022</v>
      </c>
      <c r="B6" s="1020">
        <v>92</v>
      </c>
      <c r="C6" s="1021">
        <v>44</v>
      </c>
      <c r="D6" s="1021">
        <v>48</v>
      </c>
      <c r="E6" s="1020">
        <v>227</v>
      </c>
      <c r="F6" s="1021">
        <v>123</v>
      </c>
      <c r="G6" s="1021">
        <v>104</v>
      </c>
      <c r="H6" s="1022">
        <v>7.6</v>
      </c>
      <c r="I6" s="1022">
        <v>18.8</v>
      </c>
      <c r="J6" s="1022">
        <v>-11.2</v>
      </c>
      <c r="K6" s="1023">
        <v>218</v>
      </c>
      <c r="L6" s="1024">
        <v>93</v>
      </c>
      <c r="M6" s="1025">
        <v>125</v>
      </c>
      <c r="N6" s="1024">
        <v>214</v>
      </c>
      <c r="O6" s="1024">
        <v>73</v>
      </c>
      <c r="P6" s="1025">
        <v>141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41</v>
      </c>
      <c r="C13" s="321">
        <f>IF(ISBLANK(C4),"",C4)</f>
        <v>48</v>
      </c>
      <c r="D13" s="366"/>
      <c r="E13" s="324">
        <f>A4</f>
        <v>2020</v>
      </c>
      <c r="F13" s="321">
        <f>IF(ISBLANK(G4),"",G4)</f>
        <v>137</v>
      </c>
      <c r="G13" s="321">
        <f>IF(ISBLANK(F4),"",F4)</f>
        <v>147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59</v>
      </c>
      <c r="C14" s="322">
        <f t="shared" ref="C14:C15" si="2">IF(ISBLANK(C5),"",C5)</f>
        <v>57</v>
      </c>
      <c r="D14" s="366"/>
      <c r="E14" s="325">
        <f t="shared" ref="E14:E15" si="3">A5</f>
        <v>2021</v>
      </c>
      <c r="F14" s="322">
        <f t="shared" ref="F14:F15" si="4">IF(ISBLANK(G5),"",G5)</f>
        <v>164</v>
      </c>
      <c r="G14" s="322">
        <f t="shared" ref="G14:G15" si="5">IF(ISBLANK(F5),"",F5)</f>
        <v>163</v>
      </c>
      <c r="H14" s="391"/>
      <c r="I14" s="391"/>
      <c r="J14" s="48"/>
      <c r="K14" s="327" t="s">
        <v>544</v>
      </c>
      <c r="L14" s="330">
        <f>IF(ISBLANK(K4),"",K4)</f>
        <v>155</v>
      </c>
      <c r="M14" s="330">
        <f>IF(ISBLANK(K5),"",K5)</f>
        <v>215</v>
      </c>
      <c r="N14" s="330">
        <f>IF(ISBLANK(K6),"",K6)</f>
        <v>218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48</v>
      </c>
      <c r="C15" s="323">
        <f t="shared" si="2"/>
        <v>44</v>
      </c>
      <c r="E15" s="326">
        <f t="shared" si="3"/>
        <v>2022</v>
      </c>
      <c r="F15" s="323">
        <f t="shared" si="4"/>
        <v>104</v>
      </c>
      <c r="G15" s="323">
        <f t="shared" si="5"/>
        <v>123</v>
      </c>
      <c r="H15" s="213"/>
      <c r="I15" s="213"/>
      <c r="J15" s="28"/>
      <c r="K15" s="328" t="s">
        <v>543</v>
      </c>
      <c r="L15" s="331">
        <f>IF(ISBLANK(N4),"",N4)</f>
        <v>153</v>
      </c>
      <c r="M15" s="331">
        <f>IF(ISBLANK(N5),"",N5)</f>
        <v>191</v>
      </c>
      <c r="N15" s="331">
        <f>IF(ISBLANK(N6),"",N6)</f>
        <v>214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155</v>
      </c>
      <c r="M19" s="330">
        <f>IF(ISBLANK(K5),"",K5)</f>
        <v>215</v>
      </c>
      <c r="N19" s="330">
        <f>IF(ISBLANK(K6),"",K6)</f>
        <v>218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153</v>
      </c>
      <c r="M20" s="331">
        <f>IF(ISBLANK(N5),"",N5)</f>
        <v>191</v>
      </c>
      <c r="N20" s="331">
        <f>IF(ISBLANK(N6),"",N6)</f>
        <v>214</v>
      </c>
      <c r="O20" s="366"/>
    </row>
    <row r="21" spans="1:15" x14ac:dyDescent="0.25">
      <c r="A21" s="324">
        <f>A4</f>
        <v>2020</v>
      </c>
      <c r="B21" s="321">
        <f>IF(ISBLANK(D4),"",D4)</f>
        <v>41</v>
      </c>
      <c r="C21" s="321">
        <f>IF(ISBLANK(C4),"",C4)</f>
        <v>48</v>
      </c>
      <c r="E21" s="324">
        <f>A4</f>
        <v>2020</v>
      </c>
      <c r="F21" s="321">
        <f>IF(ISBLANK(G4),"",G4)</f>
        <v>137</v>
      </c>
      <c r="G21" s="321">
        <f>IF(ISBLANK(F4),"",F4)</f>
        <v>147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59</v>
      </c>
      <c r="C22" s="322">
        <f t="shared" ref="C22:C23" si="8">IF(ISBLANK(C5),"",C5)</f>
        <v>57</v>
      </c>
      <c r="E22" s="325">
        <f t="shared" ref="E22:E23" si="9">A5</f>
        <v>2021</v>
      </c>
      <c r="F22" s="322">
        <f t="shared" ref="F22:F23" si="10">IF(ISBLANK(G5),"",G5)</f>
        <v>164</v>
      </c>
      <c r="G22" s="322">
        <f t="shared" ref="G22:G23" si="11">IF(ISBLANK(F5),"",F5)</f>
        <v>163</v>
      </c>
    </row>
    <row r="23" spans="1:15" x14ac:dyDescent="0.25">
      <c r="A23" s="326">
        <f t="shared" si="6"/>
        <v>2022</v>
      </c>
      <c r="B23" s="323">
        <f t="shared" si="7"/>
        <v>48</v>
      </c>
      <c r="C23" s="323">
        <f t="shared" si="8"/>
        <v>44</v>
      </c>
      <c r="E23" s="326">
        <f t="shared" si="9"/>
        <v>2022</v>
      </c>
      <c r="F23" s="323">
        <f t="shared" si="10"/>
        <v>104</v>
      </c>
      <c r="G23" s="323">
        <f t="shared" si="11"/>
        <v>123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</v>
      </c>
      <c r="C5" s="613"/>
      <c r="D5" s="613"/>
      <c r="E5" s="601">
        <v>6</v>
      </c>
      <c r="F5" s="618"/>
      <c r="G5" s="947"/>
      <c r="H5" s="601">
        <v>40</v>
      </c>
      <c r="I5" s="618">
        <v>9</v>
      </c>
      <c r="J5" s="618">
        <v>31</v>
      </c>
      <c r="K5" s="618"/>
      <c r="L5" s="947"/>
    </row>
    <row r="6" spans="1:12" x14ac:dyDescent="0.25">
      <c r="A6" s="288">
        <v>2021</v>
      </c>
      <c r="B6" s="603">
        <v>5</v>
      </c>
      <c r="C6" s="614"/>
      <c r="D6" s="614"/>
      <c r="E6" s="1043">
        <v>6</v>
      </c>
      <c r="F6" s="1037"/>
      <c r="G6" s="982"/>
      <c r="H6" s="1043">
        <v>32</v>
      </c>
      <c r="I6" s="1037">
        <v>15</v>
      </c>
      <c r="J6" s="1037">
        <v>17</v>
      </c>
      <c r="K6" s="1037"/>
      <c r="L6" s="982"/>
    </row>
    <row r="7" spans="1:12" x14ac:dyDescent="0.25">
      <c r="A7" s="220">
        <v>2022</v>
      </c>
      <c r="B7" s="603">
        <v>0</v>
      </c>
      <c r="C7" s="614"/>
      <c r="D7" s="614"/>
      <c r="E7" s="1043">
        <v>5</v>
      </c>
      <c r="F7" s="1037"/>
      <c r="G7" s="982"/>
      <c r="H7" s="1043">
        <v>36</v>
      </c>
      <c r="I7" s="1037">
        <v>16</v>
      </c>
      <c r="J7" s="1037">
        <v>20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16</v>
      </c>
    </row>
    <row r="15" spans="1:12" ht="30" x14ac:dyDescent="0.25">
      <c r="A15" s="835" t="s">
        <v>1551</v>
      </c>
      <c r="B15" s="625">
        <f>IF(ISBLANK(J7),"",J7)</f>
        <v>20</v>
      </c>
    </row>
    <row r="17" spans="1:2" x14ac:dyDescent="0.25">
      <c r="A17" s="627" t="s">
        <v>1548</v>
      </c>
      <c r="B17" s="623">
        <f>IF(ISBLANK(I7),"",I7)</f>
        <v>16</v>
      </c>
    </row>
    <row r="18" spans="1:2" x14ac:dyDescent="0.25">
      <c r="A18" s="629" t="s">
        <v>1549</v>
      </c>
      <c r="B18" s="625">
        <f>IF(ISBLANK(J7),"",J7)</f>
        <v>20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73.8</v>
      </c>
      <c r="C4" s="55">
        <v>2017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30.8</v>
      </c>
      <c r="C5" s="61">
        <v>2014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74.5</v>
      </c>
      <c r="C6" s="616">
        <v>33.299999999999997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>
        <v>70.400000000000006</v>
      </c>
      <c r="C8" s="616">
        <v>30.8</v>
      </c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>
        <v>73.8</v>
      </c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292.91800000000001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344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3340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14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550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9758.67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30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4.5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30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292.91800000000001</v>
      </c>
      <c r="C5" s="613">
        <v>219.518</v>
      </c>
      <c r="D5" s="753">
        <v>3959</v>
      </c>
      <c r="E5" s="753">
        <v>31</v>
      </c>
      <c r="G5" s="360">
        <v>2014</v>
      </c>
      <c r="H5" s="70">
        <v>9385.0400000000009</v>
      </c>
      <c r="I5" s="55">
        <v>6575.03</v>
      </c>
      <c r="J5" s="55">
        <v>2810.01</v>
      </c>
      <c r="K5" s="71">
        <v>28</v>
      </c>
    </row>
    <row r="6" spans="1:12" x14ac:dyDescent="0.25">
      <c r="A6" s="288">
        <v>2021</v>
      </c>
      <c r="B6" s="603">
        <v>292.91800000000001</v>
      </c>
      <c r="C6" s="614">
        <v>238.518</v>
      </c>
      <c r="D6" s="961">
        <v>3777</v>
      </c>
      <c r="E6" s="961">
        <v>30</v>
      </c>
      <c r="G6" s="482">
        <v>2017</v>
      </c>
      <c r="H6" s="214">
        <v>9456.0499999999993</v>
      </c>
      <c r="I6" s="58">
        <v>6575.01</v>
      </c>
      <c r="J6" s="58">
        <v>2881.04</v>
      </c>
      <c r="K6" s="216">
        <v>29</v>
      </c>
    </row>
    <row r="7" spans="1:12" x14ac:dyDescent="0.25">
      <c r="A7" s="220">
        <v>2022</v>
      </c>
      <c r="B7" s="603">
        <v>292.91800000000001</v>
      </c>
      <c r="C7" s="614">
        <v>238.518</v>
      </c>
      <c r="D7" s="961">
        <v>3667</v>
      </c>
      <c r="E7" s="961">
        <v>30</v>
      </c>
      <c r="G7" s="484">
        <v>2020</v>
      </c>
      <c r="H7" s="72">
        <v>9758.67</v>
      </c>
      <c r="I7" s="61">
        <v>6845.63</v>
      </c>
      <c r="J7" s="61">
        <v>2913.04</v>
      </c>
      <c r="K7" s="73">
        <v>30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238.518</v>
      </c>
      <c r="D14" s="633">
        <f>A5</f>
        <v>2020</v>
      </c>
      <c r="E14" s="627">
        <f>IF(ISBLANK(D5),"",D5)</f>
        <v>3959</v>
      </c>
      <c r="F14" s="213"/>
      <c r="G14" s="636" t="s">
        <v>933</v>
      </c>
      <c r="H14" s="623">
        <f>IF(ISBLANK(J7),"",J7)</f>
        <v>2913.04</v>
      </c>
      <c r="I14" s="213"/>
      <c r="J14" s="213"/>
    </row>
    <row r="15" spans="1:12" x14ac:dyDescent="0.25">
      <c r="A15" s="872" t="s">
        <v>16</v>
      </c>
      <c r="B15" s="632">
        <f>IF(ISBLANK(B7),"",B7)</f>
        <v>292.91800000000001</v>
      </c>
      <c r="D15" s="634">
        <f t="shared" ref="D15:D16" si="0">A6</f>
        <v>2021</v>
      </c>
      <c r="E15" s="628">
        <f>IF(ISBLANK(D6),"",D6)</f>
        <v>3777</v>
      </c>
      <c r="F15" s="213"/>
      <c r="G15" s="637" t="s">
        <v>934</v>
      </c>
      <c r="H15" s="625">
        <f>IF(ISBLANK(I7),"",I7)</f>
        <v>6845.63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3667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238.518</v>
      </c>
      <c r="F19" s="255"/>
      <c r="G19" s="636" t="s">
        <v>537</v>
      </c>
      <c r="H19" s="623">
        <f>IF(ISBLANK(J7),"",J7)</f>
        <v>2913.04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292.91800000000001</v>
      </c>
      <c r="F20" s="255"/>
      <c r="G20" s="637" t="s">
        <v>536</v>
      </c>
      <c r="H20" s="625">
        <f>IF(ISBLANK(I7),"",I7)</f>
        <v>6845.63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2.2000000000000002</v>
      </c>
      <c r="C5" s="1101">
        <v>3340</v>
      </c>
      <c r="D5" s="1102">
        <v>335</v>
      </c>
      <c r="E5" s="1101">
        <v>540</v>
      </c>
      <c r="F5" s="1102">
        <v>14</v>
      </c>
    </row>
    <row r="6" spans="1:9" x14ac:dyDescent="0.25">
      <c r="A6" s="220">
        <v>2021</v>
      </c>
      <c r="B6" s="1101">
        <v>2.2999999999999998</v>
      </c>
      <c r="C6" s="1101">
        <v>3340</v>
      </c>
      <c r="D6" s="1102">
        <v>340</v>
      </c>
      <c r="E6" s="1101">
        <v>540</v>
      </c>
      <c r="F6" s="1102">
        <v>14</v>
      </c>
    </row>
    <row r="7" spans="1:9" x14ac:dyDescent="0.25">
      <c r="A7" s="221">
        <v>2022</v>
      </c>
      <c r="B7" s="73">
        <v>4.5</v>
      </c>
      <c r="C7" s="73">
        <v>3340</v>
      </c>
      <c r="D7" s="73">
        <v>344</v>
      </c>
      <c r="E7" s="73">
        <v>550</v>
      </c>
      <c r="F7" s="73">
        <v>14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19700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19023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677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102980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99160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3820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5.2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5.6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8681</v>
      </c>
      <c r="C5" s="460">
        <v>8384</v>
      </c>
      <c r="D5" s="460">
        <v>297</v>
      </c>
      <c r="E5" s="459">
        <v>39389</v>
      </c>
      <c r="F5" s="460">
        <v>38366</v>
      </c>
      <c r="G5" s="460">
        <v>1023</v>
      </c>
      <c r="H5" s="459">
        <v>4.5999999999999996</v>
      </c>
      <c r="I5" s="765">
        <v>3.4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9895</v>
      </c>
      <c r="C6" s="460">
        <v>9427</v>
      </c>
      <c r="D6" s="460">
        <v>468</v>
      </c>
      <c r="E6" s="459">
        <v>47025</v>
      </c>
      <c r="F6" s="460">
        <v>44576</v>
      </c>
      <c r="G6" s="460">
        <v>2449</v>
      </c>
      <c r="H6" s="459">
        <v>4.7</v>
      </c>
      <c r="I6" s="765">
        <v>5.2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19700</v>
      </c>
      <c r="C7" s="614">
        <v>19023</v>
      </c>
      <c r="D7" s="614">
        <v>677</v>
      </c>
      <c r="E7" s="603">
        <v>102980</v>
      </c>
      <c r="F7" s="614">
        <v>99160</v>
      </c>
      <c r="G7" s="614">
        <v>3820</v>
      </c>
      <c r="H7" s="949">
        <v>5.2</v>
      </c>
      <c r="I7" s="950">
        <v>5.6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8681</v>
      </c>
      <c r="C14" s="676">
        <f t="shared" ref="C14:D14" si="0">IF(ISBLANK(C5),"",C5)</f>
        <v>8384</v>
      </c>
      <c r="D14" s="671">
        <f t="shared" si="0"/>
        <v>297</v>
      </c>
      <c r="F14" s="886">
        <f>A5</f>
        <v>2020</v>
      </c>
      <c r="G14" s="676">
        <f>IF(ISBLANK(E5),"",E5)</f>
        <v>39389</v>
      </c>
      <c r="H14" s="676">
        <f t="shared" ref="H14:I16" si="1">IF(ISBLANK(F5),"",F5)</f>
        <v>38366</v>
      </c>
      <c r="I14" s="671">
        <f t="shared" si="1"/>
        <v>1023</v>
      </c>
      <c r="J14" s="758"/>
      <c r="K14" s="886">
        <f>A5</f>
        <v>2020</v>
      </c>
      <c r="L14" s="676">
        <f>IF(ISBLANK(H5),"",H5)</f>
        <v>4.5999999999999996</v>
      </c>
      <c r="M14" s="671">
        <f>IF(ISBLANK(I5),"",I5)</f>
        <v>3.4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9895</v>
      </c>
      <c r="C15" s="881">
        <f t="shared" si="3"/>
        <v>9427</v>
      </c>
      <c r="D15" s="888">
        <f t="shared" si="3"/>
        <v>468</v>
      </c>
      <c r="F15" s="892">
        <f t="shared" ref="F15:F16" si="4">A6</f>
        <v>2021</v>
      </c>
      <c r="G15" s="855">
        <f t="shared" ref="G15:G16" si="5">IF(ISBLANK(E6),"",E6)</f>
        <v>47025</v>
      </c>
      <c r="H15" s="855">
        <f t="shared" si="1"/>
        <v>44576</v>
      </c>
      <c r="I15" s="672">
        <f t="shared" si="1"/>
        <v>2449</v>
      </c>
      <c r="J15" s="213"/>
      <c r="K15" s="892">
        <f t="shared" ref="K15:K16" si="6">A6</f>
        <v>2021</v>
      </c>
      <c r="L15" s="855">
        <f t="shared" ref="L15:M16" si="7">IF(ISBLANK(H6),"",H6)</f>
        <v>4.7</v>
      </c>
      <c r="M15" s="672">
        <f t="shared" si="7"/>
        <v>5.2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19700</v>
      </c>
      <c r="C16" s="890">
        <f t="shared" si="3"/>
        <v>19023</v>
      </c>
      <c r="D16" s="891">
        <f t="shared" si="3"/>
        <v>677</v>
      </c>
      <c r="F16" s="893">
        <f t="shared" si="4"/>
        <v>2022</v>
      </c>
      <c r="G16" s="678">
        <f t="shared" si="5"/>
        <v>102980</v>
      </c>
      <c r="H16" s="678">
        <f t="shared" si="1"/>
        <v>99160</v>
      </c>
      <c r="I16" s="673">
        <f t="shared" si="1"/>
        <v>3820</v>
      </c>
      <c r="J16" s="213"/>
      <c r="K16" s="893">
        <f t="shared" si="6"/>
        <v>2022</v>
      </c>
      <c r="L16" s="678">
        <f t="shared" si="7"/>
        <v>5.2</v>
      </c>
      <c r="M16" s="673">
        <f t="shared" si="7"/>
        <v>5.6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8681</v>
      </c>
      <c r="C22" s="676">
        <f t="shared" ref="C22:D22" si="8">IF(ISBLANK(C5),"",C5)</f>
        <v>8384</v>
      </c>
      <c r="D22" s="671">
        <f t="shared" si="8"/>
        <v>297</v>
      </c>
      <c r="F22" s="886">
        <f>A5</f>
        <v>2020</v>
      </c>
      <c r="G22" s="676">
        <f>IF(ISBLANK(E5),"",E5)</f>
        <v>39389</v>
      </c>
      <c r="H22" s="676">
        <f t="shared" ref="H22:I24" si="9">IF(ISBLANK(F5),"",F5)</f>
        <v>38366</v>
      </c>
      <c r="I22" s="671">
        <f t="shared" si="9"/>
        <v>1023</v>
      </c>
      <c r="J22" s="758"/>
      <c r="K22" s="886">
        <f>A5</f>
        <v>2020</v>
      </c>
      <c r="L22" s="676">
        <f>IF(ISBLANK(H5),"",H5)</f>
        <v>4.5999999999999996</v>
      </c>
      <c r="M22" s="671">
        <f>IF(ISBLANK(I5),"",I5)</f>
        <v>3.4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9895</v>
      </c>
      <c r="C23" s="855">
        <f t="shared" si="11"/>
        <v>9427</v>
      </c>
      <c r="D23" s="672">
        <f t="shared" si="11"/>
        <v>468</v>
      </c>
      <c r="F23" s="892">
        <f t="shared" ref="F23:F24" si="12">A6</f>
        <v>2021</v>
      </c>
      <c r="G23" s="855">
        <f t="shared" ref="G23:G24" si="13">IF(ISBLANK(E6),"",E6)</f>
        <v>47025</v>
      </c>
      <c r="H23" s="855">
        <f t="shared" si="9"/>
        <v>44576</v>
      </c>
      <c r="I23" s="672">
        <f t="shared" si="9"/>
        <v>2449</v>
      </c>
      <c r="J23" s="213"/>
      <c r="K23" s="892">
        <f t="shared" ref="K23:K24" si="14">A6</f>
        <v>2021</v>
      </c>
      <c r="L23" s="855">
        <f t="shared" ref="L23:M24" si="15">IF(ISBLANK(H6),"",H6)</f>
        <v>4.7</v>
      </c>
      <c r="M23" s="672">
        <f t="shared" si="15"/>
        <v>5.2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19700</v>
      </c>
      <c r="C24" s="678">
        <f t="shared" si="11"/>
        <v>19023</v>
      </c>
      <c r="D24" s="673">
        <f t="shared" si="11"/>
        <v>677</v>
      </c>
      <c r="F24" s="893">
        <f t="shared" si="12"/>
        <v>2022</v>
      </c>
      <c r="G24" s="678">
        <f t="shared" si="13"/>
        <v>102980</v>
      </c>
      <c r="H24" s="678">
        <f t="shared" si="9"/>
        <v>99160</v>
      </c>
      <c r="I24" s="673">
        <f t="shared" si="9"/>
        <v>3820</v>
      </c>
      <c r="J24" s="213"/>
      <c r="K24" s="893">
        <f t="shared" si="14"/>
        <v>2022</v>
      </c>
      <c r="L24" s="678">
        <f t="shared" si="15"/>
        <v>5.2</v>
      </c>
      <c r="M24" s="673">
        <f t="shared" si="15"/>
        <v>5.6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42</v>
      </c>
      <c r="C3" s="71">
        <v>18</v>
      </c>
      <c r="D3" s="71">
        <v>16.8</v>
      </c>
      <c r="F3" s="105" t="s">
        <v>545</v>
      </c>
      <c r="G3" s="97">
        <f>IF(ISBLANK(B3),"",B3)</f>
        <v>42</v>
      </c>
      <c r="H3" s="97">
        <f>IF(ISBLANK(B4),"",B4)</f>
        <v>51</v>
      </c>
      <c r="I3" s="97">
        <f>IF(ISBLANK(B5),"",B5)</f>
        <v>53</v>
      </c>
      <c r="J3" s="367"/>
    </row>
    <row r="4" spans="1:12" x14ac:dyDescent="0.25">
      <c r="A4" s="288">
        <v>2021</v>
      </c>
      <c r="B4" s="216">
        <v>51</v>
      </c>
      <c r="C4" s="216">
        <v>16</v>
      </c>
      <c r="D4" s="216">
        <v>16.600000000000001</v>
      </c>
      <c r="F4" s="130" t="s">
        <v>546</v>
      </c>
      <c r="G4" s="98">
        <f>IF(ISBLANK(C3),"",C3)</f>
        <v>18</v>
      </c>
      <c r="H4" s="98">
        <f>IF(ISBLANK(C4),"",C4)</f>
        <v>16</v>
      </c>
      <c r="I4" s="98">
        <f>IF(ISBLANK(C5),"",C5)</f>
        <v>9</v>
      </c>
      <c r="J4" s="367"/>
    </row>
    <row r="5" spans="1:12" x14ac:dyDescent="0.25">
      <c r="A5" s="220">
        <v>2022</v>
      </c>
      <c r="B5" s="170">
        <v>53</v>
      </c>
      <c r="C5" s="170">
        <v>9</v>
      </c>
      <c r="D5" s="170">
        <v>14.5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42</v>
      </c>
      <c r="H8" s="97">
        <f>IF(ISBLANK(B4),"",B4)</f>
        <v>51</v>
      </c>
      <c r="I8" s="97">
        <f>IF(ISBLANK(B5),"",B5)</f>
        <v>53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18</v>
      </c>
      <c r="H9" s="98">
        <f>IF(ISBLANK(C4),"",C4)</f>
        <v>16</v>
      </c>
      <c r="I9" s="98">
        <f>IF(ISBLANK(C5),"",C5)</f>
        <v>9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16.8</v>
      </c>
      <c r="H13" s="132">
        <f>IF(ISBLANK(D4),"",D4)</f>
        <v>16.600000000000001</v>
      </c>
      <c r="I13" s="132">
        <f>IF(ISBLANK(D5),"",D5)</f>
        <v>14.5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235</v>
      </c>
      <c r="C4" s="110">
        <v>247</v>
      </c>
      <c r="E4" s="29" t="s">
        <v>548</v>
      </c>
      <c r="F4" s="165">
        <f>B4/($B$22+$C$22)*100</f>
        <v>1.9461697722567288</v>
      </c>
      <c r="G4" s="165">
        <f>C4/($B$22+$C$22)*100</f>
        <v>2.0455486542443064</v>
      </c>
      <c r="J4" s="29" t="s">
        <v>548</v>
      </c>
      <c r="K4" s="165">
        <f>G4</f>
        <v>2.0455486542443064</v>
      </c>
    </row>
    <row r="5" spans="1:11" x14ac:dyDescent="0.25">
      <c r="A5" s="204" t="s">
        <v>549</v>
      </c>
      <c r="B5" s="214">
        <v>245</v>
      </c>
      <c r="C5" s="162">
        <v>260</v>
      </c>
      <c r="E5" s="29" t="s">
        <v>549</v>
      </c>
      <c r="F5" s="165">
        <f t="shared" ref="F5:G21" si="0">B5/($B$22+$C$22)*100</f>
        <v>2.0289855072463765</v>
      </c>
      <c r="G5" s="165">
        <f t="shared" si="0"/>
        <v>2.1532091097308488</v>
      </c>
      <c r="J5" s="29" t="s">
        <v>549</v>
      </c>
      <c r="K5" s="165">
        <f t="shared" ref="K5:K21" si="1">G5</f>
        <v>2.1532091097308488</v>
      </c>
    </row>
    <row r="6" spans="1:11" x14ac:dyDescent="0.25">
      <c r="A6" s="204" t="s">
        <v>550</v>
      </c>
      <c r="B6" s="214">
        <v>278</v>
      </c>
      <c r="C6" s="162">
        <v>309</v>
      </c>
      <c r="E6" s="29" t="s">
        <v>550</v>
      </c>
      <c r="F6" s="165">
        <f t="shared" si="0"/>
        <v>2.3022774327122151</v>
      </c>
      <c r="G6" s="165">
        <f t="shared" si="0"/>
        <v>2.5590062111801242</v>
      </c>
      <c r="J6" s="29" t="s">
        <v>550</v>
      </c>
      <c r="K6" s="165">
        <f t="shared" si="1"/>
        <v>2.5590062111801242</v>
      </c>
    </row>
    <row r="7" spans="1:11" x14ac:dyDescent="0.25">
      <c r="A7" s="204" t="s">
        <v>551</v>
      </c>
      <c r="B7" s="214">
        <v>284</v>
      </c>
      <c r="C7" s="162">
        <v>353</v>
      </c>
      <c r="E7" s="29" t="s">
        <v>551</v>
      </c>
      <c r="F7" s="165">
        <f t="shared" si="0"/>
        <v>2.351966873706004</v>
      </c>
      <c r="G7" s="165">
        <f t="shared" si="0"/>
        <v>2.9233954451345756</v>
      </c>
      <c r="J7" s="29" t="s">
        <v>551</v>
      </c>
      <c r="K7" s="165">
        <f t="shared" si="1"/>
        <v>2.9233954451345756</v>
      </c>
    </row>
    <row r="8" spans="1:11" x14ac:dyDescent="0.25">
      <c r="A8" s="204" t="s">
        <v>552</v>
      </c>
      <c r="B8" s="214">
        <v>294</v>
      </c>
      <c r="C8" s="162">
        <v>315</v>
      </c>
      <c r="E8" s="29" t="s">
        <v>552</v>
      </c>
      <c r="F8" s="165">
        <f t="shared" si="0"/>
        <v>2.4347826086956523</v>
      </c>
      <c r="G8" s="165">
        <f t="shared" si="0"/>
        <v>2.6086956521739131</v>
      </c>
      <c r="J8" s="29" t="s">
        <v>552</v>
      </c>
      <c r="K8" s="165">
        <f t="shared" si="1"/>
        <v>2.6086956521739131</v>
      </c>
    </row>
    <row r="9" spans="1:11" x14ac:dyDescent="0.25">
      <c r="A9" s="204" t="s">
        <v>553</v>
      </c>
      <c r="B9" s="214">
        <v>304</v>
      </c>
      <c r="C9" s="162">
        <v>369</v>
      </c>
      <c r="E9" s="29" t="s">
        <v>553</v>
      </c>
      <c r="F9" s="165">
        <f t="shared" si="0"/>
        <v>2.5175983436853002</v>
      </c>
      <c r="G9" s="165">
        <f t="shared" si="0"/>
        <v>3.0559006211180124</v>
      </c>
      <c r="J9" s="29" t="s">
        <v>553</v>
      </c>
      <c r="K9" s="165">
        <f t="shared" si="1"/>
        <v>3.0559006211180124</v>
      </c>
    </row>
    <row r="10" spans="1:11" x14ac:dyDescent="0.25">
      <c r="A10" s="204" t="s">
        <v>554</v>
      </c>
      <c r="B10" s="214">
        <v>280</v>
      </c>
      <c r="C10" s="162">
        <v>302</v>
      </c>
      <c r="E10" s="29" t="s">
        <v>554</v>
      </c>
      <c r="F10" s="165">
        <f t="shared" si="0"/>
        <v>2.318840579710145</v>
      </c>
      <c r="G10" s="165">
        <f t="shared" si="0"/>
        <v>2.5010351966873707</v>
      </c>
      <c r="J10" s="29" t="s">
        <v>554</v>
      </c>
      <c r="K10" s="165">
        <f t="shared" si="1"/>
        <v>2.5010351966873707</v>
      </c>
    </row>
    <row r="11" spans="1:11" x14ac:dyDescent="0.25">
      <c r="A11" s="204" t="s">
        <v>555</v>
      </c>
      <c r="B11" s="214">
        <v>315</v>
      </c>
      <c r="C11" s="162">
        <v>386</v>
      </c>
      <c r="E11" s="29" t="s">
        <v>555</v>
      </c>
      <c r="F11" s="165">
        <f t="shared" si="0"/>
        <v>2.6086956521739131</v>
      </c>
      <c r="G11" s="165">
        <f t="shared" si="0"/>
        <v>3.1966873706004142</v>
      </c>
      <c r="J11" s="29" t="s">
        <v>555</v>
      </c>
      <c r="K11" s="165">
        <f t="shared" si="1"/>
        <v>3.1966873706004142</v>
      </c>
    </row>
    <row r="12" spans="1:11" x14ac:dyDescent="0.25">
      <c r="A12" s="204" t="s">
        <v>556</v>
      </c>
      <c r="B12" s="214">
        <v>345</v>
      </c>
      <c r="C12" s="162">
        <v>393</v>
      </c>
      <c r="E12" s="29" t="s">
        <v>556</v>
      </c>
      <c r="F12" s="165">
        <f t="shared" si="0"/>
        <v>2.8571428571428572</v>
      </c>
      <c r="G12" s="165">
        <f t="shared" si="0"/>
        <v>3.2546583850931676</v>
      </c>
      <c r="J12" s="29" t="s">
        <v>556</v>
      </c>
      <c r="K12" s="165">
        <f t="shared" si="1"/>
        <v>3.2546583850931676</v>
      </c>
    </row>
    <row r="13" spans="1:11" x14ac:dyDescent="0.25">
      <c r="A13" s="204" t="s">
        <v>557</v>
      </c>
      <c r="B13" s="214">
        <v>396</v>
      </c>
      <c r="C13" s="162">
        <v>417</v>
      </c>
      <c r="E13" s="29" t="s">
        <v>557</v>
      </c>
      <c r="F13" s="165">
        <f t="shared" si="0"/>
        <v>3.2795031055900621</v>
      </c>
      <c r="G13" s="165">
        <f t="shared" si="0"/>
        <v>3.4534161490683233</v>
      </c>
      <c r="J13" s="29" t="s">
        <v>557</v>
      </c>
      <c r="K13" s="165">
        <f t="shared" si="1"/>
        <v>3.4534161490683233</v>
      </c>
    </row>
    <row r="14" spans="1:11" x14ac:dyDescent="0.25">
      <c r="A14" s="204" t="s">
        <v>558</v>
      </c>
      <c r="B14" s="214">
        <v>375</v>
      </c>
      <c r="C14" s="162">
        <v>430</v>
      </c>
      <c r="E14" s="29" t="s">
        <v>558</v>
      </c>
      <c r="F14" s="165">
        <f t="shared" si="0"/>
        <v>3.1055900621118013</v>
      </c>
      <c r="G14" s="165">
        <f t="shared" si="0"/>
        <v>3.5610766045548656</v>
      </c>
      <c r="J14" s="29" t="s">
        <v>558</v>
      </c>
      <c r="K14" s="165">
        <f t="shared" si="1"/>
        <v>3.5610766045548656</v>
      </c>
    </row>
    <row r="15" spans="1:11" x14ac:dyDescent="0.25">
      <c r="A15" s="204" t="s">
        <v>559</v>
      </c>
      <c r="B15" s="214">
        <v>431</v>
      </c>
      <c r="C15" s="162">
        <v>456</v>
      </c>
      <c r="E15" s="29" t="s">
        <v>559</v>
      </c>
      <c r="F15" s="165">
        <f t="shared" si="0"/>
        <v>3.5693581780538302</v>
      </c>
      <c r="G15" s="165">
        <f t="shared" si="0"/>
        <v>3.7763975155279503</v>
      </c>
      <c r="J15" s="29" t="s">
        <v>559</v>
      </c>
      <c r="K15" s="165">
        <f t="shared" si="1"/>
        <v>3.7763975155279503</v>
      </c>
    </row>
    <row r="16" spans="1:11" x14ac:dyDescent="0.25">
      <c r="A16" s="204" t="s">
        <v>560</v>
      </c>
      <c r="B16" s="214">
        <v>511</v>
      </c>
      <c r="C16" s="162">
        <v>470</v>
      </c>
      <c r="E16" s="29" t="s">
        <v>560</v>
      </c>
      <c r="F16" s="165">
        <f t="shared" si="0"/>
        <v>4.2318840579710146</v>
      </c>
      <c r="G16" s="165">
        <f t="shared" si="0"/>
        <v>3.8923395445134576</v>
      </c>
      <c r="J16" s="29" t="s">
        <v>560</v>
      </c>
      <c r="K16" s="165">
        <f t="shared" si="1"/>
        <v>3.8923395445134576</v>
      </c>
    </row>
    <row r="17" spans="1:11" x14ac:dyDescent="0.25">
      <c r="A17" s="204" t="s">
        <v>561</v>
      </c>
      <c r="B17" s="214">
        <v>554</v>
      </c>
      <c r="C17" s="162">
        <v>499</v>
      </c>
      <c r="E17" s="29" t="s">
        <v>561</v>
      </c>
      <c r="F17" s="165">
        <f t="shared" si="0"/>
        <v>4.5879917184265011</v>
      </c>
      <c r="G17" s="165">
        <f t="shared" si="0"/>
        <v>4.1325051759834368</v>
      </c>
      <c r="J17" s="29" t="s">
        <v>561</v>
      </c>
      <c r="K17" s="165">
        <f t="shared" si="1"/>
        <v>4.1325051759834368</v>
      </c>
    </row>
    <row r="18" spans="1:11" x14ac:dyDescent="0.25">
      <c r="A18" s="204" t="s">
        <v>562</v>
      </c>
      <c r="B18" s="214">
        <v>449</v>
      </c>
      <c r="C18" s="162">
        <v>421</v>
      </c>
      <c r="E18" s="29" t="s">
        <v>562</v>
      </c>
      <c r="F18" s="165">
        <f t="shared" si="0"/>
        <v>3.7184265010351965</v>
      </c>
      <c r="G18" s="165">
        <f t="shared" si="0"/>
        <v>3.4865424430641818</v>
      </c>
      <c r="J18" s="29" t="s">
        <v>562</v>
      </c>
      <c r="K18" s="165">
        <f t="shared" si="1"/>
        <v>3.4865424430641818</v>
      </c>
    </row>
    <row r="19" spans="1:11" x14ac:dyDescent="0.25">
      <c r="A19" s="204" t="s">
        <v>563</v>
      </c>
      <c r="B19" s="214">
        <v>266</v>
      </c>
      <c r="C19" s="162">
        <v>236</v>
      </c>
      <c r="E19" s="29" t="s">
        <v>563</v>
      </c>
      <c r="F19" s="165">
        <f t="shared" si="0"/>
        <v>2.2028985507246377</v>
      </c>
      <c r="G19" s="165">
        <f t="shared" si="0"/>
        <v>1.9544513457556936</v>
      </c>
      <c r="J19" s="29" t="s">
        <v>563</v>
      </c>
      <c r="K19" s="165">
        <f t="shared" si="1"/>
        <v>1.9544513457556936</v>
      </c>
    </row>
    <row r="20" spans="1:11" x14ac:dyDescent="0.25">
      <c r="A20" s="204" t="s">
        <v>564</v>
      </c>
      <c r="B20" s="214">
        <v>209</v>
      </c>
      <c r="C20" s="162">
        <v>173</v>
      </c>
      <c r="E20" s="29" t="s">
        <v>564</v>
      </c>
      <c r="F20" s="165">
        <f t="shared" si="0"/>
        <v>1.7308488612836439</v>
      </c>
      <c r="G20" s="165">
        <f t="shared" si="0"/>
        <v>1.4327122153209109</v>
      </c>
      <c r="J20" s="29" t="s">
        <v>564</v>
      </c>
      <c r="K20" s="165">
        <f t="shared" si="1"/>
        <v>1.4327122153209109</v>
      </c>
    </row>
    <row r="21" spans="1:11" x14ac:dyDescent="0.25">
      <c r="A21" s="205" t="s">
        <v>565</v>
      </c>
      <c r="B21" s="72">
        <v>160</v>
      </c>
      <c r="C21" s="111">
        <v>108</v>
      </c>
      <c r="E21" s="31" t="s">
        <v>565</v>
      </c>
      <c r="F21" s="165">
        <f t="shared" si="0"/>
        <v>1.3250517598343685</v>
      </c>
      <c r="G21" s="165">
        <f t="shared" si="0"/>
        <v>0.89440993788819867</v>
      </c>
      <c r="J21" s="31" t="s">
        <v>565</v>
      </c>
      <c r="K21" s="212">
        <f t="shared" si="1"/>
        <v>0.89440993788819867</v>
      </c>
    </row>
    <row r="22" spans="1:11" x14ac:dyDescent="0.25">
      <c r="A22" s="311" t="s">
        <v>16</v>
      </c>
      <c r="B22" s="121">
        <f>SUM(B4:B21)</f>
        <v>5931</v>
      </c>
      <c r="C22" s="124">
        <f>SUM(C4:C21)</f>
        <v>6144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134</v>
      </c>
      <c r="C3" s="110">
        <v>973</v>
      </c>
      <c r="E3" s="299" t="s">
        <v>717</v>
      </c>
      <c r="F3" s="71">
        <v>49.58</v>
      </c>
      <c r="G3" s="71">
        <v>51.27</v>
      </c>
      <c r="K3" s="122" t="s">
        <v>16</v>
      </c>
      <c r="L3" s="71">
        <v>3.11</v>
      </c>
      <c r="M3" s="71">
        <v>2.81</v>
      </c>
    </row>
    <row r="4" spans="1:16" x14ac:dyDescent="0.25">
      <c r="A4" s="204" t="s">
        <v>712</v>
      </c>
      <c r="B4" s="214">
        <v>141</v>
      </c>
      <c r="C4" s="162">
        <v>964</v>
      </c>
      <c r="E4" s="300" t="s">
        <v>718</v>
      </c>
      <c r="F4" s="216">
        <v>39.94</v>
      </c>
      <c r="G4" s="216">
        <v>36.86</v>
      </c>
      <c r="K4" s="217" t="s">
        <v>212</v>
      </c>
      <c r="L4" s="216">
        <v>2.82</v>
      </c>
      <c r="M4" s="216">
        <v>2.59</v>
      </c>
      <c r="N4" s="213"/>
    </row>
    <row r="5" spans="1:16" x14ac:dyDescent="0.25">
      <c r="A5" s="204" t="s">
        <v>713</v>
      </c>
      <c r="B5" s="214">
        <v>109</v>
      </c>
      <c r="C5" s="162">
        <v>553</v>
      </c>
      <c r="E5" s="300" t="s">
        <v>719</v>
      </c>
      <c r="F5" s="216">
        <v>8.6</v>
      </c>
      <c r="G5" s="216">
        <v>9.89</v>
      </c>
      <c r="K5" s="123" t="s">
        <v>213</v>
      </c>
      <c r="L5" s="73">
        <v>3.15</v>
      </c>
      <c r="M5" s="73">
        <v>2.85</v>
      </c>
      <c r="N5" s="213"/>
    </row>
    <row r="6" spans="1:16" x14ac:dyDescent="0.25">
      <c r="A6" s="204" t="s">
        <v>714</v>
      </c>
      <c r="B6" s="214">
        <v>113</v>
      </c>
      <c r="C6" s="162">
        <v>566</v>
      </c>
      <c r="E6" s="300" t="s">
        <v>720</v>
      </c>
      <c r="F6" s="216">
        <v>1.29</v>
      </c>
      <c r="G6" s="216">
        <v>1.54</v>
      </c>
      <c r="K6" s="228"/>
      <c r="L6" s="166"/>
      <c r="M6" s="213"/>
    </row>
    <row r="7" spans="1:16" x14ac:dyDescent="0.25">
      <c r="A7" s="204" t="s">
        <v>715</v>
      </c>
      <c r="B7" s="214">
        <v>46</v>
      </c>
      <c r="C7" s="162">
        <v>420</v>
      </c>
      <c r="E7" s="301" t="s">
        <v>721</v>
      </c>
      <c r="F7" s="73">
        <v>0.59</v>
      </c>
      <c r="G7" s="73">
        <v>0.44</v>
      </c>
      <c r="K7" s="229"/>
      <c r="L7" s="213"/>
      <c r="M7" s="213"/>
    </row>
    <row r="8" spans="1:16" x14ac:dyDescent="0.25">
      <c r="A8" s="205" t="s">
        <v>716</v>
      </c>
      <c r="B8" s="72">
        <v>31</v>
      </c>
      <c r="C8" s="111">
        <v>566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24.072241464621474</v>
      </c>
      <c r="C13" s="303">
        <f>B3/SUM(B3:B8)*100</f>
        <v>23.344947735191639</v>
      </c>
      <c r="E13" s="219" t="s">
        <v>844</v>
      </c>
      <c r="F13" s="291">
        <f>IF(ISBLANK(F3),"",F3)</f>
        <v>49.58</v>
      </c>
      <c r="G13" s="291">
        <f>IF(ISBLANK(G3),"",G3)</f>
        <v>51.27</v>
      </c>
    </row>
    <row r="14" spans="1:16" x14ac:dyDescent="0.25">
      <c r="A14" s="222" t="s">
        <v>833</v>
      </c>
      <c r="B14" s="307">
        <f>C4/SUM(C3:C8)*100</f>
        <v>23.849579416130627</v>
      </c>
      <c r="C14" s="304">
        <f>B4/SUM(B3:B8)*100</f>
        <v>24.564459930313589</v>
      </c>
      <c r="E14" s="288" t="s">
        <v>845</v>
      </c>
      <c r="F14" s="292">
        <f t="shared" ref="F14:G17" si="0">IF(ISBLANK(F4),"",F4)</f>
        <v>39.94</v>
      </c>
      <c r="G14" s="292">
        <f t="shared" si="0"/>
        <v>36.86</v>
      </c>
    </row>
    <row r="15" spans="1:16" x14ac:dyDescent="0.25">
      <c r="A15" s="222" t="s">
        <v>834</v>
      </c>
      <c r="B15" s="307">
        <f>C5/SUM(C3:C8)*100</f>
        <v>13.681345868381989</v>
      </c>
      <c r="C15" s="304">
        <f>B5/SUM(B3:B8)*100</f>
        <v>18.989547038327526</v>
      </c>
      <c r="E15" s="288" t="s">
        <v>846</v>
      </c>
      <c r="F15" s="292">
        <f t="shared" si="0"/>
        <v>8.6</v>
      </c>
      <c r="G15" s="292">
        <f t="shared" si="0"/>
        <v>9.89</v>
      </c>
    </row>
    <row r="16" spans="1:16" x14ac:dyDescent="0.25">
      <c r="A16" s="222" t="s">
        <v>835</v>
      </c>
      <c r="B16" s="307">
        <f>C6/SUM(C3:C8)*100</f>
        <v>14.002968827313211</v>
      </c>
      <c r="C16" s="304">
        <f>B6/SUM(B3:B8)*100</f>
        <v>19.686411149825783</v>
      </c>
      <c r="E16" s="288" t="s">
        <v>847</v>
      </c>
      <c r="F16" s="292">
        <f t="shared" si="0"/>
        <v>1.29</v>
      </c>
      <c r="G16" s="292">
        <f t="shared" si="0"/>
        <v>1.54</v>
      </c>
    </row>
    <row r="17" spans="1:18" x14ac:dyDescent="0.25">
      <c r="A17" s="222" t="s">
        <v>836</v>
      </c>
      <c r="B17" s="307">
        <f>C7/SUM(C3:C8)*100</f>
        <v>10.390895596239485</v>
      </c>
      <c r="C17" s="304">
        <f>B7/SUM(B3:B8)*100</f>
        <v>8.0139372822299642</v>
      </c>
      <c r="E17" s="221" t="s">
        <v>848</v>
      </c>
      <c r="F17" s="293">
        <f t="shared" si="0"/>
        <v>0.59</v>
      </c>
      <c r="G17" s="293">
        <f t="shared" si="0"/>
        <v>0.44</v>
      </c>
    </row>
    <row r="18" spans="1:18" x14ac:dyDescent="0.25">
      <c r="A18" s="223" t="s">
        <v>837</v>
      </c>
      <c r="B18" s="308">
        <f>C8/SUM(C3:C8)*100</f>
        <v>14.002968827313211</v>
      </c>
      <c r="C18" s="305">
        <f>B8/SUM(B3:B8)*100</f>
        <v>5.4006968641114987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24.072241464621474</v>
      </c>
      <c r="C22" s="303">
        <f>C13</f>
        <v>23.344947735191639</v>
      </c>
    </row>
    <row r="23" spans="1:18" x14ac:dyDescent="0.25">
      <c r="A23" s="222" t="s">
        <v>839</v>
      </c>
      <c r="B23" s="307">
        <f t="shared" ref="B23:C27" si="1">B14</f>
        <v>23.849579416130627</v>
      </c>
      <c r="C23" s="304">
        <f t="shared" si="1"/>
        <v>24.564459930313589</v>
      </c>
    </row>
    <row r="24" spans="1:18" x14ac:dyDescent="0.25">
      <c r="A24" s="309" t="s">
        <v>840</v>
      </c>
      <c r="B24" s="307">
        <f t="shared" si="1"/>
        <v>13.681345868381989</v>
      </c>
      <c r="C24" s="304">
        <f t="shared" si="1"/>
        <v>18.989547038327526</v>
      </c>
    </row>
    <row r="25" spans="1:18" x14ac:dyDescent="0.25">
      <c r="A25" s="222" t="s">
        <v>841</v>
      </c>
      <c r="B25" s="307">
        <f t="shared" si="1"/>
        <v>14.002968827313211</v>
      </c>
      <c r="C25" s="304">
        <f t="shared" si="1"/>
        <v>19.686411149825783</v>
      </c>
    </row>
    <row r="26" spans="1:18" x14ac:dyDescent="0.25">
      <c r="A26" s="222" t="s">
        <v>842</v>
      </c>
      <c r="B26" s="307">
        <f t="shared" si="1"/>
        <v>10.390895596239485</v>
      </c>
      <c r="C26" s="304">
        <f t="shared" si="1"/>
        <v>8.0139372822299642</v>
      </c>
    </row>
    <row r="27" spans="1:18" x14ac:dyDescent="0.25">
      <c r="A27" s="310" t="s">
        <v>843</v>
      </c>
      <c r="B27" s="308">
        <f t="shared" si="1"/>
        <v>14.002968827313211</v>
      </c>
      <c r="C27" s="305">
        <f t="shared" si="1"/>
        <v>5.4006968641114987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186</v>
      </c>
      <c r="C34" s="110">
        <v>1061</v>
      </c>
      <c r="E34" s="299" t="s">
        <v>717</v>
      </c>
      <c r="F34" s="71">
        <v>51.27</v>
      </c>
      <c r="G34" s="213"/>
      <c r="K34" s="122" t="s">
        <v>16</v>
      </c>
      <c r="L34" s="71">
        <v>2.81</v>
      </c>
      <c r="M34" s="213"/>
    </row>
    <row r="35" spans="1:16" x14ac:dyDescent="0.25">
      <c r="A35" s="204" t="s">
        <v>712</v>
      </c>
      <c r="B35" s="214">
        <v>146</v>
      </c>
      <c r="C35" s="162">
        <v>935</v>
      </c>
      <c r="E35" s="300" t="s">
        <v>718</v>
      </c>
      <c r="F35" s="216">
        <v>36.86</v>
      </c>
      <c r="G35" s="213"/>
      <c r="K35" s="217" t="s">
        <v>212</v>
      </c>
      <c r="L35" s="216">
        <v>2.59</v>
      </c>
      <c r="M35" s="213"/>
      <c r="N35" s="29" t="s">
        <v>884</v>
      </c>
    </row>
    <row r="36" spans="1:16" x14ac:dyDescent="0.25">
      <c r="A36" s="204" t="s">
        <v>713</v>
      </c>
      <c r="B36" s="214">
        <v>108</v>
      </c>
      <c r="C36" s="162">
        <v>532</v>
      </c>
      <c r="E36" s="300" t="s">
        <v>719</v>
      </c>
      <c r="F36" s="216">
        <v>9.89</v>
      </c>
      <c r="G36" s="213"/>
      <c r="K36" s="123" t="s">
        <v>213</v>
      </c>
      <c r="L36" s="73">
        <v>2.85</v>
      </c>
      <c r="M36" s="213"/>
      <c r="N36" s="290">
        <v>2022</v>
      </c>
    </row>
    <row r="37" spans="1:16" x14ac:dyDescent="0.25">
      <c r="A37" s="204" t="s">
        <v>714</v>
      </c>
      <c r="B37" s="214">
        <v>107</v>
      </c>
      <c r="C37" s="162">
        <v>433</v>
      </c>
      <c r="E37" s="300" t="s">
        <v>720</v>
      </c>
      <c r="F37" s="216">
        <v>1.54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42</v>
      </c>
      <c r="C38" s="162">
        <v>324</v>
      </c>
      <c r="E38" s="301" t="s">
        <v>721</v>
      </c>
      <c r="F38" s="73">
        <v>0.44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24</v>
      </c>
      <c r="C39" s="111">
        <v>386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28.902206483247074</v>
      </c>
      <c r="C44" s="303">
        <f>B34/SUM(B34:B39)*100</f>
        <v>30.342577487765087</v>
      </c>
      <c r="E44" s="219" t="s">
        <v>844</v>
      </c>
      <c r="F44" s="291">
        <f>IF(ISBLANK(F34),"",F34)</f>
        <v>51.27</v>
      </c>
    </row>
    <row r="45" spans="1:16" x14ac:dyDescent="0.25">
      <c r="A45" s="222" t="s">
        <v>833</v>
      </c>
      <c r="B45" s="307">
        <f>C35/SUM(C34:C39)*100</f>
        <v>25.469899210024515</v>
      </c>
      <c r="C45" s="304">
        <f>B35/SUM(B34:B39)*100</f>
        <v>23.817292006525285</v>
      </c>
      <c r="E45" s="288" t="s">
        <v>845</v>
      </c>
      <c r="F45" s="292">
        <f t="shared" ref="F45:F48" si="2">IF(ISBLANK(F35),"",F35)</f>
        <v>36.86</v>
      </c>
    </row>
    <row r="46" spans="1:16" x14ac:dyDescent="0.25">
      <c r="A46" s="222" t="s">
        <v>834</v>
      </c>
      <c r="B46" s="307">
        <f>C36/SUM(C34:C39)*100</f>
        <v>14.491964042495233</v>
      </c>
      <c r="C46" s="304">
        <f>B36/SUM(B34:B39)*100</f>
        <v>17.618270799347471</v>
      </c>
      <c r="E46" s="288" t="s">
        <v>846</v>
      </c>
      <c r="F46" s="292">
        <f t="shared" si="2"/>
        <v>9.89</v>
      </c>
    </row>
    <row r="47" spans="1:16" x14ac:dyDescent="0.25">
      <c r="A47" s="222" t="s">
        <v>835</v>
      </c>
      <c r="B47" s="307">
        <f>C37/SUM(C34:C39)*100</f>
        <v>11.795151184963224</v>
      </c>
      <c r="C47" s="304">
        <f>B37/SUM(B34:B39)*100</f>
        <v>17.455138662316479</v>
      </c>
      <c r="E47" s="288" t="s">
        <v>847</v>
      </c>
      <c r="F47" s="292">
        <f t="shared" si="2"/>
        <v>1.54</v>
      </c>
    </row>
    <row r="48" spans="1:16" x14ac:dyDescent="0.25">
      <c r="A48" s="222" t="s">
        <v>836</v>
      </c>
      <c r="B48" s="307">
        <f>C38/SUM(C34:C39)*100</f>
        <v>8.8259329882865707</v>
      </c>
      <c r="C48" s="304">
        <f>B38/SUM(B34:B39)*100</f>
        <v>6.8515497553017948</v>
      </c>
      <c r="E48" s="221" t="s">
        <v>848</v>
      </c>
      <c r="F48" s="293">
        <f t="shared" si="2"/>
        <v>0.44</v>
      </c>
    </row>
    <row r="49" spans="1:3" x14ac:dyDescent="0.25">
      <c r="A49" s="223" t="s">
        <v>837</v>
      </c>
      <c r="B49" s="308">
        <f>C39/SUM(C34:C39)*100</f>
        <v>10.514846090983383</v>
      </c>
      <c r="C49" s="305">
        <f>B39/SUM(B34:B39)*100</f>
        <v>3.9151712887438821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28.902206483247074</v>
      </c>
      <c r="C53" s="303">
        <f>C44</f>
        <v>30.342577487765087</v>
      </c>
    </row>
    <row r="54" spans="1:3" x14ac:dyDescent="0.25">
      <c r="A54" s="222" t="s">
        <v>839</v>
      </c>
      <c r="B54" s="307">
        <f t="shared" ref="B54:C54" si="3">B45</f>
        <v>25.469899210024515</v>
      </c>
      <c r="C54" s="304">
        <f t="shared" si="3"/>
        <v>23.817292006525285</v>
      </c>
    </row>
    <row r="55" spans="1:3" x14ac:dyDescent="0.25">
      <c r="A55" s="309" t="s">
        <v>840</v>
      </c>
      <c r="B55" s="307">
        <f t="shared" ref="B55:C55" si="4">B46</f>
        <v>14.491964042495233</v>
      </c>
      <c r="C55" s="304">
        <f t="shared" si="4"/>
        <v>17.618270799347471</v>
      </c>
    </row>
    <row r="56" spans="1:3" x14ac:dyDescent="0.25">
      <c r="A56" s="222" t="s">
        <v>841</v>
      </c>
      <c r="B56" s="307">
        <f t="shared" ref="B56:C56" si="5">B47</f>
        <v>11.795151184963224</v>
      </c>
      <c r="C56" s="304">
        <f t="shared" si="5"/>
        <v>17.455138662316479</v>
      </c>
    </row>
    <row r="57" spans="1:3" x14ac:dyDescent="0.25">
      <c r="A57" s="222" t="s">
        <v>842</v>
      </c>
      <c r="B57" s="307">
        <f t="shared" ref="B57:C57" si="6">B48</f>
        <v>8.8259329882865707</v>
      </c>
      <c r="C57" s="304">
        <f t="shared" si="6"/>
        <v>6.8515497553017948</v>
      </c>
    </row>
    <row r="58" spans="1:3" x14ac:dyDescent="0.25">
      <c r="A58" s="310" t="s">
        <v>843</v>
      </c>
      <c r="B58" s="308">
        <f t="shared" ref="B58:C58" si="7">B49</f>
        <v>10.514846090983383</v>
      </c>
      <c r="C58" s="305">
        <f t="shared" si="7"/>
        <v>3.9151712887438821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2024-01-30T09:23:46Z</dcterms:modified>
</cp:coreProperties>
</file>