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<sst xmlns="http://schemas.openxmlformats.org/spreadsheetml/2006/main" count="6314" uniqueCount="2917">
  <si>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</si>
  <si>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</si>
  <si>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</si>
  <si>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</si>
  <si>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</si>
  <si>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</si>
  <si>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</si>
  <si>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</si>
  <si>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</si>
  <si>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</si>
  <si>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</si>
  <si>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</si>
  <si>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</si>
  <si>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</si>
  <si>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</si>
  <si>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</si>
  <si>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</si>
  <si>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</si>
  <si>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</si>
  <si>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</si>
  <si>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</si>
  <si>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</si>
  <si>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</si>
  <si>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</si>
  <si>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</si>
  <si>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</si>
  <si>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</si>
  <si>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</si>
  <si>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</si>
  <si>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</si>
  <si>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</si>
  <si>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</si>
  <si>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</si>
  <si>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</si>
  <si>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</si>
  <si>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</si>
  <si>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</si>
  <si>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</si>
  <si>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</si>
  <si>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</si>
  <si>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</si>
  <si>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</si>
  <si>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</si>
  <si>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</si>
  <si>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</si>
  <si>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</si>
  <si>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</si>
  <si>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</si>
  <si>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</si>
  <si>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</si>
  <si>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</si>
  <si>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</si>
  <si>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</si>
  <si>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</si>
  <si>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</si>
  <si>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</si>
  <si>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</si>
  <si>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</si>
  <si>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</si>
  <si>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</si>
  <si>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</si>
  <si>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</si>
  <si>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</si>
  <si>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</si>
  <si>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</si>
  <si>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</si>
  <si>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</si>
  <si>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</si>
  <si>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</si>
  <si>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</si>
  <si>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</si>
  <si>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</si>
  <si>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</si>
  <si>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</si>
  <si>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</si>
  <si>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</si>
  <si>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</si>
  <si>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</si>
  <si>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</si>
  <si>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</si>
  <si>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</si>
  <si>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</si>
  <si>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</si>
  <si>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</si>
  <si>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</si>
  <si>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</si>
  <si>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</si>
  <si>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</si>
  <si>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</si>
  <si>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</si>
  <si>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</si>
  <si>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</si>
  <si>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</si>
  <si>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</si>
  <si>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</si>
  <si>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</si>
  <si>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</si>
  <si>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</si>
  <si>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</si>
  <si>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</si>
  <si>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</si>
  <si>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</si>
  <si>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</si>
  <si>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</si>
  <si>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</si>
  <si>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</si>
  <si>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</si>
  <si>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</si>
  <si>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</si>
  <si>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</si>
  <si>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</si>
  <si>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</si>
  <si>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</si>
  <si>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</si>
  <si>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</si>
  <si>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</si>
  <si>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</si>
  <si>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</si>
  <si>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</si>
  <si>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</si>
  <si>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</si>
  <si>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</si>
  <si>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</si>
  <si>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</si>
  <si>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</si>
  <si>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</si>
  <si>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</si>
  <si>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</si>
  <si>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</si>
  <si>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</si>
  <si>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</si>
  <si>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</si>
  <si>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</si>
  <si>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</si>
  <si>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</si>
  <si>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</si>
  <si>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</si>
  <si>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</si>
  <si>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</si>
  <si>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</si>
  <si>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</si>
  <si>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</si>
  <si>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</si>
  <si>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</si>
  <si>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</si>
  <si>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</si>
  <si>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</si>
  <si>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</si>
  <si>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</si>
  <si>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</si>
  <si>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</si>
  <si>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</si>
  <si>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</si>
  <si>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</si>
  <si>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</si>
  <si>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</si>
  <si>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</si>
  <si>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</si>
  <si>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</si>
  <si>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</si>
  <si>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</si>
  <si>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</si>
  <si>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</si>
  <si>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</si>
  <si>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</si>
  <si>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</si>
  <si>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</si>
  <si>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</si>
  <si>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</si>
  <si>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</si>
  <si>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</si>
  <si>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</si>
  <si>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</si>
  <si>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</si>
  <si>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</si>
  <si>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</si>
  <si>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</si>
  <si>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</si>
  <si>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</si>
  <si>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</si>
  <si>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</si>
  <si>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</si>
  <si>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</si>
  <si>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</si>
  <si>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</si>
  <si>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</si>
  <si>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</si>
  <si>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</si>
  <si>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</si>
  <si>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</si>
  <si>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</si>
  <si>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</si>
  <si>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</si>
  <si>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</si>
  <si>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</si>
  <si>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</si>
  <si>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</si>
  <si>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</si>
  <si>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</si>
  <si>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</si>
  <si>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</si>
  <si>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</si>
  <si>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</si>
  <si>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</si>
  <si>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</si>
  <si>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</si>
  <si>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</si>
  <si>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</si>
  <si>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</si>
  <si>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</si>
  <si>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</si>
  <si>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</si>
  <si>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</si>
  <si>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</si>
  <si>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</si>
  <si>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</si>
  <si>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</si>
  <si>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</si>
  <si>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</si>
  <si>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</si>
  <si>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</si>
  <si>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</si>
  <si>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</si>
  <si>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</si>
  <si>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</si>
  <si>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</si>
  <si>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</si>
  <si>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</si>
  <si>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</si>
  <si>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</si>
  <si>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</si>
  <si>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</si>
  <si>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</si>
  <si>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</si>
  <si>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</si>
  <si>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</si>
  <si>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</si>
  <si>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</si>
  <si>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</si>
  <si>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</si>
  <si>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</si>
  <si>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</si>
  <si>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</si>
  <si>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</si>
  <si>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</si>
  <si>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</si>
  <si>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</si>
  <si>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</si>
  <si>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</si>
  <si>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</si>
  <si>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</si>
  <si>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</si>
  <si>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</si>
  <si>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</si>
  <si>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</si>
  <si>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</si>
  <si>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</si>
  <si>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</si>
  <si>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</si>
  <si>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</si>
  <si>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</si>
  <si>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</si>
  <si>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</si>
  <si>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</si>
  <si>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</si>
  <si>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</si>
  <si>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</si>
  <si>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</si>
  <si>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</si>
  <si>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</si>
  <si>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</si>
  <si>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</si>
  <si>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</si>
  <si>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</si>
  <si>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</si>
  <si>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</si>
  <si>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</si>
  <si>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</si>
  <si>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</si>
  <si>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</si>
  <si>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</si>
  <si>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</si>
  <si>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</si>
  <si>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</si>
  <si>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</si>
  <si>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</si>
  <si>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</si>
  <si>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</si>
  <si>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</si>
  <si>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</si>
  <si>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</si>
  <si>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</si>
  <si>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</si>
  <si>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</si>
  <si>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</si>
  <si>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</si>
  <si>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</si>
  <si>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</si>
  <si>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</si>
  <si>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</si>
  <si>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</si>
  <si>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</si>
  <si>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</si>
  <si>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</si>
  <si>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</si>
  <si>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</si>
  <si>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</si>
  <si>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</si>
  <si>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</si>
  <si>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</si>
  <si>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</si>
  <si>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</si>
  <si>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</si>
  <si>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</si>
  <si>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</si>
  <si>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</si>
  <si>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</si>
  <si>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</si>
  <si>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</si>
  <si>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</si>
  <si>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</si>
  <si>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</si>
  <si>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</si>
  <si>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</si>
  <si>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</si>
  <si>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</si>
  <si>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</si>
  <si>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</si>
  <si>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</si>
  <si>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</si>
  <si>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</si>
  <si>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</si>
  <si>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</si>
  <si>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</si>
  <si>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</si>
  <si>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</si>
  <si>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</si>
  <si>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</si>
  <si>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</si>
  <si>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</si>
  <si>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</si>
  <si>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</si>
  <si>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</si>
  <si>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</si>
  <si>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</si>
  <si>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</si>
  <si>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</si>
  <si>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</si>
  <si>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</si>
  <si>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</si>
  <si>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</si>
  <si>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</si>
  <si>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</si>
  <si>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</si>
  <si>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</si>
  <si>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</si>
  <si>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</si>
  <si>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</si>
  <si>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</si>
  <si>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</si>
  <si>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</si>
  <si>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</si>
  <si>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</si>
  <si>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</si>
  <si>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</si>
  <si>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</si>
  <si>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</si>
  <si>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</si>
  <si>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</si>
  <si>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</si>
  <si>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</si>
  <si>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</si>
  <si>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</si>
  <si>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</si>
  <si>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</si>
  <si>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</si>
  <si>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</si>
  <si>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</si>
  <si>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</si>
  <si>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</si>
  <si>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</si>
  <si>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</si>
  <si>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</si>
  <si>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</si>
  <si>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</si>
  <si>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</si>
  <si>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</si>
  <si>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</si>
  <si>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</si>
  <si>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</si>
  <si>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</si>
  <si>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</si>
  <si>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</si>
  <si>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</si>
  <si>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</si>
  <si>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</si>
  <si>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</si>
  <si>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</si>
  <si>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</si>
  <si>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</si>
  <si>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</si>
  <si>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</si>
  <si>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</si>
  <si>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</si>
  <si>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</si>
  <si>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</si>
  <si>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</si>
  <si>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</si>
  <si>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</si>
  <si>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</si>
  <si>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</si>
  <si>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</si>
  <si>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</si>
  <si>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</si>
  <si>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</si>
  <si>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</si>
  <si>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</si>
  <si>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</si>
  <si>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</si>
  <si>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</si>
  <si>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</si>
  <si>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</si>
  <si>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</si>
  <si>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</si>
  <si>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</si>
  <si>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</si>
  <si>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</si>
  <si>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</si>
  <si>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</si>
  <si>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</si>
  <si>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</si>
  <si>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</si>
  <si>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</si>
  <si>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</si>
  <si>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</si>
  <si>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</si>
  <si>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</si>
  <si>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</si>
  <si>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</si>
  <si>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</si>
  <si>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</si>
  <si>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</si>
  <si>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</si>
  <si>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</si>
  <si>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</si>
  <si>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</si>
  <si>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</si>
  <si>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</si>
  <si>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</si>
  <si>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</si>
  <si>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</si>
  <si>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</si>
  <si>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</si>
  <si>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</si>
  <si>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</si>
  <si>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</si>
  <si>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</si>
  <si>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</si>
  <si>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</si>
  <si>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</si>
  <si>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</si>
  <si>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</si>
  <si>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</si>
  <si>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</si>
  <si>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</si>
  <si>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</si>
  <si>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</si>
  <si>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</si>
  <si>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</si>
  <si>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</si>
  <si>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</si>
  <si>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</si>
  <si>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</si>
  <si>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</si>
  <si>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</si>
  <si>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</si>
  <si>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</si>
  <si>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</si>
  <si>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</si>
  <si>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</si>
  <si>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</si>
  <si>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</si>
  <si>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</si>
  <si>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</si>
  <si>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</si>
  <si>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</si>
  <si>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</si>
  <si>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</si>
  <si>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</si>
  <si>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</si>
  <si>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</si>
  <si>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</si>
  <si>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</si>
  <si>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</si>
  <si>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</si>
  <si>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</si>
  <si>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</si>
  <si>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</si>
  <si>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</si>
  <si>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</si>
  <si>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</si>
  <si>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</si>
  <si>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</si>
  <si>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</si>
  <si>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</si>
  <si>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</si>
  <si>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</si>
  <si>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</si>
  <si>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</si>
  <si>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</si>
  <si>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</si>
  <si>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</si>
  <si>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</si>
  <si>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</si>
  <si>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</si>
  <si>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</si>
  <si>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</si>
  <si>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</si>
  <si>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</si>
  <si>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</si>
  <si>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</si>
  <si>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</si>
  <si>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</si>
  <si>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</si>
  <si>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</si>
  <si>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</si>
  <si>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</si>
  <si>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</si>
  <si>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</si>
  <si>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</si>
  <si>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</si>
  <si>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</si>
  <si>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</si>
  <si>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</si>
  <si>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</si>
  <si>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</si>
  <si>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</si>
  <si>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</si>
  <si>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</si>
  <si>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</si>
  <si>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</si>
  <si>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</si>
  <si>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</si>
  <si>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</si>
  <si>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</si>
  <si>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</si>
  <si>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</si>
  <si>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</si>
  <si>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</si>
  <si>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</si>
  <si>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</si>
  <si>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</si>
  <si>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</si>
  <si>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</si>
  <si>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</si>
  <si>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</si>
  <si>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</si>
  <si>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</si>
  <si>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</si>
  <si>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</si>
  <si>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</si>
  <si>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</si>
  <si>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</si>
  <si>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</si>
  <si>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</si>
  <si>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</si>
  <si>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</si>
  <si>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</si>
  <si>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</si>
  <si>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</si>
  <si>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</si>
  <si>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</si>
  <si>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</si>
  <si>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</si>
  <si>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</si>
  <si>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</si>
  <si>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</si>
  <si>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</si>
  <si>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</si>
  <si>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</si>
  <si>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</si>
  <si>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</si>
  <si>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</si>
  <si>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</si>
  <si>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</si>
  <si>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</si>
  <si>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</si>
  <si>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</si>
  <si>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</si>
  <si>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</si>
  <si>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</si>
  <si>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</si>
  <si>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</si>
  <si>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</si>
  <si>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</si>
  <si>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</si>
  <si>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</si>
  <si>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</si>
  <si>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</si>
  <si>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</si>
  <si>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</si>
  <si>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</si>
  <si>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</si>
  <si>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</si>
  <si>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</si>
  <si>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</si>
  <si>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</si>
  <si>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</si>
  <si>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</si>
  <si>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</si>
  <si>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</si>
  <si>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</si>
  <si>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</si>
  <si>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</si>
  <si>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</si>
  <si>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</si>
  <si>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</si>
  <si>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</si>
  <si>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</si>
  <si>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</si>
  <si>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</si>
  <si>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</si>
  <si>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</si>
  <si>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</si>
  <si>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</si>
  <si>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</si>
  <si>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</si>
  <si>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</si>
  <si>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</si>
  <si>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</si>
  <si>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</si>
  <si>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</si>
  <si>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</si>
  <si>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</si>
  <si>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</si>
  <si>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</si>
  <si>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</si>
  <si>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</si>
  <si>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</si>
  <si>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</si>
  <si>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</si>
  <si>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</si>
  <si>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</si>
  <si>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</si>
  <si>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</si>
  <si>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</si>
  <si>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</si>
  <si>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</si>
  <si>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</si>
  <si>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</si>
  <si>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</si>
  <si>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</si>
  <si>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</si>
  <si>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</si>
  <si>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</si>
  <si>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</si>
  <si>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</si>
  <si>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</si>
  <si>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</si>
  <si>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</si>
  <si>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</si>
  <si>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</si>
  <si>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</si>
  <si>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</si>
  <si>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</si>
  <si>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</si>
  <si>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</si>
  <si>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</si>
  <si>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</si>
  <si>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</si>
  <si>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</si>
  <si>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</si>
  <si>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</si>
  <si>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</si>
  <si>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</si>
  <si>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</si>
  <si>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</si>
  <si>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</si>
  <si>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</si>
  <si>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</si>
  <si>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</si>
  <si>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</si>
  <si>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</si>
  <si>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</si>
  <si>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</si>
  <si>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</si>
  <si>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</si>
  <si>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</si>
  <si>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</si>
  <si>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</si>
  <si>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</si>
  <si>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</si>
  <si>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</si>
  <si>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</si>
  <si>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</si>
  <si>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</si>
  <si>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</si>
  <si>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</si>
  <si>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</si>
  <si>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</si>
  <si>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</si>
  <si>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</si>
  <si>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</si>
  <si>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</si>
  <si>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</si>
  <si>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</si>
  <si>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</si>
  <si>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</si>
  <si>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</si>
  <si>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</si>
  <si>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</si>
  <si>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</si>
  <si>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</si>
  <si>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</si>
  <si>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</si>
  <si>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</si>
  <si>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</si>
  <si>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</si>
  <si>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</si>
  <si>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</si>
  <si>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</si>
  <si>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</si>
  <si>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</si>
  <si>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</si>
  <si>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</si>
  <si>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</si>
  <si>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</si>
  <si>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</si>
  <si>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</si>
  <si>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</si>
  <si>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</si>
  <si>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</si>
  <si>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</si>
  <si>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</si>
  <si>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</si>
  <si>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</si>
  <si>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</si>
  <si>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</si>
  <si>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</si>
  <si>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</si>
  <si>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</si>
  <si>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</si>
  <si>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</si>
  <si>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</si>
  <si>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</si>
  <si>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</si>
  <si>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</si>
  <si>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</si>
  <si>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</si>
  <si>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</si>
  <si>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</si>
  <si>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</si>
  <si>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</si>
  <si>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</si>
  <si>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</si>
  <si>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</si>
  <si>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</si>
  <si>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</si>
  <si>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</si>
  <si>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</si>
  <si>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</si>
  <si>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</si>
  <si>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</si>
  <si>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</si>
  <si>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</si>
  <si>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</si>
  <si>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</si>
  <si>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</si>
  <si>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</si>
  <si>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</si>
  <si>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</si>
  <si>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</si>
  <si>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</si>
  <si>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</si>
  <si>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</si>
  <si>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</si>
  <si>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</si>
  <si>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</si>
  <si>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</si>
  <si>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</si>
  <si>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</si>
  <si>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</si>
  <si>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</si>
  <si>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</si>
  <si>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</si>
  <si>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</si>
  <si>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</si>
  <si>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</si>
  <si>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</si>
  <si>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</si>
  <si>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</si>
  <si>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</si>
  <si>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</si>
  <si>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</si>
  <si>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</si>
  <si>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</si>
  <si>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</si>
  <si>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</si>
  <si>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</si>
  <si>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</si>
  <si>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</si>
  <si>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</si>
  <si>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</si>
  <si>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</si>
  <si>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</si>
  <si>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</si>
  <si>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</si>
  <si>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</si>
  <si>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</si>
  <si>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</si>
  <si>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</si>
  <si>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</si>
  <si>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</si>
  <si>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</si>
  <si>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</si>
  <si>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</si>
  <si>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</si>
  <si>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</si>
  <si>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</si>
  <si>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</si>
  <si>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</si>
  <si>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</si>
  <si>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</si>
  <si>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</si>
  <si>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</si>
  <si>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</si>
  <si>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</si>
  <si>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</si>
  <si>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</si>
  <si>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</si>
  <si>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</si>
  <si>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</si>
  <si>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</si>
  <si>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</si>
  <si>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</si>
  <si>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</si>
  <si>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</si>
  <si>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</si>
  <si>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</si>
  <si>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</si>
  <si>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</si>
  <si>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</si>
  <si>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</si>
  <si>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</si>
  <si>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</si>
  <si>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</si>
  <si>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</si>
  <si>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</si>
  <si>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</si>
  <si>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</si>
  <si>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</si>
  <si>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</si>
  <si>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</si>
  <si>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</si>
  <si>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</si>
  <si>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</si>
  <si>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</si>
  <si>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</si>
  <si>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</si>
  <si>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</si>
  <si>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</si>
  <si>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</si>
  <si>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</si>
  <si>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</si>
  <si>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</si>
  <si>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</si>
  <si>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</si>
  <si>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</si>
  <si>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</si>
  <si>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</si>
  <si>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</si>
  <si>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</si>
  <si>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</si>
  <si>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</si>
  <si>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</si>
  <si>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</si>
  <si>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</si>
  <si>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</si>
  <si>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</si>
  <si>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</si>
  <si>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</si>
  <si>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</si>
  <si>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</si>
  <si>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</si>
  <si>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</si>
  <si>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</si>
  <si>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</si>
  <si>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</si>
  <si>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</si>
  <si>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</si>
  <si>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</si>
  <si>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</si>
  <si>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</si>
  <si>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</si>
  <si>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</si>
  <si>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</si>
  <si>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</si>
  <si>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</si>
  <si>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</si>
  <si>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</si>
  <si>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</si>
  <si>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</si>
  <si>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</si>
  <si>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</si>
  <si>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</si>
  <si>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</si>
  <si>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</si>
  <si>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</si>
  <si>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</si>
  <si>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</si>
  <si>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</si>
  <si>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</si>
  <si>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</si>
  <si>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</si>
  <si>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</si>
  <si>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</si>
  <si>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</si>
  <si>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</si>
  <si>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</si>
  <si>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</si>
  <si>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</si>
  <si>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</si>
  <si>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</si>
  <si>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</si>
  <si>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</si>
  <si>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</si>
  <si>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</si>
  <si>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</si>
  <si>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</si>
  <si>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</si>
  <si>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</si>
  <si>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</si>
  <si>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</si>
  <si>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</si>
  <si>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</si>
  <si>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</si>
  <si>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</si>
  <si>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</si>
  <si>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</si>
  <si>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</si>
  <si>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</si>
  <si>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</si>
  <si>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</si>
  <si>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</si>
  <si>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</si>
  <si>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</si>
  <si>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</si>
  <si>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</si>
  <si>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</si>
  <si>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</si>
  <si>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</si>
  <si>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</si>
  <si>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</si>
  <si>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</si>
  <si>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</si>
  <si>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</si>
  <si>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</si>
  <si>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</si>
  <si>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</si>
  <si>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</si>
  <si>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</si>
  <si>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</si>
  <si>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</si>
  <si>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</si>
  <si>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</si>
  <si>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</si>
  <si>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</si>
  <si>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</si>
  <si>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</si>
  <si>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</si>
  <si>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</si>
  <si>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</si>
  <si>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</si>
  <si>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</si>
  <si>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</si>
  <si>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</si>
  <si>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</si>
  <si>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</si>
  <si>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</si>
  <si>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</si>
  <si>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</si>
  <si>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</si>
  <si>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</si>
  <si>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</si>
  <si>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</si>
  <si>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</si>
  <si>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</si>
  <si>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</si>
  <si>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</si>
  <si>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</si>
  <si>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</si>
  <si>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</si>
  <si>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</si>
  <si>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</si>
  <si>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</si>
  <si>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</si>
  <si>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</si>
  <si>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</si>
  <si>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</si>
  <si>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</si>
  <si>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</si>
  <si>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</si>
  <si>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</si>
  <si>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</si>
  <si>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</si>
  <si>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</si>
  <si>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</si>
  <si>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</si>
  <si>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</si>
  <si>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</si>
  <si>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</si>
  <si>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</si>
  <si>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</si>
  <si>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</si>
  <si>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</si>
  <si>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</si>
  <si>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</si>
  <si>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</si>
  <si>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</si>
  <si>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</si>
  <si>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</si>
  <si>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</si>
  <si>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</si>
  <si>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</si>
  <si>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</si>
  <si>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</si>
  <si>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</si>
  <si>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</si>
  <si>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</si>
  <si>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</si>
  <si>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</si>
  <si>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</si>
  <si>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</si>
  <si>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</si>
  <si>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</si>
  <si>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</si>
  <si>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</si>
  <si>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</si>
  <si>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</si>
  <si>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</si>
  <si>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</si>
  <si>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</si>
  <si>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</si>
  <si>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</si>
  <si>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</si>
  <si>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</si>
  <si>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</si>
  <si>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</si>
  <si>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</si>
  <si>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</si>
  <si>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</si>
  <si>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</si>
  <si>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</si>
  <si>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</si>
  <si>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</si>
  <si>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</si>
  <si>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</si>
  <si>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</si>
  <si>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</si>
  <si>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</si>
  <si>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</si>
  <si>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</si>
  <si>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</si>
  <si>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</si>
  <si>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</si>
  <si>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</si>
  <si>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</si>
  <si>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</si>
  <si>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</si>
  <si>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</si>
  <si>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</si>
  <si>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</si>
  <si>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</si>
  <si>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</si>
  <si>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</si>
  <si>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</si>
  <si>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</si>
  <si>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</si>
  <si>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</si>
  <si>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</si>
  <si>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</si>
  <si>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</si>
  <si>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</si>
  <si>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</si>
  <si>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</si>
  <si>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</si>
  <si>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</si>
  <si>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</si>
  <si>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</si>
  <si>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</si>
  <si>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</si>
  <si>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</si>
  <si>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</si>
  <si>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</si>
  <si>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</si>
  <si>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</si>
  <si>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</si>
  <si>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</si>
  <si>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</si>
  <si>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</si>
  <si>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</si>
  <si>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</si>
  <si>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</si>
  <si>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</si>
  <si>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</si>
  <si>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</si>
  <si>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</si>
  <si>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</si>
  <si>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</si>
  <si>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</si>
  <si>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</si>
  <si>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</si>
  <si>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</si>
  <si>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</si>
  <si>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</si>
  <si>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</si>
  <si>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</si>
  <si>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</si>
  <si>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</si>
  <si>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</si>
  <si>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</si>
  <si>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</si>
  <si>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</si>
  <si>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</si>
  <si>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</si>
  <si>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</si>
  <si>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</si>
  <si>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</si>
  <si>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</si>
  <si>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</si>
  <si>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</si>
  <si>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</si>
  <si>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</si>
  <si>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</si>
  <si>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</si>
  <si>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</si>
  <si>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</si>
  <si>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</si>
  <si>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</si>
  <si>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</si>
  <si>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</si>
  <si>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</si>
  <si>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</si>
  <si>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</si>
  <si>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</si>
  <si>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</si>
  <si>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</si>
  <si>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</si>
  <si>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</si>
  <si>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</si>
  <si>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</si>
  <si>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</si>
  <si>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</si>
  <si>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</si>
  <si>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</si>
  <si>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</si>
  <si>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</si>
  <si>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</si>
  <si>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</si>
  <si>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</si>
  <si>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</si>
  <si>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</si>
  <si>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</si>
  <si>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</si>
  <si>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</si>
  <si>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</si>
  <si>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</si>
  <si>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</si>
  <si>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</si>
  <si>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</si>
  <si>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</si>
  <si>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</si>
  <si>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</si>
  <si>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</si>
  <si>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</si>
  <si>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</si>
  <si>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</si>
  <si>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</si>
  <si>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</si>
  <si>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</si>
  <si>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</si>
  <si>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</si>
  <si>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</si>
  <si>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</si>
  <si>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</si>
  <si>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</si>
  <si>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</si>
  <si>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</si>
  <si>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</si>
  <si>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</si>
  <si>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</si>
  <si>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</si>
  <si>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</si>
  <si>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</si>
  <si>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</si>
  <si>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</si>
  <si>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</si>
  <si>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</si>
  <si>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</si>
  <si>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</si>
  <si>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</si>
  <si>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</si>
  <si>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</si>
  <si>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</si>
  <si>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</si>
  <si>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</si>
  <si>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</si>
  <si>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</si>
  <si>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</si>
  <si>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</si>
  <si>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</si>
  <si>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</si>
  <si>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</si>
  <si>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</si>
  <si>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</si>
  <si>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</si>
  <si>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</si>
  <si>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</si>
  <si>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</si>
  <si>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</si>
  <si>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</si>
  <si>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</si>
  <si>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</si>
  <si>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</si>
  <si>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</si>
  <si>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</si>
  <si>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</si>
  <si>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</si>
  <si>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</si>
  <si>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</si>
  <si>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</si>
  <si>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</si>
  <si>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</si>
  <si>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</si>
  <si>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</si>
  <si>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</si>
  <si>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</si>
  <si>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</si>
  <si>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</si>
  <si>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</si>
  <si>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</si>
  <si>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</si>
  <si>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</si>
  <si>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</si>
  <si>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</si>
  <si>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</si>
  <si>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</si>
  <si>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</si>
  <si>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</si>
  <si>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</si>
  <si>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</si>
  <si>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</si>
  <si>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</si>
  <si>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</si>
  <si>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</si>
  <si>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</si>
  <si>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</si>
  <si>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</si>
  <si>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</si>
  <si>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</si>
  <si>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</si>
  <si>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</si>
  <si>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</si>
  <si>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</si>
  <si>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</si>
  <si>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</si>
  <si>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</si>
  <si>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</si>
  <si>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</si>
  <si>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</si>
  <si>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</si>
  <si>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</si>
  <si>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</si>
  <si>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</si>
  <si>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</si>
  <si>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</si>
  <si>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</si>
  <si>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</si>
  <si>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</si>
  <si>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</si>
  <si>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</si>
  <si>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</si>
  <si>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</si>
  <si>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</si>
  <si>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</si>
  <si>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</si>
  <si>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</si>
  <si>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</si>
  <si>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</si>
  <si>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</si>
  <si>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</si>
  <si>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</si>
  <si>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</si>
  <si>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</si>
  <si>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</si>
  <si>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</si>
  <si>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</si>
  <si>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</si>
  <si>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</si>
  <si>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</si>
  <si>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</si>
  <si>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</si>
  <si>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</si>
  <si>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</si>
  <si>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</si>
  <si>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</si>
  <si>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</si>
  <si>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</si>
  <si>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</si>
  <si>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</si>
  <si>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</si>
  <si>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</si>
  <si>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</si>
  <si>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</si>
  <si>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</si>
  <si>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</si>
  <si>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</si>
  <si>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</si>
  <si>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</si>
  <si>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</si>
  <si>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</si>
  <si>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</si>
  <si>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</si>
  <si>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</si>
  <si>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</si>
  <si>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</si>
  <si>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</si>
  <si>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</si>
  <si>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</si>
  <si>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</si>
  <si>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</si>
  <si>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</si>
  <si>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</si>
  <si>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</si>
  <si>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</si>
  <si>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</si>
  <si>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</si>
  <si>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</si>
  <si>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</si>
  <si>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</si>
  <si>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</si>
  <si>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</si>
  <si>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</si>
  <si>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</si>
  <si>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</si>
  <si>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</si>
  <si>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</si>
  <si>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</si>
  <si>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</si>
  <si>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</si>
  <si>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</si>
  <si>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</si>
  <si>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</si>
  <si>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</si>
  <si>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</si>
  <si>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</si>
  <si>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</si>
  <si>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</si>
  <si>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</si>
  <si>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</si>
  <si>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</si>
  <si>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</si>
  <si>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</si>
  <si>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</si>
  <si>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</si>
  <si>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</si>
  <si>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</si>
  <si>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</si>
  <si>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</si>
  <si>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</si>
  <si>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</si>
  <si>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</si>
  <si>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</si>
  <si>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</si>
  <si>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</si>
  <si>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</si>
  <si>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</si>
  <si>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</si>
  <si>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</si>
  <si>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</si>
  <si>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</si>
  <si>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</si>
  <si>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</si>
  <si>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</si>
  <si>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</si>
  <si>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</si>
  <si>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</si>
  <si>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</si>
  <si>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</si>
  <si>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</si>
  <si>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</si>
  <si>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</si>
  <si>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</si>
  <si>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</si>
  <si>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</si>
  <si>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</si>
  <si>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</si>
  <si>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</si>
  <si>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</si>
  <si>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</si>
  <si>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</si>
  <si>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</si>
  <si>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</si>
  <si>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</si>
  <si>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</si>
  <si>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</si>
  <si>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</si>
  <si>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</si>
  <si>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</si>
  <si>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</si>
  <si>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</si>
  <si>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</si>
  <si>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</si>
  <si>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</si>
  <si>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</si>
  <si>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</si>
  <si>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</si>
  <si>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</si>
  <si>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</si>
  <si>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</si>
  <si>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</si>
  <si>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</si>
  <si>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</si>
  <si>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</si>
  <si>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</si>
  <si>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</si>
  <si>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</si>
  <si>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</si>
  <si>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</si>
  <si>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</si>
  <si>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</si>
  <si>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</si>
  <si>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</si>
  <si>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</si>
  <si>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</si>
  <si>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</si>
  <si>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</si>
  <si>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</si>
  <si>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</si>
  <si>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</si>
  <si>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</si>
  <si>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</si>
  <si>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</si>
  <si>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</si>
  <si>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</si>
  <si>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</si>
  <si>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</si>
  <si>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</si>
  <si>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</si>
  <si>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</si>
  <si>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</si>
  <si>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</si>
  <si>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</si>
  <si>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</si>
  <si>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</si>
  <si>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</si>
  <si>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</si>
  <si>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</si>
  <si>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</si>
  <si>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</si>
  <si>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</si>
  <si>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</si>
  <si>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</si>
  <si>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</si>
  <si>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</si>
  <si>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</si>
  <si>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</si>
  <si>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</si>
  <si>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</si>
  <si>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</si>
  <si>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</si>
  <si>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</si>
  <si>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</si>
  <si>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</si>
  <si>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</si>
  <si>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</si>
  <si>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</si>
  <si>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</si>
  <si>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</si>
  <si>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</si>
  <si>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</si>
  <si>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</si>
  <si>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</si>
  <si>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</si>
  <si>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</si>
  <si>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</si>
  <si>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</si>
  <si>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</si>
  <si>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</si>
  <si>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</si>
  <si>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</si>
  <si>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</si>
  <si>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</si>
  <si>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</si>
  <si>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</si>
  <si>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</si>
  <si>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</si>
  <si>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</si>
  <si>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</si>
  <si>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</si>
  <si>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</si>
  <si>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</si>
  <si>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</si>
  <si>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</si>
  <si>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</si>
  <si>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</si>
  <si>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</si>
  <si>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</si>
  <si>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</si>
  <si>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</si>
  <si>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</si>
  <si>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</si>
  <si>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</si>
  <si>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</si>
  <si>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</si>
  <si>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</si>
  <si>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</si>
  <si>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</si>
  <si>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</si>
  <si>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</si>
  <si>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</si>
  <si>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</si>
  <si>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</si>
  <si>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</si>
  <si>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</si>
  <si>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</si>
  <si>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</si>
  <si>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</si>
  <si>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</si>
  <si>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</si>
  <si>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</si>
  <si>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</si>
  <si>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</si>
  <si>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</si>
  <si>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</si>
  <si>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</si>
  <si>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</si>
  <si>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</si>
  <si>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</si>
  <si>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</si>
  <si>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</si>
  <si>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</si>
  <si>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</si>
  <si>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</si>
  <si>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</si>
  <si>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</si>
  <si>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</si>
  <si>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</si>
  <si>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</si>
  <si>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</si>
  <si>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</si>
  <si>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</si>
  <si>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</si>
  <si>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</si>
  <si>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</si>
  <si>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</si>
  <si>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</si>
  <si>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</si>
  <si>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</si>
  <si>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</si>
  <si>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</si>
  <si>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</si>
  <si>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</si>
  <si>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</si>
  <si>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</si>
  <si>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</si>
  <si>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</si>
  <si>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</si>
  <si>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</si>
  <si>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</si>
  <si>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</si>
  <si>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</si>
  <si>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</si>
  <si>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</si>
  <si>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</si>
  <si>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</si>
  <si>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</si>
  <si>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</si>
  <si>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</si>
  <si>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</si>
  <si>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</si>
  <si>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</si>
  <si>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</si>
  <si>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</si>
  <si>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</si>
  <si>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</si>
  <si>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</si>
  <si>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</si>
  <si>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</si>
  <si>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</si>
  <si>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</si>
  <si>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</si>
  <si>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</si>
  <si>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</si>
  <si>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</si>
  <si>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</si>
  <si>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</si>
  <si>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</si>
  <si>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</si>
  <si>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</si>
  <si>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</si>
  <si>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</si>
  <si>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</si>
  <si>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</si>
  <si>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</si>
  <si>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</si>
  <si>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</si>
  <si>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</si>
  <si>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</si>
  <si>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</si>
  <si>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</si>
  <si>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</si>
  <si>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</si>
  <si>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</si>
  <si>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</si>
  <si>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</si>
  <si>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</si>
  <si>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</si>
  <si>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</si>
  <si>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</si>
  <si>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</si>
  <si>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</si>
  <si>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</si>
  <si>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</si>
  <si>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</si>
  <si>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</si>
  <si>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</si>
  <si>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</si>
  <si>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</si>
  <si>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</si>
  <si>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</si>
  <si>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</si>
  <si>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</si>
  <si>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</si>
  <si>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</si>
  <si>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</si>
  <si>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</si>
  <si>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</si>
  <si>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</si>
  <si>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</si>
  <si>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</si>
  <si>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</si>
  <si>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</si>
  <si>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</si>
  <si>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</si>
  <si>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</si>
  <si>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</si>
  <si>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</si>
  <si>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</si>
  <si>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</si>
  <si>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</si>
  <si>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</si>
  <si>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</si>
  <si>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</si>
  <si>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</si>
  <si>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</si>
  <si>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</si>
  <si>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</si>
  <si>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</si>
  <si>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</si>
  <si>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</si>
  <si>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</si>
  <si>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</si>
  <si>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</si>
  <si>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</si>
  <si>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</si>
  <si>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</si>
  <si>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</si>
  <si>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</si>
  <si>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</si>
  <si>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</si>
  <si>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</si>
  <si>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</si>
  <si>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</si>
  <si>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</si>
  <si>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</si>
  <si>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</si>
  <si>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</si>
  <si>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</si>
  <si>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</si>
  <si>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</si>
  <si>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</si>
  <si>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</si>
  <si>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</si>
  <si>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</si>
  <si>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</si>
  <si>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</si>
  <si>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</si>
  <si>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</si>
  <si>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</si>
  <si>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</si>
  <si>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</si>
  <si>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</si>
  <si>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</si>
  <si>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</si>
  <si>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</si>
  <si>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</si>
  <si>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</si>
  <si>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</si>
  <si>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</si>
  <si>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</si>
  <si>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</si>
  <si>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</si>
  <si>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</si>
  <si>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</si>
  <si>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</si>
  <si>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</si>
  <si>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</si>
  <si>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</si>
  <si>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</si>
  <si>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</si>
  <si>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</si>
  <si>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</si>
  <si>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</si>
  <si>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</si>
  <si>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</si>
  <si>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</si>
  <si>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</si>
  <si>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</si>
  <si>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</si>
  <si>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</si>
  <si>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</si>
  <si>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</si>
  <si>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</si>
  <si>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</si>
  <si>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</si>
  <si>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</si>
  <si>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</si>
  <si>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</si>
  <si>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</si>
  <si>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</si>
  <si>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</si>
  <si>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</si>
  <si>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</si>
  <si>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</si>
  <si>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</si>
  <si>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</si>
  <si>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</si>
  <si>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</si>
  <si>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</si>
  <si>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</si>
  <si>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</si>
  <si>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</si>
  <si>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</si>
  <si>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</si>
  <si>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</si>
  <si>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</si>
  <si>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</si>
  <si>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</si>
  <si>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</si>
  <si>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</si>
  <si>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</si>
  <si>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</si>
  <si>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</si>
  <si>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</si>
  <si>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</si>
  <si>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</si>
  <si>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</si>
  <si>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</si>
  <si>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</si>
  <si>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</si>
  <si>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</si>
  <si>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</si>
  <si>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</si>
  <si>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</si>
  <si>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</si>
  <si>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</si>
  <si>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</si>
  <si>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</si>
  <si>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</si>
  <si>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</si>
  <si>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</si>
  <si>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</si>
  <si>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</si>
  <si>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</si>
  <si>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</si>
  <si>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</si>
  <si>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</si>
  <si>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</si>
  <si>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</si>
  <si>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</si>
  <si>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</si>
  <si>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</si>
  <si>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</si>
  <si>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</si>
  <si>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</si>
  <si>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</si>
  <si>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</si>
  <si>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</si>
  <si>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</si>
  <si>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</si>
  <si>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</si>
  <si>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</si>
  <si>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</si>
  <si>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</si>
  <si>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</si>
  <si>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</si>
  <si>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</si>
  <si>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</si>
  <si>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</si>
  <si>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</si>
  <si>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</si>
  <si>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</si>
  <si>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</si>
  <si>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</si>
  <si>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</si>
  <si>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</si>
  <si>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</si>
  <si>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</si>
  <si>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</si>
  <si>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</si>
  <si>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</si>
  <si>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</si>
  <si>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</si>
  <si>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</si>
  <si>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</si>
  <si>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</si>
  <si>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</si>
  <si>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</si>
  <si>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</si>
  <si>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</si>
  <si>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</si>
  <si>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</si>
  <si>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</si>
  <si>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</si>
  <si>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</si>
  <si>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</si>
  <si>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</si>
  <si>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</si>
  <si>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</si>
  <si>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</si>
  <si>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</si>
  <si>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</si>
  <si>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</si>
  <si>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</si>
  <si>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</si>
  <si>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</si>
  <si>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</si>
  <si>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</si>
  <si>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</si>
  <si>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</si>
  <si>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</si>
  <si>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</si>
  <si>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</si>
  <si>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</si>
  <si>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</si>
  <si>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</si>
  <si>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</si>
  <si>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</si>
  <si>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</si>
  <si>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</si>
  <si>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</si>
  <si>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</si>
  <si>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</si>
  <si>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</si>
  <si>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</si>
  <si>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</si>
  <si>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</si>
  <si>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</si>
  <si>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</si>
  <si>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</si>
  <si>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</si>
  <si>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</si>
  <si>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</si>
  <si>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</si>
  <si>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</si>
  <si>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</si>
  <si>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</si>
  <si>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</si>
  <si>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</si>
  <si>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</si>
  <si>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</si>
  <si>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</si>
  <si>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</si>
  <si>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</si>
  <si>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</si>
  <si>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</si>
  <si>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</si>
  <si>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</si>
  <si>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</si>
  <si>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</si>
  <si>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</si>
  <si>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</si>
  <si>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</si>
  <si>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</si>
  <si>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</si>
  <si>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</si>
  <si>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</si>
  <si>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</si>
  <si>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</si>
  <si>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</si>
  <si>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</si>
  <si>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</si>
  <si>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</si>
  <si>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</si>
  <si>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</si>
  <si>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</si>
  <si>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</si>
  <si>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</si>
  <si>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</si>
  <si>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</si>
  <si>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</si>
  <si>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</si>
  <si>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</si>
  <si>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</si>
  <si>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</si>
  <si>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</si>
  <si>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</si>
  <si>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</si>
  <si>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</si>
  <si>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</si>
  <si>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</si>
  <si>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</si>
  <si>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</si>
  <si>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</si>
  <si>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</si>
  <si>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</si>
  <si>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</si>
  <si>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</si>
  <si>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</si>
  <si>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</si>
  <si>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</si>
  <si>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</si>
  <si>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</si>
  <si>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</si>
  <si>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</si>
  <si>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</si>
  <si>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</si>
  <si>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</si>
  <si>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</si>
  <si>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</si>
  <si>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</si>
  <si>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</si>
  <si>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</si>
  <si>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</si>
  <si>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</si>
  <si>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</si>
  <si>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</si>
  <si>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</si>
  <si>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</si>
  <si>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</si>
  <si>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</si>
  <si>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</si>
  <si>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</si>
  <si>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</si>
  <si>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</si>
  <si>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</si>
  <si>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</si>
  <si>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</si>
  <si>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</si>
  <si>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</si>
  <si>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</si>
  <si>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</si>
  <si>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</si>
  <si>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</si>
  <si>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</si>
  <si>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</si>
  <si>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</si>
  <si>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</si>
  <si>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</si>
  <si>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</si>
  <si>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</si>
  <si>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</si>
  <si>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</si>
  <si>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</si>
  <si>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</si>
  <si>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</si>
  <si>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</si>
  <si>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</si>
  <si>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</si>
  <si>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</si>
  <si>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</si>
  <si>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</si>
  <si>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</si>
  <si>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</si>
  <si>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</si>
  <si>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</si>
  <si>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</si>
  <si>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</si>
  <si>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</si>
  <si>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</si>
  <si>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</si>
  <si>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</si>
  <si>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</si>
  <si>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</si>
  <si>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</si>
  <si>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</si>
  <si>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</si>
  <si>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</si>
  <si>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</si>
  <si>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</si>
  <si>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</si>
  <si>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</si>
  <si>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</si>
  <si>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</si>
  <si>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</si>
  <si>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</si>
  <si>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</si>
  <si>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</si>
  <si>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</si>
  <si>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</si>
  <si>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</si>
  <si>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</si>
  <si>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</si>
  <si>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</si>
  <si>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</si>
  <si>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</si>
  <si>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</si>
  <si>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</si>
  <si>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</si>
  <si>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</si>
  <si>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</si>
  <si>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</si>
  <si>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</si>
  <si>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</si>
  <si>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</si>
  <si>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</si>
  <si>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</si>
  <si>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</si>
  <si>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</si>
  <si>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</si>
  <si>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</si>
  <si>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</si>
  <si>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</si>
  <si>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</si>
  <si>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</si>
  <si>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</si>
  <si>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</si>
  <si>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</si>
  <si>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</si>
  <si>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</si>
  <si>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</si>
  <si>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</si>
  <si>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</si>
  <si>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</si>
  <si>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</si>
  <si>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</si>
  <si>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</si>
  <si>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</si>
  <si>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</si>
  <si>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</si>
  <si>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</si>
  <si>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</si>
  <si>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</si>
  <si>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</si>
  <si>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</si>
  <si>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</si>
  <si>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</si>
  <si>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</si>
  <si>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</si>
  <si>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</si>
  <si>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</si>
  <si>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</si>
  <si>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</si>
  <si>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</si>
  <si>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</si>
  <si>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</si>
  <si>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</si>
  <si>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</si>
  <si>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</si>
  <si>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</si>
  <si>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</si>
  <si>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</si>
  <si>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</si>
  <si>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</si>
  <si>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</si>
  <si>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</si>
  <si>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</si>
  <si>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</si>
  <si>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</si>
  <si>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</si>
  <si>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</si>
  <si>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</si>
  <si>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</si>
  <si>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</si>
  <si>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</si>
  <si>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</si>
  <si>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</si>
  <si>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</si>
  <si>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</si>
  <si>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</si>
  <si>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</si>
  <si>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</si>
  <si>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</si>
  <si>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</si>
  <si>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</si>
  <si>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</si>
  <si>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</si>
  <si>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</si>
  <si>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</si>
  <si>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</si>
  <si>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</si>
  <si>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</si>
  <si>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</si>
  <si>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</si>
  <si>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</si>
  <si>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</si>
  <si>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</si>
  <si>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</si>
  <si>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</si>
  <si>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</si>
  <si>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</si>
  <si>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</si>
  <si>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</si>
  <si>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</si>
  <si>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</si>
  <si>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</si>
  <si>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</si>
  <si>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</si>
  <si>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</si>
  <si>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</si>
  <si>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</si>
  <si>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</si>
  <si>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</si>
  <si>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</si>
  <si>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</si>
  <si>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</si>
  <si>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</si>
  <si>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</si>
  <si>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</si>
  <si>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</si>
  <si>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</si>
  <si>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</si>
  <si>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</si>
  <si>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</si>
  <si>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</si>
  <si>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</si>
  <si>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</si>
  <si>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</si>
  <si>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</si>
  <si>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</si>
  <si>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</si>
  <si>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</si>
  <si>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</si>
  <si>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</si>
  <si>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</si>
  <si>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</si>
  <si>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</si>
  <si>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</si>
  <si>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</si>
  <si>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</si>
  <si>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</si>
  <si>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</si>
  <si>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</si>
  <si>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</si>
  <si>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</si>
  <si>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</si>
  <si>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</si>
  <si>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</si>
  <si>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</si>
  <si>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</si>
  <si>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</si>
  <si>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</si>
  <si>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</si>
  <si>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</si>
  <si>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</si>
  <si>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</si>
  <si>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</si>
  <si>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</si>
  <si>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</si>
  <si>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</si>
  <si>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</si>
  <si>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</si>
  <si>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</si>
  <si>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</si>
  <si>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</si>
  <si>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</si>
  <si>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</si>
  <si>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</si>
  <si>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</si>
  <si>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</si>
  <si>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</si>
  <si>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</si>
  <si>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</si>
  <si>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</si>
  <si>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</si>
  <si>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</si>
  <si>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</si>
  <si>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</si>
  <si>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</si>
  <si>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</si>
  <si>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</si>
  <si>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</si>
  <si>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</si>
  <si>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</si>
  <si>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</si>
  <si>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</si>
  <si>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</si>
  <si>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</si>
  <si>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</si>
  <si>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</si>
  <si>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</si>
  <si>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</si>
  <si>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</si>
  <si>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</si>
  <si>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</si>
  <si>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</si>
  <si>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</si>
  <si>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</si>
  <si>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</si>
  <si>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</si>
  <si>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</si>
  <si>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</si>
  <si>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</si>
  <si>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</si>
  <si>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</si>
  <si>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</si>
  <si>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</si>
  <si>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</si>
  <si>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</si>
  <si>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</si>
  <si>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</si>
  <si>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</si>
  <si>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</si>
  <si>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</si>
  <si>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</si>
  <si>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</si>
  <si>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</si>
  <si>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</si>
  <si>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</si>
  <si>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</si>
  <si>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</si>
  <si>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</si>
  <si>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</si>
  <si>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</si>
  <si>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</si>
  <si>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</si>
  <si>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</si>
  <si>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</si>
  <si>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</si>
  <si>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</si>
  <si>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</si>
  <si>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</si>
  <si>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</si>
  <si>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</si>
  <si>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</si>
  <si>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</si>
  <si>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</si>
  <si>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</si>
  <si>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</si>
  <si>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</si>
  <si>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</si>
  <si>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</si>
  <si>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</si>
  <si>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</si>
  <si>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</si>
  <si>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</si>
  <si>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</si>
  <si>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</si>
  <si>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</si>
  <si>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</si>
  <si>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</si>
  <si>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</si>
  <si>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</si>
  <si>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</si>
  <si>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</si>
  <si>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</si>
  <si>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</si>
  <si>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</si>
  <si>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</si>
  <si>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</si>
  <si>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</si>
  <si>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</si>
  <si>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</si>
  <si>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</si>
  <si>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</si>
  <si>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</si>
  <si>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</si>
  <si>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</si>
  <si>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</si>
  <si>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</si>
  <si>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</si>
  <si>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</si>
  <si>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</si>
  <si>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</si>
  <si>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</si>
  <si>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</si>
  <si>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</si>
  <si>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</si>
  <si>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</si>
  <si>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</si>
  <si>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</si>
  <si>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</si>
  <si>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</si>
  <si>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</si>
  <si>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</si>
  <si>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</si>
  <si>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</si>
  <si>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</si>
  <si>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</si>
  <si>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</si>
  <si>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</si>
  <si>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</si>
  <si>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</si>
  <si>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</si>
  <si>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</si>
  <si>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</si>
  <si>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</si>
  <si>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</si>
  <si>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</si>
  <si>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</si>
  <si>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</si>
  <si>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</si>
  <si>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</si>
  <si>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</si>
  <si>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</si>
  <si>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</si>
  <si>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</si>
  <si>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</si>
  <si>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</si>
  <si>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</si>
  <si>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</si>
  <si>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</si>
  <si>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</si>
  <si>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</si>
  <si>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</si>
  <si>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</si>
  <si>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</si>
  <si>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</si>
  <si>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</si>
  <si>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</si>
  <si>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</si>
  <si>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</si>
  <si>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</si>
  <si>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</si>
  <si>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</si>
  <si>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</si>
  <si>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</si>
  <si>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</si>
  <si>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</si>
  <si>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</si>
  <si>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</si>
  <si>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</si>
  <si>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</si>
  <si>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</si>
  <si>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</si>
  <si>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</si>
  <si>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</si>
  <si>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</si>
  <si>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</si>
  <si>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</si>
  <si>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</si>
  <si>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</si>
  <si>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</si>
  <si>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</si>
  <si>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</si>
  <si>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</si>
  <si>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</si>
  <si>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</si>
  <si>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</si>
  <si>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</si>
  <si>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</si>
  <si>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</si>
  <si>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</si>
  <si>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</si>
  <si>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</si>
  <si>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</si>
  <si>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</si>
  <si>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</si>
  <si>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</si>
  <si>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</si>
  <si>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</si>
  <si>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</si>
  <si>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</si>
  <si>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</si>
  <si>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</si>
  <si>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</si>
  <si>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</si>
  <si>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</si>
  <si>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</si>
  <si>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</si>
  <si>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</si>
  <si>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</si>
  <si>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</si>
  <si>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</si>
  <si>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</si>
  <si>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</si>
  <si>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</si>
  <si>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</si>
  <si>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</si>
  <si>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</si>
  <si>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</si>
  <si>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</si>
  <si>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</si>
  <si>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</si>
  <si>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</si>
  <si>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</si>
  <si>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</si>
  <si>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</si>
  <si>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</si>
  <si>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</si>
  <si>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</si>
  <si>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</si>
  <si>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</si>
  <si>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</si>
  <si>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</si>
  <si>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</si>
  <si>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</si>
  <si>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</si>
  <si>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</si>
  <si>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</si>
  <si>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</si>
  <si>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</si>
  <si>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</si>
  <si>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</si>
  <si>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</si>
  <si>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</si>
  <si>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</si>
  <si>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</si>
  <si>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</si>
  <si>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</si>
  <si>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</si>
  <si>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</si>
  <si>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</si>
  <si>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</si>
  <si>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</si>
  <si>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</si>
  <si>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</si>
  <si>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</si>
  <si>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</si>
  <si>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</si>
  <si>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</si>
  <si>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</si>
  <si>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</si>
  <si>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</si>
  <si>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</si>
  <si>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</si>
  <si>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</si>
  <si>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</si>
  <si>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</si>
  <si>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</si>
  <si>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</si>
  <si>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</si>
  <si>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</si>
  <si>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</si>
  <si>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</si>
  <si>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</si>
  <si>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</si>
  <si>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</si>
  <si>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</si>
  <si>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</si>
  <si>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</si>
  <si>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</si>
  <si>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</si>
  <si>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</si>
  <si>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</si>
  <si>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</si>
  <si>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</si>
  <si>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</si>
  <si>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</si>
  <si>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</si>
  <si>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</si>
  <si>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</si>
  <si>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</si>
  <si>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</si>
  <si>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</si>
  <si>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</si>
  <si>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</si>
  <si>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</si>
  <si>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</si>
  <si>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</si>
  <si>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</si>
  <si>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</si>
  <si>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</si>
  <si>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</si>
  <si>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</si>
  <si>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</si>
  <si>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</si>
  <si>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</si>
  <si>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</si>
  <si>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</si>
  <si>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</si>
  <si>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</si>
  <si>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</si>
  <si>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</si>
  <si>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</si>
  <si>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</si>
  <si>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</si>
  <si>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</si>
  <si>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</si>
  <si>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</si>
  <si>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</si>
  <si>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</si>
  <si>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</si>
  <si>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</si>
  <si>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</si>
  <si>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</si>
  <si>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</si>
  <si>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</si>
  <si>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</si>
  <si>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</si>
  <si>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</si>
  <si>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</si>
  <si>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</si>
  <si>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</si>
  <si>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</si>
  <si>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</si>
  <si>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</si>
  <si>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</si>
  <si>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</si>
  <si>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</si>
  <si>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</si>
  <si>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</si>
  <si>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</si>
  <si>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</si>
  <si>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</si>
  <si>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</si>
  <si>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</si>
  <si>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</si>
  <si>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</si>
  <si>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</si>
  <si>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</si>
  <si>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</si>
  <si>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</si>
  <si>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</si>
  <si>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</si>
  <si>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</si>
  <si>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</si>
  <si>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</si>
  <si>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</si>
  <si>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</si>
  <si>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</si>
  <si>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</si>
  <si>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</si>
  <si>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</si>
  <si>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</si>
  <si>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</si>
  <si>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</si>
  <si>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</si>
  <si>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</si>
  <si>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</si>
  <si>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</si>
  <si>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</si>
  <si>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</si>
  <si>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</si>
  <si>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</si>
  <si>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</si>
  <si>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</si>
  <si>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</si>
  <si>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</si>
  <si>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</si>
  <si>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</si>
  <si>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</si>
  <si>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</si>
  <si>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</si>
  <si>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</si>
  <si>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</si>
  <si>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</si>
  <si>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</si>
  <si>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</si>
  <si>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</si>
  <si>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</si>
  <si>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</si>
  <si>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</si>
  <si>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</si>
  <si>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</si>
  <si>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</si>
  <si>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</si>
  <si>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</si>
  <si>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</si>
  <si>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</si>
  <si>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</si>
  <si>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</si>
  <si>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</si>
  <si>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</si>
  <si>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</si>
  <si>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</si>
  <si>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</si>
  <si>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</si>
  <si>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</si>
  <si>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</si>
  <si>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</si>
  <si>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</si>
  <si>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</si>
  <si>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</si>
  <si>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</si>
  <si>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</si>
  <si>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</si>
  <si>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</si>
  <si>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</si>
  <si>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</si>
  <si>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</si>
  <si>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</si>
  <si>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</si>
  <si>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</si>
  <si>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</si>
  <si>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</si>
  <si>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</si>
  <si>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</si>
  <si>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</si>
  <si>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</si>
  <si>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</si>
  <si>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</si>
  <si>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</si>
  <si>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</si>
  <si>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</si>
  <si>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</si>
  <si>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</si>
  <si>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</si>
  <si>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</si>
  <si>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</si>
  <si>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</si>
  <si>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</si>
  <si>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</si>
  <si>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</si>
  <si>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</si>
  <si>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</si>
  <si>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</si>
  <si>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</si>
  <si>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</si>
  <si>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</si>
  <si>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</si>
  <si>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</si>
  <si>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</si>
  <si>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</si>
  <si>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</si>
  <si>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</si>
  <si>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</si>
  <si>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</si>
  <si>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</si>
  <si>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</si>
  <si>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</si>
  <si>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</si>
  <si>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</si>
  <si>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</si>
  <si>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</si>
  <si>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</si>
  <si>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</si>
  <si>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</si>
  <si>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</si>
  <si>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</si>
  <si>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</si>
  <si>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</si>
  <si>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</si>
  <si>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</si>
  <si>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</si>
  <si>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</si>
  <si>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</si>
  <si>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</si>
  <si>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</si>
  <si>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</si>
  <si>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</si>
  <si>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</si>
  <si>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</si>
  <si>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</si>
  <si>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</si>
  <si>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</si>
  <si>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</si>
  <si>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</si>
  <si>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</si>
  <si>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</si>
  <si>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</si>
  <si>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</si>
  <si>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</si>
  <si>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</si>
  <si>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</si>
  <si>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</si>
  <si>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</si>
  <si>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</si>
  <si>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</si>
  <si>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</si>
  <si>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</si>
  <si>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</si>
  <si>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</si>
  <si>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</si>
  <si>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</si>
  <si>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</si>
  <si>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</si>
  <si>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</si>
  <si>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</si>
  <si>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</si>
  <si>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</si>
  <si>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</si>
  <si>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</si>
  <si>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</si>
  <si>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</si>
  <si>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</si>
  <si>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</si>
  <si>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</si>
  <si>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</si>
  <si>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</si>
  <si>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</si>
  <si>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</si>
  <si>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</si>
  <si>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</si>
  <si>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</si>
  <si>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</si>
  <si>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</si>
  <si>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</si>
  <si>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</si>
  <si>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</si>
  <si>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</si>
  <si>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</si>
  <si>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</si>
  <si>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</si>
  <si>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</si>
  <si>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</si>
  <si>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</si>
  <si>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</si>
  <si>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</si>
  <si>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</si>
  <si>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</si>
  <si>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</si>
  <si>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</si>
  <si>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</si>
  <si>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</si>
  <si>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</si>
  <si>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</si>
  <si>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</si>
  <si>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</si>
  <si>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</si>
  <si>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</si>
  <si>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</si>
  <si>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</si>
  <si>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</si>
  <si>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</si>
  <si>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</si>
  <si>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</si>
  <si>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</si>
  <si>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</si>
  <si>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</si>
  <si>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</si>
  <si>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</si>
  <si>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</si>
  <si>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</si>
  <si>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</si>
  <si>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</si>
  <si>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</si>
  <si>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</si>
  <si>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</si>
  <si>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</si>
  <si>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</si>
  <si>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</si>
  <si>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</si>
  <si>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</si>
  <si>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</si>
  <si>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</si>
  <si>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</si>
  <si>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</si>
  <si>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</si>
  <si>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</si>
  <si>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</si>
  <si>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</si>
  <si>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</si>
  <si>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</si>
  <si>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</si>
  <si>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</si>
  <si>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</si>
  <si>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</si>
  <si>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</si>
  <si>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</si>
  <si>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</si>
  <si>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</si>
  <si>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</si>
  <si>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</si>
  <si>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</si>
  <si>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</si>
  <si>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</si>
  <si>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</si>
  <si>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</si>
  <si>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</si>
  <si>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</si>
  <si>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</si>
  <si>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</si>
  <si>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</si>
  <si>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</si>
  <si>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</si>
  <si>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</si>
  <si>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</si>
  <si>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</si>
  <si>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</si>
  <si>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</si>
  <si>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</si>
  <si>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</si>
  <si>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</si>
  <si>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</si>
  <si>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</si>
  <si>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</si>
  <si>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</si>
  <si>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</si>
  <si>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</si>
  <si>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</si>
  <si>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</si>
  <si>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</si>
  <si>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</si>
  <si>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</si>
  <si>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</si>
  <si>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</si>
  <si>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</si>
  <si>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</si>
  <si>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</si>
  <si>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</si>
  <si>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</si>
  <si>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</si>
  <si>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</si>
  <si>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</si>
  <si>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</si>
  <si>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</si>
  <si>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</si>
  <si>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</si>
  <si>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</si>
  <si>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</si>
  <si>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</si>
  <si>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</si>
  <si>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</si>
  <si>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</si>
  <si>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</si>
  <si>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</si>
  <si>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</si>
  <si>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</si>
  <si>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</si>
  <si>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</si>
  <si>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</si>
  <si>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</si>
  <si>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</si>
  <si>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</si>
  <si>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</si>
  <si>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</si>
  <si>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</si>
  <si>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</si>
  <si>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</si>
  <si>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</si>
  <si>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</si>
  <si>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</si>
  <si>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</si>
  <si>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</si>
  <si>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</si>
  <si>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</si>
  <si>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</si>
  <si>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</si>
  <si>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</si>
  <si>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</si>
  <si>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</si>
  <si>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</si>
  <si>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</si>
  <si>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</si>
  <si>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</si>
  <si>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</si>
  <si>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</si>
  <si>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</si>
  <si>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</si>
  <si>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</si>
  <si>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</si>
  <si>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</si>
  <si>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</si>
  <si>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</si>
  <si>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</si>
  <si>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</si>
  <si>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</si>
  <si>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</si>
  <si>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</si>
  <si>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</si>
  <si>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</si>
  <si>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</si>
  <si>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</si>
  <si>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</si>
  <si>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</si>
  <si>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</si>
  <si>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</si>
  <si>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</si>
  <si>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</si>
  <si>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</si>
  <si>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</si>
  <si>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</si>
  <si>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</si>
  <si>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</si>
  <si>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</si>
  <si>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</si>
  <si>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</si>
  <si>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</si>
  <si>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</si>
  <si>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</si>
  <si>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</si>
  <si>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</si>
  <si>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</si>
  <si>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</si>
  <si>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</si>
  <si>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</si>
  <si>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</si>
  <si>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</si>
  <si>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</si>
  <si>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</si>
  <si>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</si>
  <si>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</si>
  <si>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</si>
  <si>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</si>
  <si>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</si>
  <si>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</si>
  <si>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</si>
  <si>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</si>
  <si>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</si>
  <si>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</si>
  <si>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</si>
  <si>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</si>
  <si>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</si>
  <si>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</si>
  <si>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</si>
  <si>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</si>
  <si>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</si>
  <si>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</si>
  <si>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</si>
  <si>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</si>
  <si>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</si>
  <si>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</si>
  <si>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</si>
  <si>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</si>
  <si>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</si>
  <si>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</si>
  <si>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</si>
  <si>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</si>
  <si>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</si>
  <si>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</si>
  <si>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</si>
  <si>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</si>
  <si>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</si>
  <si>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</si>
  <si>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Медвеђа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</si>
</sst>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124</c:v>
                </c:pt>
                <c:pt idx="1">
                  <c:v>112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206</c:v>
                </c:pt>
                <c:pt idx="1">
                  <c:v>181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869</c:v>
                </c:pt>
                <c:pt idx="1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449</c:v>
                </c:pt>
                <c:pt idx="1">
                  <c:v>417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177.303</c:v>
                </c:pt>
                <c:pt idx="1">
                  <c:v>269.834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1019</c:v>
                </c:pt>
                <c:pt idx="1">
                  <c:v>944</c:v>
                </c:pt>
                <c:pt idx="2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884800"/>
        <c:axId val="285887104"/>
      </c:barChart>
      <c:catAx>
        <c:axId val="2858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887104"/>
        <c:crosses val="autoZero"/>
        <c:auto val="1"/>
        <c:lblAlgn val="ctr"/>
        <c:lblOffset val="100"/>
        <c:noMultiLvlLbl val="0"/>
      </c:catAx>
      <c:valAx>
        <c:axId val="28588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884800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9292288"/>
        <c:axId val="289614464"/>
      </c:barChart>
      <c:catAx>
        <c:axId val="2892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614464"/>
        <c:crosses val="autoZero"/>
        <c:auto val="1"/>
        <c:lblAlgn val="ctr"/>
        <c:lblOffset val="100"/>
        <c:noMultiLvlLbl val="0"/>
      </c:catAx>
      <c:valAx>
        <c:axId val="2896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292288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16.354556803995006</c:v>
                </c:pt>
                <c:pt idx="1">
                  <c:v>61.407615480649191</c:v>
                </c:pt>
                <c:pt idx="2">
                  <c:v>22.237827715355802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</c:v>
                </c:pt>
                <c:pt idx="1">
                  <c:v>22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1923456"/>
        <c:axId val="291924992"/>
      </c:barChart>
      <c:catAx>
        <c:axId val="2919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924992"/>
        <c:crosses val="autoZero"/>
        <c:auto val="1"/>
        <c:lblAlgn val="ctr"/>
        <c:lblOffset val="100"/>
        <c:noMultiLvlLbl val="0"/>
      </c:catAx>
      <c:valAx>
        <c:axId val="2919249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19234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2960896"/>
        <c:axId val="292971648"/>
      </c:barChart>
      <c:catAx>
        <c:axId val="2929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71648"/>
        <c:crosses val="autoZero"/>
        <c:auto val="1"/>
        <c:lblAlgn val="ctr"/>
        <c:lblOffset val="100"/>
        <c:noMultiLvlLbl val="0"/>
      </c:catAx>
      <c:valAx>
        <c:axId val="29297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296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204.2</c:v>
                </c:pt>
                <c:pt idx="1">
                  <c:v>195.7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119.5</c:v>
                </c:pt>
                <c:pt idx="1">
                  <c:v>276.5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446016"/>
        <c:axId val="293656064"/>
      </c:barChart>
      <c:catAx>
        <c:axId val="29344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656064"/>
        <c:crosses val="autoZero"/>
        <c:auto val="1"/>
        <c:lblAlgn val="ctr"/>
        <c:lblOffset val="100"/>
        <c:noMultiLvlLbl val="0"/>
      </c:catAx>
      <c:valAx>
        <c:axId val="29365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4460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313</c:v>
                </c:pt>
                <c:pt idx="1">
                  <c:v>280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730176"/>
        <c:axId val="293752832"/>
      </c:barChart>
      <c:catAx>
        <c:axId val="2937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752832"/>
        <c:crosses val="autoZero"/>
        <c:auto val="1"/>
        <c:lblAlgn val="ctr"/>
        <c:lblOffset val="100"/>
        <c:noMultiLvlLbl val="0"/>
      </c:catAx>
      <c:valAx>
        <c:axId val="29375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7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055936"/>
        <c:axId val="294281984"/>
      </c:barChart>
      <c:catAx>
        <c:axId val="2940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81984"/>
        <c:crosses val="autoZero"/>
        <c:auto val="1"/>
        <c:lblAlgn val="ctr"/>
        <c:lblOffset val="100"/>
        <c:noMultiLvlLbl val="0"/>
      </c:catAx>
      <c:valAx>
        <c:axId val="2942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05593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32</c:v>
                </c:pt>
                <c:pt idx="1">
                  <c:v>27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661504"/>
        <c:axId val="294704256"/>
      </c:barChart>
      <c:catAx>
        <c:axId val="2946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704256"/>
        <c:crosses val="autoZero"/>
        <c:auto val="1"/>
        <c:lblAlgn val="ctr"/>
        <c:lblOffset val="100"/>
        <c:noMultiLvlLbl val="0"/>
      </c:catAx>
      <c:valAx>
        <c:axId val="2947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66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2.2784019975031211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1.9194756554307115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2.387640449438202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2.4032459425717851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2.5436953807740323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2.6061173533083646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2.4344569288389515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3.464419475655431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3.8857677902621721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3.2459425717852688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1.9818976279650438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1.7790262172284643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1.0611735330836454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6498688"/>
        <c:axId val="296500224"/>
      </c:barChart>
      <c:catAx>
        <c:axId val="296498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6500224"/>
        <c:crosses val="autoZero"/>
        <c:auto val="1"/>
        <c:lblAlgn val="ctr"/>
        <c:lblOffset val="100"/>
        <c:noMultiLvlLbl val="0"/>
      </c:catAx>
      <c:valAx>
        <c:axId val="296500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6498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2.0131086142322099</c:v>
                </c:pt>
                <c:pt idx="1">
                  <c:v>2.1535580524344571</c:v>
                </c:pt>
                <c:pt idx="2">
                  <c:v>2.4032459425717851</c:v>
                </c:pt>
                <c:pt idx="3">
                  <c:v>2.8089887640449436</c:v>
                </c:pt>
                <c:pt idx="4">
                  <c:v>2.6529338327091136</c:v>
                </c:pt>
                <c:pt idx="5">
                  <c:v>2.9182272159800249</c:v>
                </c:pt>
                <c:pt idx="6">
                  <c:v>3.2771535580524342</c:v>
                </c:pt>
                <c:pt idx="7">
                  <c:v>3.3551810237203492</c:v>
                </c:pt>
                <c:pt idx="8">
                  <c:v>2.9026217228464422</c:v>
                </c:pt>
                <c:pt idx="9">
                  <c:v>3.3551810237203492</c:v>
                </c:pt>
                <c:pt idx="10">
                  <c:v>4.4007490636704123</c:v>
                </c:pt>
                <c:pt idx="11">
                  <c:v>4.9469413233458184</c:v>
                </c:pt>
                <c:pt idx="12">
                  <c:v>4.369538077403246</c:v>
                </c:pt>
                <c:pt idx="13">
                  <c:v>3.7765293383270913</c:v>
                </c:pt>
                <c:pt idx="14">
                  <c:v>2.8245942571785267</c:v>
                </c:pt>
                <c:pt idx="15">
                  <c:v>2.1223470661672907</c:v>
                </c:pt>
                <c:pt idx="16">
                  <c:v>1.4044943820224718</c:v>
                </c:pt>
                <c:pt idx="17">
                  <c:v>0.8114856429463172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6572032"/>
        <c:axId val="296573568"/>
      </c:barChart>
      <c:catAx>
        <c:axId val="296572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6573568"/>
        <c:crosses val="autoZero"/>
        <c:auto val="1"/>
        <c:lblAlgn val="ctr"/>
        <c:lblOffset val="100"/>
        <c:noMultiLvlLbl val="0"/>
      </c:catAx>
      <c:valAx>
        <c:axId val="2965735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572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0.26892047637341532</c:v>
                </c:pt>
                <c:pt idx="1">
                  <c:v>0.27397260273972601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3.3807145601229349</c:v>
                </c:pt>
                <c:pt idx="1">
                  <c:v>0.82191780821917804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292-46BF-8A99-ACBD34D086C3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292-46BF-8A99-ACBD34D086C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12.98501728774491</c:v>
                </c:pt>
                <c:pt idx="1">
                  <c:v>5.9931506849315062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292-46BF-8A99-ACBD34D086C3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292-46BF-8A99-ACBD34D086C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28.543987706492508</c:v>
                </c:pt>
                <c:pt idx="1">
                  <c:v>24.726027397260275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292-46BF-8A99-ACBD34D086C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292-46BF-8A99-ACBD34D086C3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42.604686899731078</c:v>
                </c:pt>
                <c:pt idx="1">
                  <c:v>55.924657534246577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C292-46BF-8A99-ACBD34D086C3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C292-46BF-8A99-ACBD34D086C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3.1502112946600076</c:v>
                </c:pt>
                <c:pt idx="1">
                  <c:v>4.0410958904109586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C292-46BF-8A99-ACBD34D086C3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C292-46BF-8A99-ACBD34D086C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9.0664617748751439</c:v>
                </c:pt>
                <c:pt idx="1">
                  <c:v>8.2191780821917799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7051264"/>
        <c:axId val="297052800"/>
      </c:barChart>
      <c:catAx>
        <c:axId val="29705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052800"/>
        <c:crosses val="autoZero"/>
        <c:auto val="1"/>
        <c:lblAlgn val="ctr"/>
        <c:lblOffset val="100"/>
        <c:noMultiLvlLbl val="0"/>
      </c:catAx>
      <c:valAx>
        <c:axId val="29705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051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C20-45F4-8700-3FC1DF4E70F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C20-45F4-8700-3FC1DF4E70F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33.768728390318863</c:v>
                </c:pt>
                <c:pt idx="1">
                  <c:v>29.006849315068493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C20-45F4-8700-3FC1DF4E70F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C20-45F4-8700-3FC1DF4E70F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29.58125240107568</c:v>
                </c:pt>
                <c:pt idx="1">
                  <c:v>35.239726027397261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C20-45F4-8700-3FC1DF4E70F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C20-45F4-8700-3FC1DF4E70F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36.457933154053016</c:v>
                </c:pt>
                <c:pt idx="1">
                  <c:v>35.61643835616438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0.19208605455243949</c:v>
                </c:pt>
                <c:pt idx="1">
                  <c:v>0.13698630136986301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8172800"/>
        <c:axId val="298174720"/>
      </c:barChart>
      <c:catAx>
        <c:axId val="29817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174720"/>
        <c:crosses val="autoZero"/>
        <c:auto val="1"/>
        <c:lblAlgn val="ctr"/>
        <c:lblOffset val="100"/>
        <c:noMultiLvlLbl val="0"/>
      </c:catAx>
      <c:valAx>
        <c:axId val="29817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172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533</c:v>
                </c:pt>
                <c:pt idx="1">
                  <c:v>483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424</c:v>
                </c:pt>
                <c:pt idx="1">
                  <c:v>411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8606976"/>
        <c:axId val="298611840"/>
      </c:barChart>
      <c:catAx>
        <c:axId val="29860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611840"/>
        <c:crosses val="autoZero"/>
        <c:auto val="1"/>
        <c:lblAlgn val="ctr"/>
        <c:lblOffset val="100"/>
        <c:noMultiLvlLbl val="0"/>
      </c:catAx>
      <c:valAx>
        <c:axId val="298611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60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2.3199999999999998</c:v>
                </c:pt>
                <c:pt idx="1">
                  <c:v>0.68</c:v>
                </c:pt>
                <c:pt idx="3">
                  <c:v>1.2</c:v>
                </c:pt>
                <c:pt idx="4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8864640"/>
        <c:axId val="298866944"/>
      </c:barChart>
      <c:catAx>
        <c:axId val="29886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866944"/>
        <c:crosses val="autoZero"/>
        <c:auto val="1"/>
        <c:lblAlgn val="ctr"/>
        <c:lblOffset val="100"/>
        <c:noMultiLvlLbl val="0"/>
      </c:catAx>
      <c:valAx>
        <c:axId val="2988669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864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65.392354124748493</c:v>
                </c:pt>
                <c:pt idx="2">
                  <c:v>16.432498472816125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34.607645875251507</c:v>
                </c:pt>
                <c:pt idx="2">
                  <c:v>83.567501527183879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271296"/>
        <c:axId val="299466752"/>
      </c:barChart>
      <c:catAx>
        <c:axId val="29927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466752"/>
        <c:crosses val="autoZero"/>
        <c:auto val="1"/>
        <c:lblAlgn val="ctr"/>
        <c:lblOffset val="100"/>
        <c:noMultiLvlLbl val="0"/>
      </c:catAx>
      <c:valAx>
        <c:axId val="299466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271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24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26</c:v>
                </c:pt>
                <c:pt idx="1">
                  <c:v>23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545344"/>
        <c:axId val="299546880"/>
      </c:barChart>
      <c:catAx>
        <c:axId val="2995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546880"/>
        <c:crosses val="autoZero"/>
        <c:auto val="1"/>
        <c:lblAlgn val="ctr"/>
        <c:lblOffset val="100"/>
        <c:noMultiLvlLbl val="0"/>
      </c:catAx>
      <c:valAx>
        <c:axId val="29954688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5453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67</c:v>
                </c:pt>
                <c:pt idx="1">
                  <c:v>81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59</c:v>
                </c:pt>
                <c:pt idx="1">
                  <c:v>100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617664"/>
        <c:axId val="299728896"/>
      </c:barChart>
      <c:catAx>
        <c:axId val="2996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728896"/>
        <c:crosses val="autoZero"/>
        <c:auto val="1"/>
        <c:lblAlgn val="ctr"/>
        <c:lblOffset val="100"/>
        <c:noMultiLvlLbl val="0"/>
      </c:catAx>
      <c:valAx>
        <c:axId val="2997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617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36.443791329904485</c:v>
                </c:pt>
                <c:pt idx="1">
                  <c:v>25.939505041246562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28.141072740631891</c:v>
                </c:pt>
                <c:pt idx="1">
                  <c:v>26.306141154903756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13.299044819985307</c:v>
                </c:pt>
                <c:pt idx="1">
                  <c:v>17.140238313473876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9.2578986039676714</c:v>
                </c:pt>
                <c:pt idx="1">
                  <c:v>17.323556370302477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6.3188831741366638</c:v>
                </c:pt>
                <c:pt idx="1">
                  <c:v>8.4326306141154905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6.5393093313739898</c:v>
                </c:pt>
                <c:pt idx="1">
                  <c:v>4.8579285059578368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0645760"/>
        <c:axId val="300647552"/>
      </c:barChart>
      <c:catAx>
        <c:axId val="30064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647552"/>
        <c:crosses val="autoZero"/>
        <c:auto val="1"/>
        <c:lblAlgn val="ctr"/>
        <c:lblOffset val="100"/>
        <c:noMultiLvlLbl val="0"/>
      </c:catAx>
      <c:valAx>
        <c:axId val="300647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645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43.84</c:v>
                </c:pt>
                <c:pt idx="1">
                  <c:v>37.64</c:v>
                </c:pt>
                <c:pt idx="2">
                  <c:v>13.63</c:v>
                </c:pt>
                <c:pt idx="3">
                  <c:v>3.6</c:v>
                </c:pt>
                <c:pt idx="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47.26</c:v>
                </c:pt>
                <c:pt idx="1">
                  <c:v>34.93</c:v>
                </c:pt>
                <c:pt idx="2">
                  <c:v>12.93</c:v>
                </c:pt>
                <c:pt idx="3">
                  <c:v>3.17</c:v>
                </c:pt>
                <c:pt idx="4">
                  <c:v>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0751488"/>
        <c:axId val="300773760"/>
      </c:barChart>
      <c:catAx>
        <c:axId val="30075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773760"/>
        <c:crosses val="autoZero"/>
        <c:auto val="1"/>
        <c:lblAlgn val="ctr"/>
        <c:lblOffset val="100"/>
        <c:noMultiLvlLbl val="0"/>
      </c:catAx>
      <c:valAx>
        <c:axId val="30077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7514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52345</c:v>
                </c:pt>
                <c:pt idx="1">
                  <c:v>55833</c:v>
                </c:pt>
                <c:pt idx="2">
                  <c:v>62230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964480"/>
        <c:axId val="301080960"/>
      </c:barChart>
      <c:catAx>
        <c:axId val="3009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080960"/>
        <c:crosses val="autoZero"/>
        <c:auto val="1"/>
        <c:lblAlgn val="ctr"/>
        <c:lblOffset val="100"/>
        <c:noMultiLvlLbl val="0"/>
      </c:catAx>
      <c:valAx>
        <c:axId val="3010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96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609</c:v>
                </c:pt>
                <c:pt idx="1">
                  <c:v>608</c:v>
                </c:pt>
                <c:pt idx="2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1166</c:v>
                </c:pt>
                <c:pt idx="1">
                  <c:v>1154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121536"/>
        <c:axId val="301142400"/>
      </c:barChart>
      <c:catAx>
        <c:axId val="3011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142400"/>
        <c:crosses val="autoZero"/>
        <c:auto val="1"/>
        <c:lblAlgn val="ctr"/>
        <c:lblOffset val="100"/>
        <c:noMultiLvlLbl val="0"/>
      </c:catAx>
      <c:valAx>
        <c:axId val="3011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12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29.6</c:v>
                </c:pt>
                <c:pt idx="1">
                  <c:v>29.8</c:v>
                </c:pt>
                <c:pt idx="2">
                  <c:v>2.1</c:v>
                </c:pt>
                <c:pt idx="3">
                  <c:v>38.499999999999993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52.8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80.208333333333343</c:v>
                </c:pt>
                <c:pt idx="1">
                  <c:v>99.126637554585145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19.791666666666664</c:v>
                </c:pt>
                <c:pt idx="1">
                  <c:v>0.87336244541484709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2189568"/>
        <c:axId val="302191360"/>
      </c:barChart>
      <c:catAx>
        <c:axId val="302189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191360"/>
        <c:crosses val="autoZero"/>
        <c:auto val="1"/>
        <c:lblAlgn val="ctr"/>
        <c:lblOffset val="100"/>
        <c:noMultiLvlLbl val="0"/>
      </c:catAx>
      <c:valAx>
        <c:axId val="3021913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1895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7.7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275584"/>
        <c:axId val="302282240"/>
      </c:barChart>
      <c:catAx>
        <c:axId val="3022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282240"/>
        <c:crosses val="autoZero"/>
        <c:auto val="1"/>
        <c:lblAlgn val="ctr"/>
        <c:lblOffset val="100"/>
        <c:noMultiLvlLbl val="0"/>
      </c:catAx>
      <c:valAx>
        <c:axId val="30228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2755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48.9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398080"/>
        <c:axId val="302891392"/>
      </c:barChart>
      <c:catAx>
        <c:axId val="302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891392"/>
        <c:crosses val="autoZero"/>
        <c:auto val="1"/>
        <c:lblAlgn val="ctr"/>
        <c:lblOffset val="100"/>
        <c:noMultiLvlLbl val="0"/>
      </c:catAx>
      <c:valAx>
        <c:axId val="30289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39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58.82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43.48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3454464"/>
        <c:axId val="232371328"/>
      </c:barChart>
      <c:catAx>
        <c:axId val="3034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71328"/>
        <c:crosses val="autoZero"/>
        <c:auto val="1"/>
        <c:lblAlgn val="ctr"/>
        <c:lblOffset val="100"/>
        <c:noMultiLvlLbl val="0"/>
      </c:catAx>
      <c:valAx>
        <c:axId val="23237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4544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7078</c:v>
                </c:pt>
                <c:pt idx="1">
                  <c:v>5728</c:v>
                </c:pt>
                <c:pt idx="2">
                  <c:v>12252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58</c:v>
                </c:pt>
                <c:pt idx="1">
                  <c:v>56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463360"/>
        <c:axId val="232526592"/>
      </c:barChart>
      <c:catAx>
        <c:axId val="23246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526592"/>
        <c:crosses val="autoZero"/>
        <c:auto val="1"/>
        <c:lblAlgn val="ctr"/>
        <c:lblOffset val="100"/>
        <c:noMultiLvlLbl val="0"/>
      </c:catAx>
      <c:valAx>
        <c:axId val="232526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24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50053</c:v>
                </c:pt>
                <c:pt idx="1">
                  <c:v>38441</c:v>
                </c:pt>
                <c:pt idx="2">
                  <c:v>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283</c:v>
                </c:pt>
                <c:pt idx="1">
                  <c:v>320</c:v>
                </c:pt>
                <c:pt idx="2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536704"/>
        <c:axId val="232550784"/>
      </c:barChart>
      <c:catAx>
        <c:axId val="23253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550784"/>
        <c:crosses val="autoZero"/>
        <c:auto val="1"/>
        <c:lblAlgn val="ctr"/>
        <c:lblOffset val="100"/>
        <c:noMultiLvlLbl val="0"/>
      </c:catAx>
      <c:valAx>
        <c:axId val="232550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253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7.1</c:v>
                </c:pt>
                <c:pt idx="1">
                  <c:v>6.7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5.7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2560896"/>
        <c:axId val="232566784"/>
      </c:barChart>
      <c:catAx>
        <c:axId val="23256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566784"/>
        <c:crosses val="autoZero"/>
        <c:auto val="1"/>
        <c:lblAlgn val="ctr"/>
        <c:lblOffset val="100"/>
        <c:noMultiLvlLbl val="0"/>
      </c:catAx>
      <c:valAx>
        <c:axId val="232566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256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20.2</c:v>
                </c:pt>
                <c:pt idx="1">
                  <c:v>20.7</c:v>
                </c:pt>
                <c:pt idx="2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35.4</c:v>
                </c:pt>
                <c:pt idx="1">
                  <c:v>36.200000000000003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2580992"/>
        <c:axId val="232582528"/>
      </c:barChart>
      <c:catAx>
        <c:axId val="2325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82528"/>
        <c:crosses val="autoZero"/>
        <c:auto val="1"/>
        <c:lblAlgn val="ctr"/>
        <c:lblOffset val="100"/>
        <c:noMultiLvlLbl val="0"/>
      </c:catAx>
      <c:valAx>
        <c:axId val="232582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80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6623.07</c:v>
                </c:pt>
                <c:pt idx="1">
                  <c:v>35021.97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119296"/>
        <c:axId val="272120832"/>
      </c:barChart>
      <c:catAx>
        <c:axId val="27211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120832"/>
        <c:crosses val="autoZero"/>
        <c:auto val="1"/>
        <c:lblAlgn val="ctr"/>
        <c:lblOffset val="100"/>
        <c:noMultiLvlLbl val="0"/>
      </c:catAx>
      <c:valAx>
        <c:axId val="27212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11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183</c:v>
                </c:pt>
                <c:pt idx="1">
                  <c:v>184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138</c:v>
                </c:pt>
                <c:pt idx="1">
                  <c:v>135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516224"/>
        <c:axId val="272517760"/>
      </c:barChart>
      <c:catAx>
        <c:axId val="2725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517760"/>
        <c:crosses val="autoZero"/>
        <c:auto val="1"/>
        <c:lblAlgn val="ctr"/>
        <c:lblOffset val="100"/>
        <c:noMultiLvlLbl val="0"/>
      </c:catAx>
      <c:valAx>
        <c:axId val="27251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5162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BBF-44C5-80CE-12AFC1D8080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BBF-44C5-80CE-12AFC1D8080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BBF-44C5-80CE-12AFC1D8080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BBF-44C5-80CE-12AFC1D8080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56.7</c:v>
                </c:pt>
                <c:pt idx="1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BBF-44C5-80CE-12AFC1D8080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26.4</c:v>
                </c:pt>
                <c:pt idx="1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124</c:v>
                </c:pt>
                <c:pt idx="1">
                  <c:v>112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206</c:v>
                </c:pt>
                <c:pt idx="1">
                  <c:v>181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108352"/>
        <c:axId val="273114240"/>
      </c:barChart>
      <c:catAx>
        <c:axId val="27310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14240"/>
        <c:crosses val="autoZero"/>
        <c:auto val="1"/>
        <c:lblAlgn val="ctr"/>
        <c:lblOffset val="100"/>
        <c:noMultiLvlLbl val="0"/>
      </c:catAx>
      <c:valAx>
        <c:axId val="2731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0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</c:v>
                </c:pt>
                <c:pt idx="1">
                  <c:v>22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144832"/>
        <c:axId val="273146624"/>
      </c:barChart>
      <c:catAx>
        <c:axId val="27314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46624"/>
        <c:crosses val="autoZero"/>
        <c:auto val="1"/>
        <c:lblAlgn val="ctr"/>
        <c:lblOffset val="100"/>
        <c:noMultiLvlLbl val="0"/>
      </c:catAx>
      <c:valAx>
        <c:axId val="27314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44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533</c:v>
                </c:pt>
                <c:pt idx="1">
                  <c:v>483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424</c:v>
                </c:pt>
                <c:pt idx="1">
                  <c:v>411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173120"/>
        <c:axId val="273187200"/>
      </c:barChart>
      <c:catAx>
        <c:axId val="2731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187200"/>
        <c:crosses val="autoZero"/>
        <c:auto val="1"/>
        <c:lblAlgn val="ctr"/>
        <c:lblOffset val="100"/>
        <c:noMultiLvlLbl val="0"/>
      </c:catAx>
      <c:valAx>
        <c:axId val="27318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173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52.8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366-41DA-B6D3-F08AE9F6EBF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366-41DA-B6D3-F08AE9F6EBF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366-41DA-B6D3-F08AE9F6EBF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366-41DA-B6D3-F08AE9F6EBF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56.7</c:v>
                </c:pt>
                <c:pt idx="1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366-41DA-B6D3-F08AE9F6EBF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366-41DA-B6D3-F08AE9F6EBF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26.4</c:v>
                </c:pt>
                <c:pt idx="1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74099584"/>
        <c:axId val="274105472"/>
      </c:barChart>
      <c:catAx>
        <c:axId val="27409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4105472"/>
        <c:crosses val="autoZero"/>
        <c:auto val="1"/>
        <c:lblAlgn val="ctr"/>
        <c:lblOffset val="100"/>
        <c:noMultiLvlLbl val="0"/>
      </c:catAx>
      <c:valAx>
        <c:axId val="274105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40995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74127872"/>
        <c:axId val="274432768"/>
      </c:barChart>
      <c:catAx>
        <c:axId val="27412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4432768"/>
        <c:crosses val="autoZero"/>
        <c:auto val="1"/>
        <c:lblAlgn val="ctr"/>
        <c:lblOffset val="100"/>
        <c:noMultiLvlLbl val="0"/>
      </c:catAx>
      <c:valAx>
        <c:axId val="27443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412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76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91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754944"/>
        <c:axId val="274789504"/>
      </c:barChart>
      <c:catAx>
        <c:axId val="27475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4789504"/>
        <c:crosses val="autoZero"/>
        <c:auto val="1"/>
        <c:lblAlgn val="ctr"/>
        <c:lblOffset val="100"/>
        <c:noMultiLvlLbl val="0"/>
      </c:catAx>
      <c:valAx>
        <c:axId val="2747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75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237888"/>
        <c:axId val="275243776"/>
      </c:barChart>
      <c:catAx>
        <c:axId val="27523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5243776"/>
        <c:crosses val="autoZero"/>
        <c:auto val="1"/>
        <c:lblAlgn val="ctr"/>
        <c:lblOffset val="100"/>
        <c:noMultiLvlLbl val="0"/>
      </c:catAx>
      <c:valAx>
        <c:axId val="2752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523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869</c:v>
                </c:pt>
                <c:pt idx="1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384960"/>
        <c:axId val="275390848"/>
      </c:barChart>
      <c:catAx>
        <c:axId val="27538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5390848"/>
        <c:crosses val="autoZero"/>
        <c:auto val="1"/>
        <c:lblAlgn val="ctr"/>
        <c:lblOffset val="100"/>
        <c:noMultiLvlLbl val="0"/>
      </c:catAx>
      <c:valAx>
        <c:axId val="27539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38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449</c:v>
                </c:pt>
                <c:pt idx="1">
                  <c:v>417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415424"/>
        <c:axId val="275416960"/>
      </c:barChart>
      <c:catAx>
        <c:axId val="2754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16960"/>
        <c:crosses val="autoZero"/>
        <c:auto val="1"/>
        <c:lblAlgn val="ctr"/>
        <c:lblOffset val="100"/>
        <c:noMultiLvlLbl val="0"/>
      </c:catAx>
      <c:valAx>
        <c:axId val="2754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1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52.3</c:v>
                </c:pt>
                <c:pt idx="1">
                  <c:v>42.1</c:v>
                </c:pt>
                <c:pt idx="2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47.7</c:v>
                </c:pt>
                <c:pt idx="1">
                  <c:v>57.9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440000"/>
        <c:axId val="275441536"/>
      </c:barChart>
      <c:catAx>
        <c:axId val="27544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41536"/>
        <c:crosses val="autoZero"/>
        <c:auto val="1"/>
        <c:lblAlgn val="ctr"/>
        <c:lblOffset val="100"/>
        <c:noMultiLvlLbl val="0"/>
      </c:catAx>
      <c:valAx>
        <c:axId val="275441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4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721600"/>
        <c:axId val="275723392"/>
      </c:barChart>
      <c:catAx>
        <c:axId val="275721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23392"/>
        <c:crosses val="autoZero"/>
        <c:auto val="1"/>
        <c:lblAlgn val="ctr"/>
        <c:lblOffset val="100"/>
        <c:noMultiLvlLbl val="0"/>
      </c:catAx>
      <c:valAx>
        <c:axId val="275723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2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1019</c:v>
                </c:pt>
                <c:pt idx="1">
                  <c:v>944</c:v>
                </c:pt>
                <c:pt idx="2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883136"/>
        <c:axId val="275884672"/>
      </c:barChart>
      <c:catAx>
        <c:axId val="27588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884672"/>
        <c:crosses val="autoZero"/>
        <c:auto val="1"/>
        <c:lblAlgn val="ctr"/>
        <c:lblOffset val="100"/>
        <c:noMultiLvlLbl val="0"/>
      </c:catAx>
      <c:valAx>
        <c:axId val="27588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88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16.354556803995006</c:v>
                </c:pt>
                <c:pt idx="1">
                  <c:v>61.407615480649191</c:v>
                </c:pt>
                <c:pt idx="2">
                  <c:v>22.237827715355802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6801024"/>
        <c:axId val="276802560"/>
      </c:barChart>
      <c:catAx>
        <c:axId val="2768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802560"/>
        <c:crosses val="autoZero"/>
        <c:auto val="1"/>
        <c:lblAlgn val="ctr"/>
        <c:lblOffset val="100"/>
        <c:noMultiLvlLbl val="0"/>
      </c:catAx>
      <c:valAx>
        <c:axId val="2768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68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6972672"/>
        <c:axId val="276974208"/>
      </c:barChart>
      <c:catAx>
        <c:axId val="2769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974208"/>
        <c:crosses val="autoZero"/>
        <c:auto val="1"/>
        <c:lblAlgn val="ctr"/>
        <c:lblOffset val="100"/>
        <c:noMultiLvlLbl val="0"/>
      </c:catAx>
      <c:valAx>
        <c:axId val="2769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697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204.2</c:v>
                </c:pt>
                <c:pt idx="1">
                  <c:v>195.7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119.5</c:v>
                </c:pt>
                <c:pt idx="1">
                  <c:v>276.5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041920"/>
        <c:axId val="277043456"/>
      </c:barChart>
      <c:catAx>
        <c:axId val="27704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43456"/>
        <c:crosses val="autoZero"/>
        <c:auto val="1"/>
        <c:lblAlgn val="ctr"/>
        <c:lblOffset val="100"/>
        <c:noMultiLvlLbl val="0"/>
      </c:catAx>
      <c:valAx>
        <c:axId val="27704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41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313</c:v>
                </c:pt>
                <c:pt idx="1">
                  <c:v>280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486208"/>
        <c:axId val="277811584"/>
      </c:barChart>
      <c:catAx>
        <c:axId val="27748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11584"/>
        <c:crosses val="autoZero"/>
        <c:auto val="1"/>
        <c:lblAlgn val="ctr"/>
        <c:lblOffset val="100"/>
        <c:noMultiLvlLbl val="0"/>
      </c:catAx>
      <c:valAx>
        <c:axId val="27781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48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087552"/>
        <c:axId val="278089088"/>
      </c:barChart>
      <c:catAx>
        <c:axId val="2780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089088"/>
        <c:crosses val="autoZero"/>
        <c:auto val="1"/>
        <c:lblAlgn val="ctr"/>
        <c:lblOffset val="100"/>
        <c:noMultiLvlLbl val="0"/>
      </c:catAx>
      <c:valAx>
        <c:axId val="2780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087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32</c:v>
                </c:pt>
                <c:pt idx="1">
                  <c:v>27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128128"/>
        <c:axId val="278129664"/>
      </c:barChart>
      <c:catAx>
        <c:axId val="2781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29664"/>
        <c:crosses val="autoZero"/>
        <c:auto val="1"/>
        <c:lblAlgn val="ctr"/>
        <c:lblOffset val="100"/>
        <c:noMultiLvlLbl val="0"/>
      </c:catAx>
      <c:valAx>
        <c:axId val="27812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2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2.2784019975031211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1.9194756554307115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2.387640449438202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2.4032459425717851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2.5436953807740323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2.6061173533083646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2.4344569288389515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3.464419475655431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3.8857677902621721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3.2459425717852688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1.9818976279650438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1.7790262172284643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1.0611735330836454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8879616"/>
        <c:axId val="278885504"/>
      </c:barChart>
      <c:catAx>
        <c:axId val="2788796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8885504"/>
        <c:crosses val="autoZero"/>
        <c:auto val="1"/>
        <c:lblAlgn val="ctr"/>
        <c:lblOffset val="100"/>
        <c:noMultiLvlLbl val="0"/>
      </c:catAx>
      <c:valAx>
        <c:axId val="2788855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88796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2.0131086142322099</c:v>
                </c:pt>
                <c:pt idx="1">
                  <c:v>2.1535580524344571</c:v>
                </c:pt>
                <c:pt idx="2">
                  <c:v>2.4032459425717851</c:v>
                </c:pt>
                <c:pt idx="3">
                  <c:v>2.8089887640449436</c:v>
                </c:pt>
                <c:pt idx="4">
                  <c:v>2.6529338327091136</c:v>
                </c:pt>
                <c:pt idx="5">
                  <c:v>2.9182272159800249</c:v>
                </c:pt>
                <c:pt idx="6">
                  <c:v>3.2771535580524342</c:v>
                </c:pt>
                <c:pt idx="7">
                  <c:v>3.3551810237203492</c:v>
                </c:pt>
                <c:pt idx="8">
                  <c:v>2.9026217228464422</c:v>
                </c:pt>
                <c:pt idx="9">
                  <c:v>3.3551810237203492</c:v>
                </c:pt>
                <c:pt idx="10">
                  <c:v>4.4007490636704123</c:v>
                </c:pt>
                <c:pt idx="11">
                  <c:v>4.9469413233458184</c:v>
                </c:pt>
                <c:pt idx="12">
                  <c:v>4.369538077403246</c:v>
                </c:pt>
                <c:pt idx="13">
                  <c:v>3.7765293383270913</c:v>
                </c:pt>
                <c:pt idx="14">
                  <c:v>2.8245942571785267</c:v>
                </c:pt>
                <c:pt idx="15">
                  <c:v>2.1223470661672907</c:v>
                </c:pt>
                <c:pt idx="16">
                  <c:v>1.4044943820224718</c:v>
                </c:pt>
                <c:pt idx="17">
                  <c:v>0.8114856429463172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8917504"/>
        <c:axId val="278919040"/>
      </c:barChart>
      <c:catAx>
        <c:axId val="278917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8919040"/>
        <c:crosses val="autoZero"/>
        <c:auto val="1"/>
        <c:lblAlgn val="ctr"/>
        <c:lblOffset val="100"/>
        <c:noMultiLvlLbl val="0"/>
      </c:catAx>
      <c:valAx>
        <c:axId val="2789190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917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0.26892047637341532</c:v>
                </c:pt>
                <c:pt idx="1">
                  <c:v>0.27397260273972601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3.3807145601229349</c:v>
                </c:pt>
                <c:pt idx="1">
                  <c:v>0.82191780821917804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779-4F8A-917A-819091351AC1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779-4F8A-917A-819091351AC1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779-4F8A-917A-819091351AC1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779-4F8A-917A-819091351AC1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12.98501728774491</c:v>
                </c:pt>
                <c:pt idx="1">
                  <c:v>5.9931506849315062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779-4F8A-917A-819091351AC1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779-4F8A-917A-819091351AC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28.543987706492508</c:v>
                </c:pt>
                <c:pt idx="1">
                  <c:v>24.726027397260275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779-4F8A-917A-819091351AC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779-4F8A-917A-819091351AC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42.604686899731078</c:v>
                </c:pt>
                <c:pt idx="1">
                  <c:v>55.924657534246577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779-4F8A-917A-819091351AC1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779-4F8A-917A-819091351AC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3.1502112946600076</c:v>
                </c:pt>
                <c:pt idx="1">
                  <c:v>4.0410958904109586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779-4F8A-917A-819091351AC1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779-4F8A-917A-819091351AC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9.0664617748751439</c:v>
                </c:pt>
                <c:pt idx="1">
                  <c:v>8.2191780821917799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9155072"/>
        <c:axId val="279156608"/>
      </c:barChart>
      <c:catAx>
        <c:axId val="2791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156608"/>
        <c:crosses val="autoZero"/>
        <c:auto val="1"/>
        <c:lblAlgn val="ctr"/>
        <c:lblOffset val="100"/>
        <c:noMultiLvlLbl val="0"/>
      </c:catAx>
      <c:valAx>
        <c:axId val="27915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1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9DE-45AA-BBF3-BBA0B6D7B134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9DE-45AA-BBF3-BBA0B6D7B1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33.768728390318863</c:v>
                </c:pt>
                <c:pt idx="1">
                  <c:v>29.006849315068493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9DE-45AA-BBF3-BBA0B6D7B13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9DE-45AA-BBF3-BBA0B6D7B1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29.58125240107568</c:v>
                </c:pt>
                <c:pt idx="1">
                  <c:v>35.239726027397261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9DE-45AA-BBF3-BBA0B6D7B134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9DE-45AA-BBF3-BBA0B6D7B1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36.457933154053016</c:v>
                </c:pt>
                <c:pt idx="1">
                  <c:v>35.61643835616438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0.19208605455243949</c:v>
                </c:pt>
                <c:pt idx="1">
                  <c:v>0.13698630136986301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9581824"/>
        <c:axId val="279583360"/>
      </c:barChart>
      <c:catAx>
        <c:axId val="27958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583360"/>
        <c:crosses val="autoZero"/>
        <c:auto val="1"/>
        <c:lblAlgn val="ctr"/>
        <c:lblOffset val="100"/>
        <c:noMultiLvlLbl val="0"/>
      </c:catAx>
      <c:valAx>
        <c:axId val="279583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581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0015616"/>
        <c:axId val="280017152"/>
      </c:barChart>
      <c:catAx>
        <c:axId val="28001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017152"/>
        <c:crosses val="autoZero"/>
        <c:auto val="1"/>
        <c:lblAlgn val="ctr"/>
        <c:lblOffset val="100"/>
        <c:noMultiLvlLbl val="0"/>
      </c:catAx>
      <c:valAx>
        <c:axId val="280017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01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2.3199999999999998</c:v>
                </c:pt>
                <c:pt idx="1">
                  <c:v>0.68</c:v>
                </c:pt>
                <c:pt idx="3">
                  <c:v>1.2</c:v>
                </c:pt>
                <c:pt idx="4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0471424"/>
        <c:axId val="280472960"/>
      </c:barChart>
      <c:catAx>
        <c:axId val="28047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472960"/>
        <c:crosses val="autoZero"/>
        <c:auto val="1"/>
        <c:lblAlgn val="ctr"/>
        <c:lblOffset val="100"/>
        <c:noMultiLvlLbl val="0"/>
      </c:catAx>
      <c:valAx>
        <c:axId val="28047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47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65.392354124748493</c:v>
                </c:pt>
                <c:pt idx="2">
                  <c:v>16.432498472816125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34.607645875251507</c:v>
                </c:pt>
                <c:pt idx="2">
                  <c:v>83.567501527183879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0786048"/>
        <c:axId val="280787584"/>
      </c:barChart>
      <c:catAx>
        <c:axId val="28078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787584"/>
        <c:crosses val="autoZero"/>
        <c:auto val="1"/>
        <c:lblAlgn val="ctr"/>
        <c:lblOffset val="100"/>
        <c:noMultiLvlLbl val="0"/>
      </c:catAx>
      <c:valAx>
        <c:axId val="280787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786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0988672"/>
        <c:axId val="281023232"/>
      </c:barChart>
      <c:catAx>
        <c:axId val="2809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023232"/>
        <c:crosses val="autoZero"/>
        <c:auto val="1"/>
        <c:lblAlgn val="ctr"/>
        <c:lblOffset val="100"/>
        <c:noMultiLvlLbl val="0"/>
      </c:catAx>
      <c:valAx>
        <c:axId val="28102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98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24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26</c:v>
                </c:pt>
                <c:pt idx="1">
                  <c:v>23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078016"/>
        <c:axId val="281432064"/>
      </c:barChart>
      <c:catAx>
        <c:axId val="2810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432064"/>
        <c:crosses val="autoZero"/>
        <c:auto val="1"/>
        <c:lblAlgn val="ctr"/>
        <c:lblOffset val="100"/>
        <c:noMultiLvlLbl val="0"/>
      </c:catAx>
      <c:valAx>
        <c:axId val="28143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1078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67</c:v>
                </c:pt>
                <c:pt idx="1">
                  <c:v>81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59</c:v>
                </c:pt>
                <c:pt idx="1">
                  <c:v>100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007424"/>
        <c:axId val="282008960"/>
      </c:barChart>
      <c:catAx>
        <c:axId val="2820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08960"/>
        <c:crosses val="autoZero"/>
        <c:auto val="1"/>
        <c:lblAlgn val="ctr"/>
        <c:lblOffset val="100"/>
        <c:noMultiLvlLbl val="0"/>
      </c:catAx>
      <c:valAx>
        <c:axId val="28200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2007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76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91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36.443791329904485</c:v>
                </c:pt>
                <c:pt idx="1">
                  <c:v>25.939505041246562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28.141072740631891</c:v>
                </c:pt>
                <c:pt idx="1">
                  <c:v>26.306141154903756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13.299044819985307</c:v>
                </c:pt>
                <c:pt idx="1">
                  <c:v>17.140238313473876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9.2578986039676714</c:v>
                </c:pt>
                <c:pt idx="1">
                  <c:v>17.323556370302477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6.3188831741366638</c:v>
                </c:pt>
                <c:pt idx="1">
                  <c:v>8.4326306141154905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6.5393093313739898</c:v>
                </c:pt>
                <c:pt idx="1">
                  <c:v>4.8579285059578368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2198016"/>
        <c:axId val="282199552"/>
      </c:barChart>
      <c:catAx>
        <c:axId val="28219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199552"/>
        <c:crosses val="autoZero"/>
        <c:auto val="1"/>
        <c:lblAlgn val="ctr"/>
        <c:lblOffset val="100"/>
        <c:noMultiLvlLbl val="0"/>
      </c:catAx>
      <c:valAx>
        <c:axId val="28219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198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43.84</c:v>
                </c:pt>
                <c:pt idx="1">
                  <c:v>37.64</c:v>
                </c:pt>
                <c:pt idx="2">
                  <c:v>13.63</c:v>
                </c:pt>
                <c:pt idx="3">
                  <c:v>3.6</c:v>
                </c:pt>
                <c:pt idx="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47.26</c:v>
                </c:pt>
                <c:pt idx="1">
                  <c:v>34.93</c:v>
                </c:pt>
                <c:pt idx="2">
                  <c:v>12.93</c:v>
                </c:pt>
                <c:pt idx="3">
                  <c:v>3.17</c:v>
                </c:pt>
                <c:pt idx="4">
                  <c:v>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2228224"/>
        <c:axId val="282229760"/>
      </c:barChart>
      <c:catAx>
        <c:axId val="28222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229760"/>
        <c:crosses val="autoZero"/>
        <c:auto val="1"/>
        <c:lblAlgn val="ctr"/>
        <c:lblOffset val="100"/>
        <c:noMultiLvlLbl val="0"/>
      </c:catAx>
      <c:valAx>
        <c:axId val="28222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228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52345</c:v>
                </c:pt>
                <c:pt idx="1">
                  <c:v>55833</c:v>
                </c:pt>
                <c:pt idx="2">
                  <c:v>62230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344832"/>
        <c:axId val="282358912"/>
      </c:barChart>
      <c:catAx>
        <c:axId val="28234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358912"/>
        <c:crosses val="autoZero"/>
        <c:auto val="1"/>
        <c:lblAlgn val="ctr"/>
        <c:lblOffset val="100"/>
        <c:noMultiLvlLbl val="0"/>
      </c:catAx>
      <c:valAx>
        <c:axId val="28235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34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609</c:v>
                </c:pt>
                <c:pt idx="1">
                  <c:v>608</c:v>
                </c:pt>
                <c:pt idx="2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1166</c:v>
                </c:pt>
                <c:pt idx="1">
                  <c:v>1154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679936"/>
        <c:axId val="282694016"/>
      </c:barChart>
      <c:catAx>
        <c:axId val="2826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694016"/>
        <c:crosses val="autoZero"/>
        <c:auto val="1"/>
        <c:lblAlgn val="ctr"/>
        <c:lblOffset val="100"/>
        <c:noMultiLvlLbl val="0"/>
      </c:catAx>
      <c:valAx>
        <c:axId val="28269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679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29.6</c:v>
                </c:pt>
                <c:pt idx="1">
                  <c:v>29.8</c:v>
                </c:pt>
                <c:pt idx="2">
                  <c:v>2.1</c:v>
                </c:pt>
                <c:pt idx="3">
                  <c:v>38.499999999999993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80.208333333333343</c:v>
                </c:pt>
                <c:pt idx="1">
                  <c:v>99.126637554585145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19.791666666666664</c:v>
                </c:pt>
                <c:pt idx="1">
                  <c:v>0.87336244541484709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2756608"/>
        <c:axId val="282758144"/>
      </c:barChart>
      <c:catAx>
        <c:axId val="282756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758144"/>
        <c:crosses val="autoZero"/>
        <c:auto val="1"/>
        <c:lblAlgn val="ctr"/>
        <c:lblOffset val="100"/>
        <c:noMultiLvlLbl val="0"/>
      </c:catAx>
      <c:valAx>
        <c:axId val="2827581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7566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779008"/>
        <c:axId val="282780800"/>
      </c:barChart>
      <c:catAx>
        <c:axId val="2827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780800"/>
        <c:crosses val="autoZero"/>
        <c:auto val="1"/>
        <c:lblAlgn val="ctr"/>
        <c:lblOffset val="100"/>
        <c:noMultiLvlLbl val="0"/>
      </c:catAx>
      <c:valAx>
        <c:axId val="28278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77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7.7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944640"/>
        <c:axId val="282946176"/>
      </c:barChart>
      <c:catAx>
        <c:axId val="2829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946176"/>
        <c:crosses val="autoZero"/>
        <c:auto val="1"/>
        <c:lblAlgn val="ctr"/>
        <c:lblOffset val="100"/>
        <c:noMultiLvlLbl val="0"/>
      </c:catAx>
      <c:valAx>
        <c:axId val="28294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9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48.9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966656"/>
        <c:axId val="282980736"/>
      </c:barChart>
      <c:catAx>
        <c:axId val="2829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980736"/>
        <c:crosses val="autoZero"/>
        <c:auto val="1"/>
        <c:lblAlgn val="ctr"/>
        <c:lblOffset val="100"/>
        <c:noMultiLvlLbl val="0"/>
      </c:catAx>
      <c:valAx>
        <c:axId val="2829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96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58.82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43.48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83068288"/>
        <c:axId val="283069824"/>
      </c:barChart>
      <c:catAx>
        <c:axId val="2830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069824"/>
        <c:crosses val="autoZero"/>
        <c:auto val="1"/>
        <c:lblAlgn val="ctr"/>
        <c:lblOffset val="100"/>
        <c:noMultiLvlLbl val="0"/>
      </c:catAx>
      <c:valAx>
        <c:axId val="28306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3068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090944"/>
        <c:axId val="283092480"/>
      </c:barChart>
      <c:catAx>
        <c:axId val="2830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092480"/>
        <c:crosses val="autoZero"/>
        <c:auto val="1"/>
        <c:lblAlgn val="ctr"/>
        <c:lblOffset val="100"/>
        <c:noMultiLvlLbl val="0"/>
      </c:catAx>
      <c:valAx>
        <c:axId val="2830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52.3</c:v>
                </c:pt>
                <c:pt idx="1">
                  <c:v>42.1</c:v>
                </c:pt>
                <c:pt idx="2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47.7</c:v>
                </c:pt>
                <c:pt idx="1">
                  <c:v>57.9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3385216"/>
        <c:axId val="283403392"/>
      </c:barChart>
      <c:catAx>
        <c:axId val="2833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403392"/>
        <c:crosses val="autoZero"/>
        <c:auto val="1"/>
        <c:lblAlgn val="ctr"/>
        <c:lblOffset val="100"/>
        <c:noMultiLvlLbl val="0"/>
      </c:catAx>
      <c:valAx>
        <c:axId val="28340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3385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7078</c:v>
                </c:pt>
                <c:pt idx="1">
                  <c:v>5728</c:v>
                </c:pt>
                <c:pt idx="2">
                  <c:v>12252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58</c:v>
                </c:pt>
                <c:pt idx="1">
                  <c:v>56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425792"/>
        <c:axId val="283435776"/>
      </c:barChart>
      <c:catAx>
        <c:axId val="28342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435776"/>
        <c:crosses val="autoZero"/>
        <c:auto val="1"/>
        <c:lblAlgn val="ctr"/>
        <c:lblOffset val="100"/>
        <c:noMultiLvlLbl val="0"/>
      </c:catAx>
      <c:valAx>
        <c:axId val="283435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342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50053</c:v>
                </c:pt>
                <c:pt idx="1">
                  <c:v>38441</c:v>
                </c:pt>
                <c:pt idx="2">
                  <c:v>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283</c:v>
                </c:pt>
                <c:pt idx="1">
                  <c:v>320</c:v>
                </c:pt>
                <c:pt idx="2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724416"/>
        <c:axId val="283734400"/>
      </c:barChart>
      <c:catAx>
        <c:axId val="28372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734400"/>
        <c:crosses val="autoZero"/>
        <c:auto val="1"/>
        <c:lblAlgn val="ctr"/>
        <c:lblOffset val="100"/>
        <c:noMultiLvlLbl val="0"/>
      </c:catAx>
      <c:valAx>
        <c:axId val="283734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372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7.1</c:v>
                </c:pt>
                <c:pt idx="1">
                  <c:v>6.7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5.7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3744512"/>
        <c:axId val="283910144"/>
      </c:barChart>
      <c:catAx>
        <c:axId val="28374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10144"/>
        <c:crosses val="autoZero"/>
        <c:auto val="1"/>
        <c:lblAlgn val="ctr"/>
        <c:lblOffset val="100"/>
        <c:noMultiLvlLbl val="0"/>
      </c:catAx>
      <c:valAx>
        <c:axId val="283910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374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20.2</c:v>
                </c:pt>
                <c:pt idx="1">
                  <c:v>20.7</c:v>
                </c:pt>
                <c:pt idx="2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35.4</c:v>
                </c:pt>
                <c:pt idx="1">
                  <c:v>36.200000000000003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4047232"/>
        <c:axId val="284048768"/>
      </c:barChart>
      <c:catAx>
        <c:axId val="2840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048768"/>
        <c:crosses val="autoZero"/>
        <c:auto val="1"/>
        <c:lblAlgn val="ctr"/>
        <c:lblOffset val="100"/>
        <c:noMultiLvlLbl val="0"/>
      </c:catAx>
      <c:valAx>
        <c:axId val="28404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047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177.303</c:v>
                </c:pt>
                <c:pt idx="1">
                  <c:v>269.834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276224"/>
        <c:axId val="284277760"/>
      </c:barChart>
      <c:catAx>
        <c:axId val="2842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277760"/>
        <c:crosses val="autoZero"/>
        <c:auto val="1"/>
        <c:lblAlgn val="ctr"/>
        <c:lblOffset val="100"/>
        <c:noMultiLvlLbl val="0"/>
      </c:catAx>
      <c:valAx>
        <c:axId val="28427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27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6623.07</c:v>
                </c:pt>
                <c:pt idx="1">
                  <c:v>35021.97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996352"/>
        <c:axId val="284997888"/>
      </c:barChart>
      <c:catAx>
        <c:axId val="28499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997888"/>
        <c:crosses val="autoZero"/>
        <c:auto val="1"/>
        <c:lblAlgn val="ctr"/>
        <c:lblOffset val="100"/>
        <c:noMultiLvlLbl val="0"/>
      </c:catAx>
      <c:valAx>
        <c:axId val="28499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99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183</c:v>
                </c:pt>
                <c:pt idx="1">
                  <c:v>184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138</c:v>
                </c:pt>
                <c:pt idx="1">
                  <c:v>135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900800"/>
        <c:axId val="285902336"/>
      </c:barChart>
      <c:catAx>
        <c:axId val="28590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02336"/>
        <c:crosses val="autoZero"/>
        <c:auto val="1"/>
        <c:lblAlgn val="ctr"/>
        <c:lblOffset val="100"/>
        <c:noMultiLvlLbl val="0"/>
      </c:catAx>
      <c:valAx>
        <c:axId val="28590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00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3044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3364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5933</v>
      </c>
      <c r="C4" s="35">
        <v>3137</v>
      </c>
      <c r="D4" s="63">
        <v>2796</v>
      </c>
      <c r="E4" s="213"/>
    </row>
    <row r="5" spans="1:5" ht="30" x14ac:dyDescent="0.25">
      <c r="A5" s="203" t="s">
        <v>724</v>
      </c>
      <c r="B5" s="72">
        <v>5338</v>
      </c>
      <c r="C5" s="61">
        <v>3084</v>
      </c>
      <c r="D5" s="111">
        <v>2254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958</v>
      </c>
      <c r="C4" s="71">
        <v>1796</v>
      </c>
    </row>
    <row r="5" spans="1:6" x14ac:dyDescent="0.25">
      <c r="A5" s="288" t="s">
        <v>727</v>
      </c>
      <c r="B5" s="216">
        <v>267</v>
      </c>
      <c r="C5" s="216">
        <v>276</v>
      </c>
    </row>
    <row r="6" spans="1:6" x14ac:dyDescent="0.25">
      <c r="A6" s="288" t="s">
        <v>728</v>
      </c>
      <c r="B6" s="216">
        <v>517</v>
      </c>
      <c r="C6" s="216">
        <v>562</v>
      </c>
    </row>
    <row r="7" spans="1:6" x14ac:dyDescent="0.25">
      <c r="A7" s="288" t="s">
        <v>729</v>
      </c>
      <c r="B7" s="216">
        <v>838</v>
      </c>
      <c r="C7" s="216">
        <v>610</v>
      </c>
    </row>
    <row r="8" spans="1:6" x14ac:dyDescent="0.25">
      <c r="A8" s="288" t="s">
        <v>730</v>
      </c>
      <c r="B8" s="216">
        <v>10</v>
      </c>
      <c r="C8" s="216">
        <v>22</v>
      </c>
    </row>
    <row r="9" spans="1:6" x14ac:dyDescent="0.25">
      <c r="A9" s="288" t="s">
        <v>731</v>
      </c>
      <c r="B9" s="216">
        <v>271</v>
      </c>
      <c r="C9" s="216">
        <v>270</v>
      </c>
    </row>
    <row r="10" spans="1:6" ht="30" x14ac:dyDescent="0.25">
      <c r="A10" s="295" t="s">
        <v>732</v>
      </c>
      <c r="B10" s="216">
        <v>600</v>
      </c>
      <c r="C10" s="216">
        <v>146</v>
      </c>
    </row>
    <row r="11" spans="1:6" x14ac:dyDescent="0.25">
      <c r="A11" s="288" t="s">
        <v>895</v>
      </c>
      <c r="B11" s="216">
        <v>131</v>
      </c>
      <c r="C11" s="216">
        <v>164</v>
      </c>
    </row>
    <row r="12" spans="1:6" x14ac:dyDescent="0.25">
      <c r="A12" s="296" t="s">
        <v>16</v>
      </c>
      <c r="B12" s="1">
        <f>SUM(B4:B11)</f>
        <v>3592</v>
      </c>
      <c r="C12" s="1">
        <f>SUM(C4:C11)</f>
        <v>3846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626</v>
      </c>
      <c r="C19" s="71">
        <v>1069</v>
      </c>
    </row>
    <row r="20" spans="1:3" x14ac:dyDescent="0.25">
      <c r="A20" s="288" t="s">
        <v>727</v>
      </c>
      <c r="B20" s="216">
        <v>277</v>
      </c>
      <c r="C20" s="216">
        <v>267</v>
      </c>
    </row>
    <row r="21" spans="1:3" x14ac:dyDescent="0.25">
      <c r="A21" s="288" t="s">
        <v>728</v>
      </c>
      <c r="B21" s="216">
        <v>421</v>
      </c>
      <c r="C21" s="216">
        <v>416</v>
      </c>
    </row>
    <row r="22" spans="1:3" x14ac:dyDescent="0.25">
      <c r="A22" s="288" t="s">
        <v>729</v>
      </c>
      <c r="B22" s="216">
        <v>714</v>
      </c>
      <c r="C22" s="216">
        <v>733</v>
      </c>
    </row>
    <row r="23" spans="1:3" x14ac:dyDescent="0.25">
      <c r="A23" s="288" t="s">
        <v>730</v>
      </c>
      <c r="B23" s="216">
        <v>4</v>
      </c>
      <c r="C23" s="216">
        <v>45</v>
      </c>
    </row>
    <row r="24" spans="1:3" x14ac:dyDescent="0.25">
      <c r="A24" s="288" t="s">
        <v>731</v>
      </c>
      <c r="B24" s="216">
        <v>187</v>
      </c>
      <c r="C24" s="216">
        <v>168</v>
      </c>
    </row>
    <row r="25" spans="1:3" ht="30" x14ac:dyDescent="0.25">
      <c r="A25" s="295" t="s">
        <v>732</v>
      </c>
      <c r="B25" s="216">
        <v>555</v>
      </c>
      <c r="C25" s="216">
        <v>156</v>
      </c>
    </row>
    <row r="26" spans="1:3" x14ac:dyDescent="0.25">
      <c r="A26" s="288" t="s">
        <v>895</v>
      </c>
      <c r="B26" s="216">
        <v>240</v>
      </c>
      <c r="C26" s="216">
        <v>482</v>
      </c>
    </row>
    <row r="27" spans="1:3" x14ac:dyDescent="0.25">
      <c r="A27" s="296" t="s">
        <v>16</v>
      </c>
      <c r="B27" s="1">
        <f>SUM(B19:B26)</f>
        <v>3024</v>
      </c>
      <c r="C27" s="1">
        <f>SUM(C19:C26)</f>
        <v>3336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74.42</v>
      </c>
      <c r="C4" s="1027">
        <v>71.67</v>
      </c>
      <c r="D4" s="1027">
        <v>77.81</v>
      </c>
      <c r="E4" s="1028">
        <v>12</v>
      </c>
      <c r="F4" s="1028">
        <v>149.6</v>
      </c>
      <c r="G4" s="1029">
        <v>44.3</v>
      </c>
      <c r="H4" s="1030">
        <v>43.8</v>
      </c>
      <c r="I4" s="1031">
        <v>44.8</v>
      </c>
      <c r="J4" s="1028">
        <v>31.7</v>
      </c>
    </row>
    <row r="5" spans="1:12" x14ac:dyDescent="0.25">
      <c r="A5" s="500">
        <v>2021</v>
      </c>
      <c r="B5" s="759">
        <v>71.86</v>
      </c>
      <c r="C5" s="760">
        <v>70.05</v>
      </c>
      <c r="D5" s="760">
        <v>74.48</v>
      </c>
      <c r="E5" s="1032">
        <v>12</v>
      </c>
      <c r="F5" s="1032">
        <v>150.9</v>
      </c>
      <c r="G5" s="1033">
        <v>44.2</v>
      </c>
      <c r="H5" s="1034">
        <v>43.9</v>
      </c>
      <c r="I5" s="1035">
        <v>44.6</v>
      </c>
      <c r="J5" s="1032">
        <v>48.9</v>
      </c>
    </row>
    <row r="6" spans="1:12" x14ac:dyDescent="0.25">
      <c r="A6" s="501">
        <v>2022</v>
      </c>
      <c r="B6" s="1020">
        <v>72.56</v>
      </c>
      <c r="C6" s="1021">
        <v>70.569999999999993</v>
      </c>
      <c r="D6" s="1021">
        <v>75.180000000000007</v>
      </c>
      <c r="E6" s="1022">
        <v>12</v>
      </c>
      <c r="F6" s="1022">
        <v>163.80000000000001</v>
      </c>
      <c r="G6" s="1023">
        <v>45</v>
      </c>
      <c r="H6" s="1024">
        <v>44.9</v>
      </c>
      <c r="I6" s="1025">
        <v>45.2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31.7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48.9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1853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1763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27.5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62230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795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141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1899</v>
      </c>
      <c r="C5" s="70">
        <v>1775</v>
      </c>
      <c r="D5" s="55">
        <v>1166</v>
      </c>
      <c r="E5" s="110">
        <v>609</v>
      </c>
      <c r="F5" s="55">
        <v>28.1</v>
      </c>
      <c r="G5" s="55">
        <v>35.4</v>
      </c>
      <c r="H5" s="110">
        <v>20.2</v>
      </c>
      <c r="I5" s="55">
        <v>52345</v>
      </c>
      <c r="J5" s="70"/>
      <c r="K5" s="55"/>
      <c r="L5" s="55"/>
      <c r="M5" s="71">
        <v>159</v>
      </c>
      <c r="N5" s="71">
        <v>138</v>
      </c>
      <c r="O5" s="71">
        <v>183</v>
      </c>
    </row>
    <row r="6" spans="1:16" x14ac:dyDescent="0.25">
      <c r="A6" s="217">
        <v>2021</v>
      </c>
      <c r="B6" s="214">
        <v>1849</v>
      </c>
      <c r="C6" s="214">
        <v>1761</v>
      </c>
      <c r="D6" s="58">
        <v>1154</v>
      </c>
      <c r="E6" s="162">
        <v>608</v>
      </c>
      <c r="F6" s="58">
        <v>28.7</v>
      </c>
      <c r="G6" s="58">
        <v>36.200000000000003</v>
      </c>
      <c r="H6" s="162">
        <v>20.7</v>
      </c>
      <c r="I6" s="58">
        <v>55833</v>
      </c>
      <c r="J6" s="214">
        <v>957</v>
      </c>
      <c r="K6" s="58">
        <v>424</v>
      </c>
      <c r="L6" s="58">
        <v>533</v>
      </c>
      <c r="M6" s="216">
        <v>159</v>
      </c>
      <c r="N6" s="216">
        <v>135</v>
      </c>
      <c r="O6" s="216">
        <v>184</v>
      </c>
    </row>
    <row r="7" spans="1:16" x14ac:dyDescent="0.25">
      <c r="A7" s="231">
        <v>2022</v>
      </c>
      <c r="B7" s="169">
        <v>1853</v>
      </c>
      <c r="C7" s="169">
        <v>1763</v>
      </c>
      <c r="D7" s="94">
        <v>1138</v>
      </c>
      <c r="E7" s="171">
        <v>625</v>
      </c>
      <c r="F7" s="94">
        <v>27.5</v>
      </c>
      <c r="G7" s="58">
        <v>33.799999999999997</v>
      </c>
      <c r="H7" s="162">
        <v>20.5</v>
      </c>
      <c r="I7" s="94">
        <v>62230</v>
      </c>
      <c r="J7" s="169">
        <v>894</v>
      </c>
      <c r="K7" s="94">
        <v>411</v>
      </c>
      <c r="L7" s="94">
        <v>483</v>
      </c>
      <c r="M7" s="216">
        <v>141</v>
      </c>
      <c r="N7" s="216">
        <v>124</v>
      </c>
      <c r="O7" s="216">
        <v>160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795</v>
      </c>
      <c r="K8" s="1082">
        <v>379</v>
      </c>
      <c r="L8" s="1082">
        <v>416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52345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55833</v>
      </c>
      <c r="F14" s="516">
        <f>A5</f>
        <v>2020</v>
      </c>
      <c r="G14" s="312">
        <f>IF(ISBLANK(E5),"",E5)</f>
        <v>609</v>
      </c>
      <c r="H14" s="312">
        <f>IF(ISBLANK(D5),"",D5)</f>
        <v>1166</v>
      </c>
      <c r="K14" s="516">
        <f>A6</f>
        <v>2021</v>
      </c>
      <c r="L14" s="312">
        <f>IF(ISBLANK(L6),"",L6)</f>
        <v>533</v>
      </c>
      <c r="M14" s="312">
        <f>IF(ISBLANK(K6),"",K6)</f>
        <v>424</v>
      </c>
    </row>
    <row r="15" spans="1:16" x14ac:dyDescent="0.25">
      <c r="A15" s="483">
        <f>A7</f>
        <v>2022</v>
      </c>
      <c r="B15" s="313">
        <f t="shared" si="0"/>
        <v>62230</v>
      </c>
      <c r="F15" s="488">
        <f t="shared" ref="F15:F16" si="1">A6</f>
        <v>2021</v>
      </c>
      <c r="G15" s="481">
        <f t="shared" ref="G15:G16" si="2">IF(ISBLANK(E6),"",E6)</f>
        <v>608</v>
      </c>
      <c r="H15" s="481">
        <f t="shared" ref="H15:H16" si="3">IF(ISBLANK(D6),"",D6)</f>
        <v>1154</v>
      </c>
      <c r="K15" s="488">
        <f>A7</f>
        <v>2022</v>
      </c>
      <c r="L15" s="481">
        <f t="shared" ref="L15:L16" si="4">IF(ISBLANK(L7),"",L7)</f>
        <v>483</v>
      </c>
      <c r="M15" s="481">
        <f t="shared" ref="M15:M16" si="5">IF(ISBLANK(K7),"",K7)</f>
        <v>411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625</v>
      </c>
      <c r="H16" s="313">
        <f t="shared" si="3"/>
        <v>1138</v>
      </c>
      <c r="K16" s="483">
        <f>A8</f>
        <v>2023</v>
      </c>
      <c r="L16" s="313">
        <f t="shared" si="4"/>
        <v>416</v>
      </c>
      <c r="M16" s="313">
        <f t="shared" si="5"/>
        <v>379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1899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1849</v>
      </c>
      <c r="C21" s="375"/>
      <c r="D21" s="199"/>
      <c r="F21" s="516">
        <f>A5</f>
        <v>2020</v>
      </c>
      <c r="G21" s="312">
        <f>IF(ISBLANK(E5),"",E5)</f>
        <v>609</v>
      </c>
      <c r="H21" s="312">
        <f>IF(ISBLANK(D5),"",D5)</f>
        <v>1166</v>
      </c>
      <c r="K21" s="516">
        <f>A6</f>
        <v>2021</v>
      </c>
      <c r="L21" s="312">
        <f>IF(ISBLANK(L6),"",L6)</f>
        <v>533</v>
      </c>
      <c r="M21" s="312">
        <f>IF(ISBLANK(K6),"",K6)</f>
        <v>424</v>
      </c>
    </row>
    <row r="22" spans="1:15" x14ac:dyDescent="0.25">
      <c r="A22" s="483">
        <f t="shared" si="6"/>
        <v>2022</v>
      </c>
      <c r="B22" s="313">
        <f t="shared" si="7"/>
        <v>1853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608</v>
      </c>
      <c r="H22" s="481">
        <f t="shared" ref="H22:H23" si="10">IF(ISBLANK(D6),"",D6)</f>
        <v>1154</v>
      </c>
      <c r="K22" s="488">
        <f>A7</f>
        <v>2022</v>
      </c>
      <c r="L22" s="481">
        <f>IF(ISBLANK(L7),"",L7)</f>
        <v>483</v>
      </c>
      <c r="M22" s="481">
        <f>IF(ISBLANK(K7),"",K7)</f>
        <v>411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625</v>
      </c>
      <c r="H23" s="313">
        <f t="shared" si="10"/>
        <v>1138</v>
      </c>
      <c r="K23" s="483">
        <f>A8</f>
        <v>2023</v>
      </c>
      <c r="L23" s="313">
        <f>IF(ISBLANK(L8),"",L8)</f>
        <v>416</v>
      </c>
      <c r="M23" s="313">
        <f>IF(ISBLANK(K8),"",K8)</f>
        <v>379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1899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1849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1853</v>
      </c>
      <c r="C28" s="375"/>
      <c r="D28" s="199"/>
      <c r="F28" s="516">
        <f>A5</f>
        <v>2020</v>
      </c>
      <c r="G28" s="312">
        <f>IF(ISBLANK(H5),"",H5)</f>
        <v>20.2</v>
      </c>
      <c r="H28" s="312">
        <f>IF(ISBLANK(G5),"",G5)</f>
        <v>35.4</v>
      </c>
      <c r="K28" s="516">
        <f>A5</f>
        <v>2020</v>
      </c>
      <c r="L28" s="312">
        <f>IF(ISBLANK(O5),"",O5)</f>
        <v>183</v>
      </c>
      <c r="M28" s="312">
        <f>IF(ISBLANK(N5),"",N5)</f>
        <v>138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20.7</v>
      </c>
      <c r="H29" s="481">
        <f t="shared" ref="H29:H30" si="15">IF(ISBLANK(G6),"",G6)</f>
        <v>36.200000000000003</v>
      </c>
      <c r="K29" s="488">
        <f t="shared" ref="K29:K30" si="16">A6</f>
        <v>2021</v>
      </c>
      <c r="L29" s="481">
        <f t="shared" ref="L29:L30" si="17">IF(ISBLANK(O6),"",O6)</f>
        <v>184</v>
      </c>
      <c r="M29" s="481">
        <f t="shared" ref="M29:M30" si="18">IF(ISBLANK(N6),"",N6)</f>
        <v>135</v>
      </c>
    </row>
    <row r="30" spans="1:15" x14ac:dyDescent="0.25">
      <c r="F30" s="483">
        <f t="shared" si="13"/>
        <v>2022</v>
      </c>
      <c r="G30" s="313">
        <f t="shared" si="14"/>
        <v>20.5</v>
      </c>
      <c r="H30" s="313">
        <f t="shared" si="15"/>
        <v>33.799999999999997</v>
      </c>
      <c r="K30" s="483">
        <f t="shared" si="16"/>
        <v>2022</v>
      </c>
      <c r="L30" s="313">
        <f t="shared" si="17"/>
        <v>160</v>
      </c>
      <c r="M30" s="313">
        <f t="shared" si="18"/>
        <v>124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20.2</v>
      </c>
      <c r="H35" s="312">
        <f>IF(ISBLANK(G5),"",G5)</f>
        <v>35.4</v>
      </c>
      <c r="K35" s="516">
        <f>A5</f>
        <v>2020</v>
      </c>
      <c r="L35" s="312">
        <f>IF(ISBLANK(O5),"",O5)</f>
        <v>183</v>
      </c>
      <c r="M35" s="312">
        <f>IF(ISBLANK(N5),"",N5)</f>
        <v>138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20.7</v>
      </c>
      <c r="H36" s="481">
        <f t="shared" ref="H36:H37" si="21">IF(ISBLANK(G6),"",G6)</f>
        <v>36.200000000000003</v>
      </c>
      <c r="K36" s="488">
        <f t="shared" ref="K36:K37" si="22">A6</f>
        <v>2021</v>
      </c>
      <c r="L36" s="481">
        <f t="shared" ref="L36:L37" si="23">IF(ISBLANK(O6),"",O6)</f>
        <v>184</v>
      </c>
      <c r="M36" s="481">
        <f t="shared" ref="M36:M37" si="24">IF(ISBLANK(N6),"",N6)</f>
        <v>135</v>
      </c>
    </row>
    <row r="37" spans="6:15" x14ac:dyDescent="0.25">
      <c r="F37" s="483">
        <f t="shared" si="19"/>
        <v>2022</v>
      </c>
      <c r="G37" s="313">
        <f t="shared" si="20"/>
        <v>20.5</v>
      </c>
      <c r="H37" s="313">
        <f t="shared" si="21"/>
        <v>33.799999999999997</v>
      </c>
      <c r="K37" s="483">
        <f t="shared" si="22"/>
        <v>2022</v>
      </c>
      <c r="L37" s="313">
        <f t="shared" si="23"/>
        <v>160</v>
      </c>
      <c r="M37" s="313">
        <f t="shared" si="24"/>
        <v>124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20.9</v>
      </c>
      <c r="C6" s="35">
        <v>19.600000000000001</v>
      </c>
      <c r="D6" s="63">
        <v>22</v>
      </c>
      <c r="E6" s="35">
        <v>52.9</v>
      </c>
      <c r="F6" s="35">
        <v>49.3</v>
      </c>
      <c r="G6" s="35">
        <v>55.7</v>
      </c>
      <c r="H6" s="294">
        <v>26.2</v>
      </c>
      <c r="I6" s="35">
        <v>31.1</v>
      </c>
      <c r="J6" s="63">
        <v>22.3</v>
      </c>
      <c r="M6" s="127" t="s">
        <v>16</v>
      </c>
      <c r="N6" s="937">
        <f>IF(ISBLANK(B8),"",B8)</f>
        <v>16.399999999999999</v>
      </c>
      <c r="O6" s="937">
        <f>IF(ISBLANK(E8),"",E8)</f>
        <v>52.8</v>
      </c>
      <c r="P6" s="128">
        <f>IF(ISBLANK(H8),"",H8)</f>
        <v>30.8</v>
      </c>
    </row>
    <row r="7" spans="1:19" x14ac:dyDescent="0.25">
      <c r="A7" s="288">
        <v>2022</v>
      </c>
      <c r="B7" s="169">
        <v>20</v>
      </c>
      <c r="C7" s="94">
        <v>19.7</v>
      </c>
      <c r="D7" s="171">
        <v>20.3</v>
      </c>
      <c r="E7" s="94">
        <v>50.9</v>
      </c>
      <c r="F7" s="94">
        <v>47.9</v>
      </c>
      <c r="G7" s="94">
        <v>53.4</v>
      </c>
      <c r="H7" s="169">
        <v>29.1</v>
      </c>
      <c r="I7" s="94">
        <v>32.4</v>
      </c>
      <c r="J7" s="171">
        <v>26.3</v>
      </c>
    </row>
    <row r="8" spans="1:19" x14ac:dyDescent="0.25">
      <c r="A8" s="220">
        <v>2023</v>
      </c>
      <c r="B8" s="169">
        <v>16.399999999999999</v>
      </c>
      <c r="C8" s="94">
        <v>15.8</v>
      </c>
      <c r="D8" s="171">
        <v>16.8</v>
      </c>
      <c r="E8" s="94">
        <v>52.8</v>
      </c>
      <c r="F8" s="94">
        <v>48.5</v>
      </c>
      <c r="G8" s="94">
        <v>56.7</v>
      </c>
      <c r="H8" s="169">
        <v>30.8</v>
      </c>
      <c r="I8" s="94">
        <v>35.6</v>
      </c>
      <c r="J8" s="171">
        <v>26.4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16.8</v>
      </c>
      <c r="O12" s="938">
        <f>IF(ISBLANK(G8),"",G8)</f>
        <v>56.7</v>
      </c>
      <c r="P12" s="940">
        <f>IF(ISBLANK(J8),"",J8)</f>
        <v>26.4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15.8</v>
      </c>
      <c r="O13" s="939">
        <f>IF(ISBLANK(F8),"",F8)</f>
        <v>48.5</v>
      </c>
      <c r="P13" s="941">
        <f>IF(ISBLANK(I8),"",I8)</f>
        <v>35.6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16.399999999999999</v>
      </c>
      <c r="O20" s="937">
        <f>IF(ISBLANK(E8),"",E8)</f>
        <v>52.8</v>
      </c>
      <c r="P20" s="942">
        <f>IF(ISBLANK(H8),"",H8)</f>
        <v>30.8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16.8</v>
      </c>
      <c r="O24" s="938">
        <f>IF(ISBLANK(G8),"",G8)</f>
        <v>56.7</v>
      </c>
      <c r="P24" s="940">
        <f>IF(ISBLANK(J8),"",J8)</f>
        <v>26.4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15.8</v>
      </c>
      <c r="O25" s="939">
        <f>IF(ISBLANK(F8),"",F8)</f>
        <v>48.5</v>
      </c>
      <c r="P25" s="941">
        <f>IF(ISBLANK(I8),"",I8)</f>
        <v>35.6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500127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78047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552481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86217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1097830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171322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29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5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3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193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17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49984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30.5</v>
      </c>
      <c r="E20" s="602">
        <v>30.4</v>
      </c>
      <c r="F20" s="602">
        <v>29.6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23.7</v>
      </c>
      <c r="E21" s="753">
        <v>28.1</v>
      </c>
      <c r="F21" s="753">
        <v>29.8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6.4</v>
      </c>
      <c r="E22" s="754">
        <v>1.7</v>
      </c>
      <c r="F22" s="754">
        <v>2.1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29.6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29.8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2.1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38.499999999999993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29.6</v>
      </c>
      <c r="C30" s="206" t="s">
        <v>501</v>
      </c>
    </row>
    <row r="31" spans="1:11" x14ac:dyDescent="0.25">
      <c r="A31" s="700" t="s">
        <v>1438</v>
      </c>
      <c r="B31" s="736">
        <f>F21</f>
        <v>29.8</v>
      </c>
    </row>
    <row r="32" spans="1:11" x14ac:dyDescent="0.25">
      <c r="A32" s="700" t="s">
        <v>1439</v>
      </c>
      <c r="B32" s="736">
        <f>F22</f>
        <v>2.1</v>
      </c>
    </row>
    <row r="33" spans="1:2" x14ac:dyDescent="0.25">
      <c r="A33" s="701" t="s">
        <v>1440</v>
      </c>
      <c r="B33" s="734">
        <f>100-(B30+B31+B32)</f>
        <v>38.499999999999993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34</v>
      </c>
      <c r="C4" s="71">
        <v>1</v>
      </c>
      <c r="D4" s="71">
        <v>2</v>
      </c>
      <c r="G4" s="219">
        <f>A4</f>
        <v>2020</v>
      </c>
      <c r="H4" s="291">
        <f>IF(ISBLANK(C4),"",C4)</f>
        <v>1</v>
      </c>
      <c r="I4" s="291">
        <f>IF(ISBLANK(D4),"",D4)</f>
        <v>2</v>
      </c>
    </row>
    <row r="5" spans="1:9" x14ac:dyDescent="0.25">
      <c r="A5" s="288">
        <v>2021</v>
      </c>
      <c r="B5" s="216">
        <v>32</v>
      </c>
      <c r="C5" s="216">
        <v>6</v>
      </c>
      <c r="D5" s="216">
        <v>2</v>
      </c>
      <c r="G5" s="288">
        <f t="shared" ref="G5:G6" si="0">A5</f>
        <v>2021</v>
      </c>
      <c r="H5" s="292">
        <f t="shared" ref="H5:H6" si="1">IF(ISBLANK(C5),"",C5)</f>
        <v>6</v>
      </c>
      <c r="I5" s="292">
        <f t="shared" ref="I5:I6" si="2">IF(ISBLANK(D5),"",D5)</f>
        <v>2</v>
      </c>
    </row>
    <row r="6" spans="1:9" x14ac:dyDescent="0.25">
      <c r="A6" s="220">
        <v>2022</v>
      </c>
      <c r="B6" s="170">
        <v>29</v>
      </c>
      <c r="C6" s="170">
        <v>5</v>
      </c>
      <c r="D6" s="170">
        <v>3</v>
      </c>
      <c r="G6" s="221">
        <f t="shared" si="0"/>
        <v>2022</v>
      </c>
      <c r="H6" s="293">
        <f t="shared" si="1"/>
        <v>5</v>
      </c>
      <c r="I6" s="293">
        <f t="shared" si="2"/>
        <v>3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</v>
      </c>
      <c r="I12" s="291">
        <f>IF(ISBLANK(D4),"",D4)</f>
        <v>2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6</v>
      </c>
      <c r="I13" s="292">
        <f t="shared" si="4"/>
        <v>2</v>
      </c>
    </row>
    <row r="14" spans="1:9" x14ac:dyDescent="0.25">
      <c r="G14" s="221">
        <f t="shared" si="3"/>
        <v>2022</v>
      </c>
      <c r="H14" s="293">
        <f t="shared" ref="H14:I14" si="5">IF(ISBLANK(C6),"",C6)</f>
        <v>5</v>
      </c>
      <c r="I14" s="293">
        <f t="shared" si="5"/>
        <v>3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169</v>
      </c>
      <c r="C23" s="71">
        <v>14</v>
      </c>
      <c r="D23" s="71">
        <v>32</v>
      </c>
      <c r="G23" s="219">
        <f>A23</f>
        <v>2020</v>
      </c>
      <c r="H23" s="291">
        <f>IF(ISBLANK(C23),"",C23)</f>
        <v>14</v>
      </c>
      <c r="I23" s="291">
        <f>IF(ISBLANK(D23),"",D23)</f>
        <v>32</v>
      </c>
    </row>
    <row r="24" spans="1:13" x14ac:dyDescent="0.25">
      <c r="A24" s="288">
        <v>2021</v>
      </c>
      <c r="B24" s="216">
        <v>181</v>
      </c>
      <c r="C24" s="216">
        <v>14</v>
      </c>
      <c r="D24" s="216">
        <v>27</v>
      </c>
      <c r="G24" s="288">
        <f t="shared" ref="G24:G25" si="6">A24</f>
        <v>2021</v>
      </c>
      <c r="H24" s="292">
        <f t="shared" ref="H24:H25" si="7">IF(ISBLANK(C24),"",C24)</f>
        <v>14</v>
      </c>
      <c r="I24" s="292">
        <f t="shared" ref="I24:I25" si="8">IF(ISBLANK(D24),"",D24)</f>
        <v>27</v>
      </c>
    </row>
    <row r="25" spans="1:13" x14ac:dyDescent="0.25">
      <c r="A25" s="220">
        <v>2022</v>
      </c>
      <c r="B25" s="170">
        <v>193</v>
      </c>
      <c r="C25" s="170">
        <v>17</v>
      </c>
      <c r="D25" s="170">
        <v>28</v>
      </c>
      <c r="G25" s="221">
        <f t="shared" si="6"/>
        <v>2022</v>
      </c>
      <c r="H25" s="293">
        <f t="shared" si="7"/>
        <v>17</v>
      </c>
      <c r="I25" s="293">
        <f t="shared" si="8"/>
        <v>28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14</v>
      </c>
      <c r="I31" s="291">
        <f>IF(ISBLANK(D23),"",D23)</f>
        <v>32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14</v>
      </c>
      <c r="I32" s="292">
        <f t="shared" si="10"/>
        <v>27</v>
      </c>
    </row>
    <row r="33" spans="7:9" x14ac:dyDescent="0.25">
      <c r="G33" s="221">
        <f t="shared" si="9"/>
        <v>2022</v>
      </c>
      <c r="H33" s="293">
        <f t="shared" ref="H33:I33" si="11">IF(ISBLANK(C25),"",C25)</f>
        <v>17</v>
      </c>
      <c r="I33" s="293">
        <f t="shared" si="11"/>
        <v>28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298730</v>
      </c>
      <c r="C4" s="1086">
        <v>47350</v>
      </c>
      <c r="D4" s="110">
        <v>231897</v>
      </c>
      <c r="E4" s="70">
        <v>36757</v>
      </c>
      <c r="F4" s="1085">
        <v>62343</v>
      </c>
      <c r="G4" s="70">
        <v>9882</v>
      </c>
      <c r="H4" s="1087">
        <v>977953</v>
      </c>
      <c r="I4" s="1086">
        <v>155009</v>
      </c>
    </row>
    <row r="5" spans="1:9" x14ac:dyDescent="0.25">
      <c r="A5" s="589">
        <v>2021</v>
      </c>
      <c r="B5" s="1088">
        <v>319698</v>
      </c>
      <c r="C5" s="1089">
        <v>52119</v>
      </c>
      <c r="D5" s="162">
        <v>295754</v>
      </c>
      <c r="E5" s="214">
        <v>48216</v>
      </c>
      <c r="F5" s="1088">
        <v>18241</v>
      </c>
      <c r="G5" s="214">
        <v>2974</v>
      </c>
      <c r="H5" s="1090">
        <v>1052462</v>
      </c>
      <c r="I5" s="1089">
        <v>171578</v>
      </c>
    </row>
    <row r="6" spans="1:9" x14ac:dyDescent="0.25">
      <c r="A6" s="590">
        <v>2022</v>
      </c>
      <c r="B6" s="1091">
        <v>324708</v>
      </c>
      <c r="C6" s="1092">
        <v>50672</v>
      </c>
      <c r="D6" s="171">
        <v>326663</v>
      </c>
      <c r="E6" s="169">
        <v>50977</v>
      </c>
      <c r="F6" s="1091">
        <v>23546</v>
      </c>
      <c r="G6" s="169">
        <v>3674</v>
      </c>
      <c r="H6" s="1093">
        <v>1097830</v>
      </c>
      <c r="I6" s="1092">
        <v>171322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49649</v>
      </c>
      <c r="C4" s="1085">
        <v>455001</v>
      </c>
      <c r="D4" s="1086">
        <v>72119</v>
      </c>
      <c r="E4" s="1085">
        <v>413962</v>
      </c>
      <c r="F4" s="1086">
        <v>65615</v>
      </c>
    </row>
    <row r="5" spans="1:6" x14ac:dyDescent="0.25">
      <c r="A5" s="482">
        <v>2021</v>
      </c>
      <c r="B5" s="1090">
        <v>42886</v>
      </c>
      <c r="C5" s="1088">
        <v>546957</v>
      </c>
      <c r="D5" s="1089">
        <v>89168</v>
      </c>
      <c r="E5" s="1088">
        <v>461294</v>
      </c>
      <c r="F5" s="1089">
        <v>75203</v>
      </c>
    </row>
    <row r="6" spans="1:6" ht="15.75" thickBot="1" x14ac:dyDescent="0.3">
      <c r="A6" s="962">
        <v>2022</v>
      </c>
      <c r="B6" s="1094">
        <v>49984</v>
      </c>
      <c r="C6" s="1095">
        <v>500127</v>
      </c>
      <c r="D6" s="1096">
        <v>78047</v>
      </c>
      <c r="E6" s="1095">
        <v>552481</v>
      </c>
      <c r="F6" s="1096">
        <v>86217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Медвеђа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524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6408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9.6999999999999993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16.899999999999999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-7.2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72.56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163.80000000000001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2.59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5933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5338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179</v>
      </c>
      <c r="C63" s="550">
        <f>IF(ISBLANK('DEM2'!C7),"-",'DEM2'!C7)</f>
        <v>185</v>
      </c>
      <c r="D63" s="550"/>
      <c r="E63" s="550">
        <f>IF(ISBLANK('DEM2'!D8),"-",'DEM2'!D8)</f>
        <v>193</v>
      </c>
      <c r="F63" s="550">
        <f>IF(ISBLANK('DEM2'!C8),"-",'DEM2'!C8)</f>
        <v>181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253</v>
      </c>
      <c r="C64" s="319">
        <f>IF(ISBLANK('DEM2'!F7),"-",'DEM2'!F7)</f>
        <v>236</v>
      </c>
      <c r="D64" s="791"/>
      <c r="E64" s="319">
        <f>IF(ISBLANK('DEM2'!G8),"-",'DEM2'!G8)</f>
        <v>229</v>
      </c>
      <c r="F64" s="319">
        <f>IF(ISBLANK('DEM2'!F8),"-",'DEM2'!F8)</f>
        <v>240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137</v>
      </c>
      <c r="C65" s="347">
        <f>IF(ISBLANK('DEM2'!I7),"-",'DEM2'!I7)</f>
        <v>143</v>
      </c>
      <c r="D65" s="395"/>
      <c r="E65" s="347">
        <f>IF(ISBLANK('DEM2'!J8),"-",'DEM2'!J8)</f>
        <v>137</v>
      </c>
      <c r="F65" s="347">
        <f>IF(ISBLANK('DEM2'!I8),"-",'DEM2'!I8)</f>
        <v>140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536</v>
      </c>
      <c r="C66" s="319">
        <f>IF(ISBLANK('DEM2'!L7),"-",'DEM2'!L7)</f>
        <v>531</v>
      </c>
      <c r="D66" s="397"/>
      <c r="E66" s="319">
        <f>IF(ISBLANK('DEM2'!M8),"-",'DEM2'!M8)</f>
        <v>524</v>
      </c>
      <c r="F66" s="319">
        <f>IF(ISBLANK('DEM2'!L8),"-",'DEM2'!L8)</f>
        <v>524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507</v>
      </c>
      <c r="C67" s="319">
        <f>IF(ISBLANK('DEM2'!O7),"-",'DEM2'!O7)</f>
        <v>567</v>
      </c>
      <c r="D67" s="397"/>
      <c r="E67" s="319">
        <f>IF(ISBLANK('DEM2'!P8),"-",'DEM2'!P8)</f>
        <v>487</v>
      </c>
      <c r="F67" s="319">
        <f>IF(ISBLANK('DEM2'!O8),"-",'DEM2'!O8)</f>
        <v>537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1790</v>
      </c>
      <c r="C68" s="416">
        <f>IF(ISBLANK('DEM2'!R7),"-",'DEM2'!R7)</f>
        <v>2120</v>
      </c>
      <c r="D68" s="422"/>
      <c r="E68" s="416">
        <f>IF(ISBLANK('DEM2'!S8),"-",'DEM2'!S8)</f>
        <v>1898</v>
      </c>
      <c r="F68" s="416">
        <f>IF(ISBLANK('DEM2'!R8),"-",'DEM2'!R8)</f>
        <v>2242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2943</v>
      </c>
      <c r="C69" s="465">
        <f>IF(ISBLANK('DEM2'!U7),"-",'DEM2'!U7)</f>
        <v>3191</v>
      </c>
      <c r="D69" s="801"/>
      <c r="E69" s="465">
        <f>IF(ISBLANK('DEM2'!V8),"-",'DEM2'!V8)</f>
        <v>3044</v>
      </c>
      <c r="F69" s="465">
        <f>IF(ISBLANK('DEM2'!U8),"-",'DEM2'!U8)</f>
        <v>3364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52.6</v>
      </c>
      <c r="G116" s="409">
        <f>IF(ISBLANK('DEM2'!E24),"-",'DEM2'!E24)</f>
        <v>52.6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1853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1763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27.5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62230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795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141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52.4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160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37.4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20.9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1097830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171322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326663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212006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50977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324708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50672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23546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3674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500127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78047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552481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86217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29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193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49984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1654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1490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766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3107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1637</v>
      </c>
      <c r="C300" s="810">
        <f>IF(ISBLANK(POLJ3!C4),"-",POLJ3!C4)</f>
        <v>269</v>
      </c>
      <c r="D300" s="1129">
        <f>IF(ISBLANK(POLJ3!D4),"-",POLJ3!D4)</f>
        <v>1368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1988</v>
      </c>
      <c r="C301" s="791">
        <f>IF(ISBLANK(POLJ3!C5),"-",POLJ3!C5)</f>
        <v>1300</v>
      </c>
      <c r="D301" s="1130">
        <f>IF(ISBLANK(POLJ3!D5),"-",POLJ3!D5)</f>
        <v>688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8</v>
      </c>
      <c r="C303" s="793">
        <f>IF(ISBLANK(POLJ3!C7),"-",POLJ3!C7)</f>
        <v>2</v>
      </c>
      <c r="D303" s="1111">
        <f>IF(ISBLANK(POLJ3!D7),"-",POLJ3!D7)</f>
        <v>6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1654</v>
      </c>
      <c r="C304" s="809">
        <f>IF(ISBLANK(POLJ3!C8),"-",POLJ3!C8)</f>
        <v>260</v>
      </c>
      <c r="D304" s="1159">
        <f>IF(ISBLANK(POLJ3!D8),"-",POLJ3!D8)</f>
        <v>1394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36.799999999999997</v>
      </c>
      <c r="C310" s="1160"/>
      <c r="D310" s="3"/>
      <c r="E310" s="5"/>
      <c r="F310" s="5"/>
      <c r="G310" s="817" t="s">
        <v>773</v>
      </c>
      <c r="H310" s="818">
        <f>IF(ISBLANK(POLJ2!H3),"-",POLJ2!H3)</f>
        <v>1967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1352.63</v>
      </c>
      <c r="C311" s="1161"/>
      <c r="D311" s="3"/>
      <c r="E311" s="5"/>
      <c r="F311" s="5"/>
      <c r="G311" s="812" t="s">
        <v>774</v>
      </c>
      <c r="H311" s="250">
        <f>IF(ISBLANK(POLJ2!H4),"-",POLJ2!H4)</f>
        <v>3038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841.08</v>
      </c>
      <c r="C312" s="1161"/>
      <c r="D312" s="3"/>
      <c r="E312" s="5"/>
      <c r="F312" s="5"/>
      <c r="G312" s="812" t="s">
        <v>775</v>
      </c>
      <c r="H312" s="250">
        <f>IF(ISBLANK(POLJ2!H5),"-",POLJ2!H5)</f>
        <v>3532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8.44</v>
      </c>
      <c r="C313" s="1161"/>
      <c r="D313" s="3"/>
      <c r="E313" s="5"/>
      <c r="F313" s="5"/>
      <c r="G313" s="814" t="s">
        <v>776</v>
      </c>
      <c r="H313" s="251">
        <f>IF(ISBLANK(POLJ2!H6),"-",POLJ2!H6)</f>
        <v>19432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0.06</v>
      </c>
      <c r="C314" s="1161"/>
      <c r="D314" s="3"/>
      <c r="E314" s="5"/>
      <c r="F314" s="5"/>
      <c r="G314" s="816" t="s">
        <v>16</v>
      </c>
      <c r="H314" s="819">
        <f>IF(ISBLANK(POLJ2!H7),"-",POLJ2!H7)</f>
        <v>27969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4027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6266.01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5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57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41.9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197</v>
      </c>
      <c r="I364" s="810">
        <f>IF(ISBLANK(OBRAZ2!I6),"-",OBRAZ2!I6)</f>
        <v>179</v>
      </c>
      <c r="J364" s="810">
        <f>IF(ISBLANK(OBRAZ2!J6),"-",OBRAZ2!J6)</f>
        <v>18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75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56.4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67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50</v>
      </c>
      <c r="I377" s="853">
        <f>IF(ISBLANK(OBRAZ2!C14),"-",OBRAZ2!C23)</f>
        <v>53.299492385786806</v>
      </c>
      <c r="J377" s="853">
        <f>IF(ISBLANK(OBRAZ2!D14),"-",OBRAZ2!D23)</f>
        <v>66.331658291457288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34.183673469387756</v>
      </c>
      <c r="I379" s="853">
        <f>IF(ISBLANK(OBRAZ2!C16),"-",OBRAZ2!C25)</f>
        <v>29.949238578680205</v>
      </c>
      <c r="J379" s="853">
        <f>IF(ISBLANK(OBRAZ2!D16),"-",OBRAZ2!D25)</f>
        <v>25.628140703517587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15.816326530612246</v>
      </c>
      <c r="I380" s="854">
        <f>IF(ISBLANK(OBRAZ2!C17),"-",OBRAZ2!C26)</f>
        <v>16.751269035532996</v>
      </c>
      <c r="J380" s="854">
        <f>IF(ISBLANK(OBRAZ2!D17),"-",OBRAZ2!D26)</f>
        <v>8.0402010050251249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6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12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154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227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38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2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89.1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58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96.7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1.6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181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48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12.4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18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2.8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1.7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0.76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4.7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46.8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0.85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1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15.6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96.6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1747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27.3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437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1583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8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7.7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7.7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7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0.5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433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6.8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305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29.3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63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6.1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29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42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0.7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4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26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0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67.599999999999994</v>
      </c>
      <c r="F625" s="796" t="str">
        <f>IF(LEN(IZBORI!C4)&gt;0,"(" &amp; IZBORI!C4 &amp; ")", "-")</f>
        <v>(2019)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24</v>
      </c>
      <c r="F626" s="798" t="str">
        <f>IF(LEN(IZBORI!C5)&gt;0,"(" &amp; IZBORI!C5 &amp; ")", "-")</f>
        <v>(2019)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24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269.834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0.8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14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55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1765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47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1090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41645.040000000001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79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15.083019999999999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91</v>
      </c>
      <c r="D696" s="317"/>
      <c r="E696" s="316"/>
      <c r="F696" s="5"/>
      <c r="G696" s="839">
        <v>2012</v>
      </c>
      <c r="H696" s="837">
        <f>IF(ISBLANK(INDEKSI2!B5),"-",INDEKSI2!B5)</f>
        <v>37.68</v>
      </c>
      <c r="I696" s="837">
        <f>IF(ISBLANK(INDEKSI2!C5),"-",INDEKSI2!C5)</f>
        <v>11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42</v>
      </c>
      <c r="D697" s="317"/>
      <c r="E697" s="316"/>
      <c r="F697" s="5"/>
      <c r="G697" s="840">
        <v>2013</v>
      </c>
      <c r="H697" s="561">
        <f>IF(ISBLANK(INDEKSI2!B6),"-",INDEKSI2!B6)</f>
        <v>37.44</v>
      </c>
      <c r="I697" s="561">
        <f>IF(ISBLANK(INDEKSI2!C6),"-",INDEKSI2!C6)</f>
        <v>21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39.090000000000003</v>
      </c>
      <c r="I698" s="838">
        <f>IF(ISBLANK(INDEKSI2!C7),"-",INDEKSI2!C7)</f>
        <v>15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12252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168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93196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776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7.6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4.5999999999999996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37.4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20.9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52.4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160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39.090000000000003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15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15.083019999999999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91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42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36.57</v>
      </c>
      <c r="C4" s="723">
        <v>28</v>
      </c>
      <c r="D4" s="712"/>
      <c r="E4" s="713"/>
      <c r="F4" s="714"/>
    </row>
    <row r="5" spans="1:6" x14ac:dyDescent="0.25">
      <c r="A5" s="288">
        <v>2012</v>
      </c>
      <c r="B5" s="616">
        <v>37.68</v>
      </c>
      <c r="C5" s="724">
        <v>11</v>
      </c>
      <c r="D5" s="715"/>
      <c r="E5" s="643"/>
      <c r="F5" s="716"/>
    </row>
    <row r="6" spans="1:6" x14ac:dyDescent="0.25">
      <c r="A6" s="288">
        <v>2013</v>
      </c>
      <c r="B6" s="616">
        <v>37.44</v>
      </c>
      <c r="C6" s="724">
        <v>21</v>
      </c>
      <c r="D6" s="717">
        <v>15.083019999999999</v>
      </c>
      <c r="E6" s="611">
        <v>91</v>
      </c>
      <c r="F6" s="718">
        <v>42</v>
      </c>
    </row>
    <row r="7" spans="1:6" x14ac:dyDescent="0.25">
      <c r="A7" s="221">
        <v>2014</v>
      </c>
      <c r="B7" s="617">
        <v>39.090000000000003</v>
      </c>
      <c r="C7" s="725">
        <v>15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1654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766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1490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36.799999999999997</v>
      </c>
      <c r="G3" s="219" t="s">
        <v>773</v>
      </c>
      <c r="H3" s="71">
        <v>1967</v>
      </c>
    </row>
    <row r="4" spans="1:9" x14ac:dyDescent="0.25">
      <c r="A4" s="288" t="s">
        <v>768</v>
      </c>
      <c r="B4" s="216">
        <v>1352.63</v>
      </c>
      <c r="G4" s="288" t="s">
        <v>774</v>
      </c>
      <c r="H4" s="216">
        <v>3038</v>
      </c>
    </row>
    <row r="5" spans="1:9" x14ac:dyDescent="0.25">
      <c r="A5" s="288" t="s">
        <v>769</v>
      </c>
      <c r="B5" s="216">
        <v>841.08</v>
      </c>
      <c r="G5" s="288" t="s">
        <v>775</v>
      </c>
      <c r="H5" s="216">
        <v>3532</v>
      </c>
    </row>
    <row r="6" spans="1:9" x14ac:dyDescent="0.25">
      <c r="A6" s="288" t="s">
        <v>770</v>
      </c>
      <c r="B6" s="216">
        <v>8.44</v>
      </c>
      <c r="G6" s="288" t="s">
        <v>776</v>
      </c>
      <c r="H6" s="216">
        <v>19432</v>
      </c>
    </row>
    <row r="7" spans="1:9" x14ac:dyDescent="0.25">
      <c r="A7" s="288" t="s">
        <v>771</v>
      </c>
      <c r="B7" s="216">
        <v>0.06</v>
      </c>
      <c r="G7" s="1" t="s">
        <v>24</v>
      </c>
      <c r="H7" s="290">
        <v>27969</v>
      </c>
    </row>
    <row r="8" spans="1:9" x14ac:dyDescent="0.25">
      <c r="A8" s="289" t="s">
        <v>772</v>
      </c>
      <c r="B8" s="73">
        <v>4027</v>
      </c>
    </row>
    <row r="9" spans="1:9" x14ac:dyDescent="0.25">
      <c r="A9" s="1" t="s">
        <v>24</v>
      </c>
      <c r="B9" s="290">
        <v>6266.01</v>
      </c>
      <c r="I9" s="41" t="s">
        <v>884</v>
      </c>
    </row>
    <row r="10" spans="1:9" x14ac:dyDescent="0.25">
      <c r="G10" s="29" t="s">
        <v>783</v>
      </c>
      <c r="H10" s="58">
        <v>3107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1637</v>
      </c>
      <c r="C4" s="55">
        <v>269</v>
      </c>
      <c r="D4" s="110">
        <v>1368</v>
      </c>
    </row>
    <row r="5" spans="1:4" ht="30" customHeight="1" x14ac:dyDescent="0.25">
      <c r="A5" s="276" t="s">
        <v>892</v>
      </c>
      <c r="B5" s="214">
        <v>1988</v>
      </c>
      <c r="C5" s="58">
        <v>1300</v>
      </c>
      <c r="D5" s="162">
        <v>688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8</v>
      </c>
      <c r="C7" s="58">
        <v>2</v>
      </c>
      <c r="D7" s="162">
        <v>6</v>
      </c>
    </row>
    <row r="8" spans="1:4" x14ac:dyDescent="0.25">
      <c r="A8" s="203" t="s">
        <v>782</v>
      </c>
      <c r="B8" s="72">
        <v>1654</v>
      </c>
      <c r="C8" s="61">
        <v>260</v>
      </c>
      <c r="D8" s="111">
        <v>1394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65.392354124748493</v>
      </c>
      <c r="C15" s="280">
        <f>D5/B5*100</f>
        <v>34.607645875251507</v>
      </c>
    </row>
    <row r="16" spans="1:4" ht="30" x14ac:dyDescent="0.25">
      <c r="A16" s="281" t="s">
        <v>829</v>
      </c>
      <c r="B16" s="285">
        <f>C4/B4*100</f>
        <v>16.432498472816125</v>
      </c>
      <c r="C16" s="282">
        <f>D4/B4*100</f>
        <v>83.567501527183879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65.392354124748493</v>
      </c>
      <c r="C22" s="280">
        <f t="shared" si="0"/>
        <v>34.607645875251507</v>
      </c>
    </row>
    <row r="23" spans="1:3" ht="30" x14ac:dyDescent="0.25">
      <c r="A23" s="281" t="s">
        <v>866</v>
      </c>
      <c r="B23" s="287">
        <f t="shared" si="0"/>
        <v>16.432498472816125</v>
      </c>
      <c r="C23" s="286">
        <f t="shared" si="0"/>
        <v>83.567501527183879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5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57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41.9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75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56.4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67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178</v>
      </c>
      <c r="C6" s="975">
        <v>156</v>
      </c>
      <c r="D6" s="947">
        <v>22</v>
      </c>
      <c r="E6" s="975">
        <v>196</v>
      </c>
      <c r="F6" s="975">
        <v>176</v>
      </c>
      <c r="G6" s="947">
        <v>20</v>
      </c>
      <c r="H6" s="601">
        <v>197</v>
      </c>
      <c r="I6" s="618">
        <v>179</v>
      </c>
      <c r="J6" s="947">
        <v>18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98</v>
      </c>
      <c r="C14" s="753">
        <v>105</v>
      </c>
      <c r="D14" s="753">
        <v>132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67</v>
      </c>
      <c r="C16" s="1038">
        <v>59</v>
      </c>
      <c r="D16" s="753">
        <v>51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31</v>
      </c>
      <c r="C17" s="754">
        <v>33</v>
      </c>
      <c r="D17" s="754">
        <v>16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50</v>
      </c>
      <c r="C23" s="292">
        <f>C14/SUM(C12:C17)*100</f>
        <v>53.299492385786806</v>
      </c>
      <c r="D23" s="292">
        <f>D14/SUM(D12:D17)*100</f>
        <v>66.331658291457288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34.183673469387756</v>
      </c>
      <c r="C25" s="292">
        <f>C16/SUM(C12:C17)*100</f>
        <v>29.949238578680205</v>
      </c>
      <c r="D25" s="292">
        <f>D16/SUM(D12:D17)*100</f>
        <v>25.628140703517587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15.816326530612246</v>
      </c>
      <c r="C26" s="293">
        <f>C17/SUM(C12:C17)*100</f>
        <v>16.751269035532996</v>
      </c>
      <c r="D26" s="293">
        <f>D17/SUM(D12:D17)*100</f>
        <v>8.0402010050251249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52.3</v>
      </c>
      <c r="C7" s="602">
        <v>42.1</v>
      </c>
      <c r="D7" s="602">
        <v>50.5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47.7</v>
      </c>
      <c r="C9" s="754">
        <v>57.9</v>
      </c>
      <c r="D9" s="754">
        <v>49.5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52.3</v>
      </c>
      <c r="C13" s="699">
        <f t="shared" ref="C13:D13" si="1">IF(ISBLANK(C7),"",C7)</f>
        <v>42.1</v>
      </c>
      <c r="D13" s="699">
        <f t="shared" si="1"/>
        <v>50.5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47.7</v>
      </c>
      <c r="C15" s="701">
        <f t="shared" si="2"/>
        <v>57.9</v>
      </c>
      <c r="D15" s="701">
        <f t="shared" si="2"/>
        <v>49.5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52.3</v>
      </c>
      <c r="C18" s="699">
        <f t="shared" ref="C18:D18" si="4">IF(ISBLANK(C7),"",C7)</f>
        <v>42.1</v>
      </c>
      <c r="D18" s="699">
        <f t="shared" si="4"/>
        <v>50.5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47.7</v>
      </c>
      <c r="C20" s="701">
        <f t="shared" si="5"/>
        <v>57.9</v>
      </c>
      <c r="D20" s="701">
        <f t="shared" si="5"/>
        <v>49.5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204.2</v>
      </c>
      <c r="C5" s="613">
        <v>119.5</v>
      </c>
      <c r="D5" s="1039">
        <v>150.80000000000001</v>
      </c>
      <c r="F5" s="28"/>
      <c r="G5" s="695">
        <f>A5</f>
        <v>2020</v>
      </c>
      <c r="H5" s="671">
        <f>IF(ISBLANK(B5),"",B5)</f>
        <v>204.2</v>
      </c>
      <c r="I5" s="620">
        <f t="shared" ref="H5:I7" si="0">IF(ISBLANK(C5),"",C5)</f>
        <v>119.5</v>
      </c>
    </row>
    <row r="6" spans="1:10" x14ac:dyDescent="0.25">
      <c r="A6" s="751">
        <v>2021</v>
      </c>
      <c r="B6" s="603">
        <v>195.7</v>
      </c>
      <c r="C6" s="614">
        <v>276.5</v>
      </c>
      <c r="D6" s="948">
        <v>230</v>
      </c>
      <c r="F6" s="44"/>
      <c r="G6" s="695">
        <f t="shared" ref="G6:G7" si="1">A6</f>
        <v>2021</v>
      </c>
      <c r="H6" s="672">
        <f t="shared" si="0"/>
        <v>195.7</v>
      </c>
      <c r="I6" s="621">
        <f t="shared" si="0"/>
        <v>276.5</v>
      </c>
    </row>
    <row r="7" spans="1:10" x14ac:dyDescent="0.25">
      <c r="A7" s="752">
        <v>2022</v>
      </c>
      <c r="B7" s="603">
        <v>133.30000000000001</v>
      </c>
      <c r="C7" s="614">
        <v>116.7</v>
      </c>
      <c r="D7" s="948">
        <v>124.1</v>
      </c>
      <c r="F7" s="44"/>
      <c r="G7" s="695">
        <f t="shared" si="1"/>
        <v>2022</v>
      </c>
      <c r="H7" s="673">
        <f t="shared" si="0"/>
        <v>133.30000000000001</v>
      </c>
      <c r="I7" s="622">
        <f t="shared" si="0"/>
        <v>116.7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204.2</v>
      </c>
      <c r="I13" s="620">
        <f>IF(ISBLANK(C5),"",C5)</f>
        <v>119.5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195.7</v>
      </c>
      <c r="I14" s="621">
        <f t="shared" si="3"/>
        <v>276.5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133.30000000000001</v>
      </c>
      <c r="I15" s="622">
        <f t="shared" si="4"/>
        <v>116.7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Медвеђа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524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6408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9.6999999999999993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16.899999999999999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-7.2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72.56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163.80000000000001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2.59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5933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5338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179</v>
      </c>
      <c r="C63" s="550">
        <f>IF(ISBLANK('DEM2'!C7),"-",'DEM2'!C7)</f>
        <v>185</v>
      </c>
      <c r="D63" s="550"/>
      <c r="E63" s="550">
        <f>IF(ISBLANK('DEM2'!D8),"-",'DEM2'!D8)</f>
        <v>193</v>
      </c>
      <c r="F63" s="550">
        <f>IF(ISBLANK('DEM2'!C8),"-",'DEM2'!C8)</f>
        <v>181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253</v>
      </c>
      <c r="C64" s="319">
        <f>IF(ISBLANK('DEM2'!F7),"-",'DEM2'!F7)</f>
        <v>236</v>
      </c>
      <c r="D64" s="791"/>
      <c r="E64" s="319">
        <f>IF(ISBLANK('DEM2'!G8),"-",'DEM2'!G8)</f>
        <v>229</v>
      </c>
      <c r="F64" s="319">
        <f>IF(ISBLANK('DEM2'!F8),"-",'DEM2'!F8)</f>
        <v>240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137</v>
      </c>
      <c r="C65" s="347">
        <f>IF(ISBLANK('DEM2'!I7),"-",'DEM2'!I7)</f>
        <v>143</v>
      </c>
      <c r="D65" s="395"/>
      <c r="E65" s="347">
        <f>IF(ISBLANK('DEM2'!J8),"-",'DEM2'!J8)</f>
        <v>137</v>
      </c>
      <c r="F65" s="347">
        <f>IF(ISBLANK('DEM2'!I8),"-",'DEM2'!I8)</f>
        <v>140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536</v>
      </c>
      <c r="C66" s="350">
        <f>IF(ISBLANK('DEM2'!L7),"-",'DEM2'!L7)</f>
        <v>531</v>
      </c>
      <c r="D66" s="396"/>
      <c r="E66" s="350">
        <f>IF(ISBLANK('DEM2'!M8),"-",'DEM2'!M8)</f>
        <v>524</v>
      </c>
      <c r="F66" s="350">
        <f>IF(ISBLANK('DEM2'!L8),"-",'DEM2'!L8)</f>
        <v>524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507</v>
      </c>
      <c r="C67" s="347">
        <f>IF(ISBLANK('DEM2'!O7),"-",'DEM2'!O7)</f>
        <v>567</v>
      </c>
      <c r="D67" s="395"/>
      <c r="E67" s="347">
        <f>IF(ISBLANK('DEM2'!P8),"-",'DEM2'!P8)</f>
        <v>487</v>
      </c>
      <c r="F67" s="347">
        <f>IF(ISBLANK('DEM2'!O8),"-",'DEM2'!O8)</f>
        <v>537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1790</v>
      </c>
      <c r="C68" s="319">
        <f>IF(ISBLANK('DEM2'!R7),"-",'DEM2'!R7)</f>
        <v>2120</v>
      </c>
      <c r="D68" s="397"/>
      <c r="E68" s="319">
        <f>IF(ISBLANK('DEM2'!S8),"-",'DEM2'!S8)</f>
        <v>1898</v>
      </c>
      <c r="F68" s="319">
        <f>IF(ISBLANK('DEM2'!R8),"-",'DEM2'!R8)</f>
        <v>2242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2943</v>
      </c>
      <c r="C69" s="465">
        <f>IF(ISBLANK('DEM2'!U7),"-",'DEM2'!U7)</f>
        <v>3191</v>
      </c>
      <c r="D69" s="801"/>
      <c r="E69" s="465">
        <f>IF(ISBLANK('DEM2'!V8),"-",'DEM2'!V8)</f>
        <v>3044</v>
      </c>
      <c r="F69" s="465">
        <f>IF(ISBLANK('DEM2'!U8),"-",'DEM2'!U8)</f>
        <v>3364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52.6</v>
      </c>
      <c r="G116" s="409">
        <f>IF(ISBLANK('DEM2'!E24),"-",'DEM2'!E24)</f>
        <v>52.6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1853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1763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27.5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62230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795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141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52.4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160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37.4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20.9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1097830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171322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326663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212006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50977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324708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50672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23546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3674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500127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78047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552481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86217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29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193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49984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1654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1490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766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3107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1637</v>
      </c>
      <c r="C300" s="810">
        <f>IF(ISBLANK(POLJ3!C4),"-",POLJ3!C4)</f>
        <v>269</v>
      </c>
      <c r="D300" s="1129">
        <f>IF(ISBLANK(POLJ3!D4),"-",POLJ3!D4)</f>
        <v>1368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1988</v>
      </c>
      <c r="C301" s="791">
        <f>IF(ISBLANK(POLJ3!C5),"-",POLJ3!C5)</f>
        <v>1300</v>
      </c>
      <c r="D301" s="1130">
        <f>IF(ISBLANK(POLJ3!D5),"-",POLJ3!D5)</f>
        <v>688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8</v>
      </c>
      <c r="C303" s="793">
        <f>IF(ISBLANK(POLJ3!C7),"-",POLJ3!C7)</f>
        <v>2</v>
      </c>
      <c r="D303" s="1111">
        <f>IF(ISBLANK(POLJ3!D7),"-",POLJ3!D7)</f>
        <v>6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1654</v>
      </c>
      <c r="C304" s="809">
        <f>IF(ISBLANK(POLJ3!C8),"-",POLJ3!C8)</f>
        <v>260</v>
      </c>
      <c r="D304" s="1159">
        <f>IF(ISBLANK(POLJ3!D8),"-",POLJ3!D8)</f>
        <v>1394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36.799999999999997</v>
      </c>
      <c r="C310" s="1160"/>
      <c r="D310" s="3"/>
      <c r="E310" s="5"/>
      <c r="F310" s="5"/>
      <c r="G310" s="817" t="s">
        <v>862</v>
      </c>
      <c r="H310" s="818">
        <f>IF(ISBLANK(POLJ2!H3),"-",POLJ2!H3)</f>
        <v>1967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1352.63</v>
      </c>
      <c r="C311" s="1161"/>
      <c r="D311" s="3"/>
      <c r="E311" s="5"/>
      <c r="F311" s="5"/>
      <c r="G311" s="812" t="s">
        <v>863</v>
      </c>
      <c r="H311" s="250">
        <f>IF(ISBLANK(POLJ2!H4),"-",POLJ2!H4)</f>
        <v>3038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841.08</v>
      </c>
      <c r="C312" s="1161"/>
      <c r="D312" s="3"/>
      <c r="E312" s="5"/>
      <c r="F312" s="5"/>
      <c r="G312" s="812" t="s">
        <v>864</v>
      </c>
      <c r="H312" s="250">
        <f>IF(ISBLANK(POLJ2!H5),"-",POLJ2!H5)</f>
        <v>3532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8.44</v>
      </c>
      <c r="C313" s="1161"/>
      <c r="D313" s="3"/>
      <c r="E313" s="5"/>
      <c r="F313" s="5"/>
      <c r="G313" s="814" t="s">
        <v>865</v>
      </c>
      <c r="H313" s="251">
        <f>IF(ISBLANK(POLJ2!H6),"-",POLJ2!H6)</f>
        <v>19432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0.06</v>
      </c>
      <c r="C314" s="1161"/>
      <c r="D314" s="3"/>
      <c r="E314" s="5"/>
      <c r="F314" s="5"/>
      <c r="G314" s="816" t="s">
        <v>855</v>
      </c>
      <c r="H314" s="819">
        <f>IF(ISBLANK(POLJ2!H7),"-",POLJ2!H7)</f>
        <v>27969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4027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6266.01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5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57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41.9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197</v>
      </c>
      <c r="I364" s="810">
        <f>IF(ISBLANK(OBRAZ2!I6),"-",OBRAZ2!I6)</f>
        <v>179</v>
      </c>
      <c r="J364" s="810">
        <f>IF(ISBLANK(OBRAZ2!J6),"-",OBRAZ2!J6)</f>
        <v>18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75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56.4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67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50</v>
      </c>
      <c r="I377" s="853">
        <f>IF(ISBLANK(OBRAZ2!C14),"-",OBRAZ2!C23)</f>
        <v>53.299492385786806</v>
      </c>
      <c r="J377" s="853">
        <f>IF(ISBLANK(OBRAZ2!D14),"-",OBRAZ2!D23)</f>
        <v>66.331658291457288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34.183673469387756</v>
      </c>
      <c r="I379" s="853">
        <f>IF(ISBLANK(OBRAZ2!C16),"-",OBRAZ2!C25)</f>
        <v>29.949238578680205</v>
      </c>
      <c r="J379" s="853">
        <f>IF(ISBLANK(OBRAZ2!D16),"-",OBRAZ2!D25)</f>
        <v>25.628140703517587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15.816326530612246</v>
      </c>
      <c r="I380" s="854">
        <f>IF(ISBLANK(OBRAZ2!C17),"-",OBRAZ2!C26)</f>
        <v>16.751269035532996</v>
      </c>
      <c r="J380" s="854">
        <f>IF(ISBLANK(OBRAZ2!D17),"-",OBRAZ2!D26)</f>
        <v>8.0402010050251249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6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12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154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227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38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2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89.1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58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96.7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1.6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181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48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12.4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18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2.8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1.7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0.76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4.7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46.8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0.85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1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15.6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96.6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1747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27.3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437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1583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8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7.7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7.7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7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0.5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433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6.8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305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29.3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63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6.1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29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42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0.7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4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26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0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67.599999999999994</v>
      </c>
      <c r="F626" s="796" t="str">
        <f>IF(LEN(IZBORI!C4)&gt;0,"(" &amp; IZBORI!C4 &amp; ")", "-")</f>
        <v>(2019)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24</v>
      </c>
      <c r="F627" s="798" t="str">
        <f>IF(LEN(IZBORI!C5)&gt;0,"(" &amp; IZBORI!C5 &amp; ")", "-")</f>
        <v>(2019)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24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269.834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0.8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14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55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1765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47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1090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41645.040000000001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79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15.083019999999999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91</v>
      </c>
      <c r="D696" s="3"/>
      <c r="E696" s="5"/>
      <c r="F696" s="5"/>
      <c r="G696" s="839">
        <v>2012</v>
      </c>
      <c r="H696" s="837">
        <f>IF(ISBLANK(INDEKSI2!B5),"-",INDEKSI2!B5)</f>
        <v>37.68</v>
      </c>
      <c r="I696" s="837">
        <f>IF(ISBLANK(INDEKSI2!C5),"-",INDEKSI2!C5)</f>
        <v>11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42</v>
      </c>
      <c r="D697" s="3"/>
      <c r="E697" s="5"/>
      <c r="F697" s="5"/>
      <c r="G697" s="840">
        <v>2013</v>
      </c>
      <c r="H697" s="561">
        <f>IF(ISBLANK(INDEKSI2!B6),"-",INDEKSI2!B6)</f>
        <v>37.44</v>
      </c>
      <c r="I697" s="561">
        <f>IF(ISBLANK(INDEKSI2!C6),"-",INDEKSI2!C6)</f>
        <v>21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39.090000000000003</v>
      </c>
      <c r="I698" s="838">
        <f>IF(ISBLANK(INDEKSI2!C7),"-",INDEKSI2!C7)</f>
        <v>15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12252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168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93196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776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7.6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4.5999999999999996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5</v>
      </c>
      <c r="D6" s="614">
        <v>2</v>
      </c>
      <c r="E6" s="614">
        <v>3</v>
      </c>
      <c r="F6" s="1042">
        <v>54</v>
      </c>
      <c r="G6" s="614">
        <v>28</v>
      </c>
      <c r="H6" s="982">
        <v>26</v>
      </c>
      <c r="I6" s="1043">
        <v>39.299999999999997</v>
      </c>
      <c r="J6" s="614">
        <v>41.5</v>
      </c>
      <c r="K6" s="1044">
        <v>37.1</v>
      </c>
      <c r="L6" s="1042">
        <v>44</v>
      </c>
      <c r="M6" s="614">
        <v>22</v>
      </c>
      <c r="N6" s="1037">
        <v>22</v>
      </c>
      <c r="O6" s="1043">
        <v>35.1</v>
      </c>
      <c r="P6" s="614">
        <v>31.7</v>
      </c>
      <c r="Q6" s="1037">
        <v>39.299999999999997</v>
      </c>
      <c r="R6" s="1042">
        <v>98</v>
      </c>
      <c r="S6" s="614">
        <v>49</v>
      </c>
      <c r="T6" s="1044">
        <v>49</v>
      </c>
    </row>
    <row r="7" spans="1:20" x14ac:dyDescent="0.25">
      <c r="A7" s="288">
        <v>2021</v>
      </c>
      <c r="B7" s="604">
        <v>1</v>
      </c>
      <c r="C7" s="603">
        <v>5</v>
      </c>
      <c r="D7" s="614">
        <v>2</v>
      </c>
      <c r="E7" s="614">
        <v>3</v>
      </c>
      <c r="F7" s="1042">
        <v>60</v>
      </c>
      <c r="G7" s="614">
        <v>30</v>
      </c>
      <c r="H7" s="982">
        <v>30</v>
      </c>
      <c r="I7" s="1043">
        <v>45.8</v>
      </c>
      <c r="J7" s="614">
        <v>48.4</v>
      </c>
      <c r="K7" s="1044">
        <v>43.5</v>
      </c>
      <c r="L7" s="1042">
        <v>45</v>
      </c>
      <c r="M7" s="614">
        <v>23</v>
      </c>
      <c r="N7" s="1037">
        <v>22</v>
      </c>
      <c r="O7" s="1043">
        <v>34.6</v>
      </c>
      <c r="P7" s="614">
        <v>33.1</v>
      </c>
      <c r="Q7" s="1037">
        <v>36.4</v>
      </c>
      <c r="R7" s="1042">
        <v>92</v>
      </c>
      <c r="S7" s="614">
        <v>47</v>
      </c>
      <c r="T7" s="1044">
        <v>45</v>
      </c>
    </row>
    <row r="8" spans="1:20" x14ac:dyDescent="0.25">
      <c r="A8" s="221">
        <v>2022</v>
      </c>
      <c r="B8" s="619">
        <v>1</v>
      </c>
      <c r="C8" s="949">
        <v>5</v>
      </c>
      <c r="D8" s="983">
        <v>2</v>
      </c>
      <c r="E8" s="983">
        <v>3</v>
      </c>
      <c r="F8" s="1045">
        <v>57</v>
      </c>
      <c r="G8" s="983">
        <v>30</v>
      </c>
      <c r="H8" s="981">
        <v>27</v>
      </c>
      <c r="I8" s="756">
        <v>41.9</v>
      </c>
      <c r="J8" s="983">
        <v>46.5</v>
      </c>
      <c r="K8" s="1046">
        <v>37.799999999999997</v>
      </c>
      <c r="L8" s="1045">
        <v>75</v>
      </c>
      <c r="M8" s="983">
        <v>36</v>
      </c>
      <c r="N8" s="693">
        <v>39</v>
      </c>
      <c r="O8" s="756">
        <v>56.4</v>
      </c>
      <c r="P8" s="983">
        <v>57.1</v>
      </c>
      <c r="Q8" s="693">
        <v>55.7</v>
      </c>
      <c r="R8" s="1045">
        <v>67</v>
      </c>
      <c r="S8" s="983">
        <v>35</v>
      </c>
      <c r="T8" s="1046">
        <v>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6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12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154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227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38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2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89.1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58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96.7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1.6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80.208333333333343</v>
      </c>
      <c r="C21" s="741">
        <f>B10/(B7+B10)*100</f>
        <v>19.791666666666664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99.126637554585145</v>
      </c>
      <c r="C22" s="741">
        <f>B11/(B8+B11)*100</f>
        <v>0.87336244541484709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80.208333333333343</v>
      </c>
      <c r="C26" s="741">
        <f>C21</f>
        <v>19.791666666666664</v>
      </c>
    </row>
    <row r="27" spans="1:10" ht="24.75" x14ac:dyDescent="0.25">
      <c r="A27" s="744" t="s">
        <v>1415</v>
      </c>
      <c r="B27" s="741">
        <f>B22</f>
        <v>99.126637554585145</v>
      </c>
      <c r="C27" s="741">
        <f>C22</f>
        <v>0.87336244541484709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2</v>
      </c>
      <c r="C5" s="1005">
        <v>4</v>
      </c>
      <c r="D5" s="916" t="s">
        <v>5</v>
      </c>
      <c r="E5" s="213"/>
      <c r="F5" s="125">
        <v>2020</v>
      </c>
      <c r="G5" s="70">
        <v>6</v>
      </c>
      <c r="H5" s="55">
        <v>2</v>
      </c>
      <c r="I5" s="110">
        <v>4</v>
      </c>
      <c r="J5" s="70">
        <v>13</v>
      </c>
      <c r="K5" s="55">
        <v>0</v>
      </c>
      <c r="L5" s="110">
        <v>13</v>
      </c>
      <c r="M5" s="70">
        <v>175</v>
      </c>
      <c r="N5" s="55">
        <v>242</v>
      </c>
      <c r="O5" s="70">
        <v>45</v>
      </c>
      <c r="P5" s="110">
        <v>2</v>
      </c>
    </row>
    <row r="6" spans="1:16" x14ac:dyDescent="0.25">
      <c r="A6" s="925" t="s">
        <v>267</v>
      </c>
      <c r="B6" s="1006">
        <v>0</v>
      </c>
      <c r="C6" s="1007">
        <v>12</v>
      </c>
      <c r="D6" s="917" t="s">
        <v>5</v>
      </c>
      <c r="E6" s="256"/>
      <c r="F6" s="125">
        <v>2021</v>
      </c>
      <c r="G6" s="214">
        <v>6</v>
      </c>
      <c r="H6" s="58">
        <v>2</v>
      </c>
      <c r="I6" s="162">
        <v>4</v>
      </c>
      <c r="J6" s="214">
        <v>13</v>
      </c>
      <c r="K6" s="58">
        <v>0</v>
      </c>
      <c r="L6" s="162">
        <v>13</v>
      </c>
      <c r="M6" s="214">
        <v>171</v>
      </c>
      <c r="N6" s="58">
        <v>227</v>
      </c>
      <c r="O6" s="214">
        <v>42</v>
      </c>
      <c r="P6" s="162">
        <v>2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6</v>
      </c>
      <c r="H7" s="94">
        <v>2</v>
      </c>
      <c r="I7" s="171">
        <v>4</v>
      </c>
      <c r="J7" s="169">
        <v>12</v>
      </c>
      <c r="K7" s="94">
        <v>0</v>
      </c>
      <c r="L7" s="171">
        <v>12</v>
      </c>
      <c r="M7" s="169">
        <v>154</v>
      </c>
      <c r="N7" s="94">
        <v>227</v>
      </c>
      <c r="O7" s="169">
        <v>38</v>
      </c>
      <c r="P7" s="171">
        <v>2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2</v>
      </c>
      <c r="C11" s="920">
        <f>IF(ISBLANK(C5),"",C5)</f>
        <v>4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89.8</v>
      </c>
      <c r="C6" s="460">
        <v>89.8</v>
      </c>
      <c r="D6" s="978">
        <v>89.7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61</v>
      </c>
      <c r="L6" s="460">
        <v>32</v>
      </c>
      <c r="M6" s="978">
        <v>29</v>
      </c>
      <c r="N6" s="459">
        <v>79.2</v>
      </c>
      <c r="O6" s="460">
        <v>84.2</v>
      </c>
      <c r="P6" s="978">
        <v>74.400000000000006</v>
      </c>
      <c r="Q6" s="459">
        <v>0.6</v>
      </c>
      <c r="R6" s="460">
        <v>1.3</v>
      </c>
      <c r="S6" s="978">
        <v>0</v>
      </c>
    </row>
    <row r="7" spans="1:19" x14ac:dyDescent="0.25">
      <c r="A7" s="288">
        <v>2021</v>
      </c>
      <c r="B7" s="603">
        <v>89.6</v>
      </c>
      <c r="C7" s="614">
        <v>89.4</v>
      </c>
      <c r="D7" s="982">
        <v>89.7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71</v>
      </c>
      <c r="L7" s="614">
        <v>34</v>
      </c>
      <c r="M7" s="982">
        <v>37</v>
      </c>
      <c r="N7" s="603">
        <v>101.4</v>
      </c>
      <c r="O7" s="614">
        <v>100</v>
      </c>
      <c r="P7" s="982">
        <v>102.9</v>
      </c>
      <c r="Q7" s="603">
        <v>1.1000000000000001</v>
      </c>
      <c r="R7" s="614">
        <v>0.5</v>
      </c>
      <c r="S7" s="982">
        <v>1.6</v>
      </c>
    </row>
    <row r="8" spans="1:19" x14ac:dyDescent="0.25">
      <c r="A8" s="221">
        <v>2022</v>
      </c>
      <c r="B8" s="949">
        <v>89.1</v>
      </c>
      <c r="C8" s="983">
        <v>86.7</v>
      </c>
      <c r="D8" s="981">
        <v>91.7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58</v>
      </c>
      <c r="L8" s="983">
        <v>32</v>
      </c>
      <c r="M8" s="981">
        <v>26</v>
      </c>
      <c r="N8" s="949">
        <v>96.7</v>
      </c>
      <c r="O8" s="983">
        <v>91.4</v>
      </c>
      <c r="P8" s="981">
        <v>104</v>
      </c>
      <c r="Q8" s="949">
        <v>1.6</v>
      </c>
      <c r="R8" s="983">
        <v>-1.9</v>
      </c>
      <c r="S8" s="981">
        <v>4.8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12.4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326663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50977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23</v>
      </c>
      <c r="C5" s="618">
        <v>20</v>
      </c>
      <c r="D5" s="618">
        <v>3</v>
      </c>
      <c r="E5" s="601">
        <v>165</v>
      </c>
      <c r="F5" s="618">
        <v>89</v>
      </c>
      <c r="G5" s="947">
        <v>76</v>
      </c>
      <c r="H5" s="618">
        <v>0</v>
      </c>
      <c r="I5" s="618">
        <v>0</v>
      </c>
      <c r="J5" s="618">
        <v>0</v>
      </c>
      <c r="K5" s="219">
        <f>SUM(B5,E5,H5)</f>
        <v>188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15</v>
      </c>
      <c r="C6" s="614">
        <v>13</v>
      </c>
      <c r="D6" s="948">
        <v>2</v>
      </c>
      <c r="E6" s="603">
        <v>171</v>
      </c>
      <c r="F6" s="614">
        <v>93</v>
      </c>
      <c r="G6" s="948">
        <v>78</v>
      </c>
      <c r="H6" s="603">
        <v>0</v>
      </c>
      <c r="I6" s="614">
        <v>0</v>
      </c>
      <c r="J6" s="614">
        <v>0</v>
      </c>
      <c r="K6" s="220">
        <f>SUM(B6,E6,H6)</f>
        <v>186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14</v>
      </c>
      <c r="C7" s="614">
        <v>13</v>
      </c>
      <c r="D7" s="948">
        <v>1</v>
      </c>
      <c r="E7" s="603">
        <v>167</v>
      </c>
      <c r="F7" s="614">
        <v>91</v>
      </c>
      <c r="G7" s="948">
        <v>76</v>
      </c>
      <c r="H7" s="603">
        <v>0</v>
      </c>
      <c r="I7" s="614">
        <v>0</v>
      </c>
      <c r="J7" s="614">
        <v>0</v>
      </c>
      <c r="K7" s="220">
        <f>SUM(B7,E7,H7)</f>
        <v>181</v>
      </c>
      <c r="M7" s="106" t="s">
        <v>293</v>
      </c>
      <c r="N7" s="222">
        <f>IF(ISBLANK(G7),"",G7)</f>
        <v>76</v>
      </c>
      <c r="O7" s="107">
        <f>IF(ISBLANK(F7),"",F7)</f>
        <v>91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</v>
      </c>
      <c r="O8" s="83">
        <f>IF(ISBLANK(C7),"",C7)</f>
        <v>13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76</v>
      </c>
      <c r="O14" s="107">
        <f>IF(ISBLANK(F7),"",F7)</f>
        <v>91</v>
      </c>
      <c r="P14" s="213"/>
    </row>
    <row r="15" spans="1:17" ht="26.25" customHeight="1" x14ac:dyDescent="0.25">
      <c r="M15" s="108" t="s">
        <v>524</v>
      </c>
      <c r="N15" s="172">
        <f>IF(ISBLANK(D7),"",D7)</f>
        <v>1</v>
      </c>
      <c r="O15" s="83">
        <f>IF(ISBLANK(C7),"",C7)</f>
        <v>13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8</v>
      </c>
      <c r="C21" s="618">
        <v>8</v>
      </c>
      <c r="D21" s="618">
        <v>0</v>
      </c>
      <c r="E21" s="601">
        <v>36</v>
      </c>
      <c r="F21" s="618">
        <v>17</v>
      </c>
      <c r="G21" s="947">
        <v>19</v>
      </c>
      <c r="H21" s="618">
        <v>0</v>
      </c>
      <c r="I21" s="618">
        <v>0</v>
      </c>
      <c r="J21" s="618">
        <v>0</v>
      </c>
      <c r="K21" s="219">
        <f>SUM(B21,E21,H21)</f>
        <v>44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8</v>
      </c>
      <c r="C22" s="1037">
        <v>7</v>
      </c>
      <c r="D22" s="982">
        <v>1</v>
      </c>
      <c r="E22" s="1043">
        <v>42</v>
      </c>
      <c r="F22" s="1037">
        <v>21</v>
      </c>
      <c r="G22" s="982">
        <v>21</v>
      </c>
      <c r="H22" s="1043">
        <v>0</v>
      </c>
      <c r="I22" s="1037">
        <v>0</v>
      </c>
      <c r="J22" s="1037">
        <v>0</v>
      </c>
      <c r="K22" s="220">
        <f>SUM(B22,E22,H22)</f>
        <v>50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11</v>
      </c>
      <c r="C23" s="1037">
        <v>9</v>
      </c>
      <c r="D23" s="982">
        <v>2</v>
      </c>
      <c r="E23" s="1043">
        <v>37</v>
      </c>
      <c r="F23" s="1037">
        <v>21</v>
      </c>
      <c r="G23" s="982">
        <v>16</v>
      </c>
      <c r="H23" s="1043">
        <v>0</v>
      </c>
      <c r="I23" s="1037">
        <v>0</v>
      </c>
      <c r="J23" s="1037">
        <v>0</v>
      </c>
      <c r="K23" s="220">
        <f>SUM(B23,E23,H23)</f>
        <v>48</v>
      </c>
      <c r="M23" s="106" t="s">
        <v>293</v>
      </c>
      <c r="N23" s="222">
        <f>IF(ISBLANK(G23),"",G23)</f>
        <v>16</v>
      </c>
      <c r="O23" s="107">
        <f>IF(ISBLANK(F23),"",F23)</f>
        <v>21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</v>
      </c>
      <c r="O24" s="109">
        <f>IF(ISBLANK(C23),"",C23)</f>
        <v>9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16</v>
      </c>
      <c r="O30" s="107">
        <f>IF(ISBLANK(F23),"",F23)</f>
        <v>21</v>
      </c>
      <c r="P30" s="213"/>
    </row>
    <row r="31" spans="1:17" ht="27.75" customHeight="1" x14ac:dyDescent="0.25">
      <c r="M31" s="108" t="s">
        <v>524</v>
      </c>
      <c r="N31" s="223">
        <f>IF(ISBLANK(D23),"",D23)</f>
        <v>2</v>
      </c>
      <c r="O31" s="109">
        <f>IF(ISBLANK(C23),"",C23)</f>
        <v>9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212006</v>
      </c>
      <c r="D5" s="255"/>
    </row>
    <row r="6" spans="1:4" ht="30" x14ac:dyDescent="0.25">
      <c r="A6" s="688" t="s">
        <v>482</v>
      </c>
      <c r="B6" s="619">
        <v>114657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1.6</v>
      </c>
      <c r="J6" s="460">
        <v>1.8</v>
      </c>
      <c r="K6" s="978">
        <v>1.2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0.5</v>
      </c>
      <c r="J7" s="614">
        <v>0.9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12.4</v>
      </c>
      <c r="J8" s="983">
        <v>13.2</v>
      </c>
      <c r="K8" s="981">
        <v>11.3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40</v>
      </c>
      <c r="C5" s="209">
        <v>34</v>
      </c>
      <c r="G5" s="113"/>
      <c r="H5" s="176" t="s">
        <v>594</v>
      </c>
      <c r="I5" s="209">
        <v>7</v>
      </c>
      <c r="J5" s="209">
        <v>8</v>
      </c>
    </row>
    <row r="6" spans="1:13" ht="15" customHeight="1" x14ac:dyDescent="0.25">
      <c r="A6" s="177" t="s">
        <v>595</v>
      </c>
      <c r="B6" s="210">
        <v>429</v>
      </c>
      <c r="C6" s="210">
        <v>90</v>
      </c>
      <c r="G6" s="113"/>
      <c r="H6" s="177" t="s">
        <v>595</v>
      </c>
      <c r="I6" s="210">
        <v>88</v>
      </c>
      <c r="J6" s="210">
        <v>24</v>
      </c>
    </row>
    <row r="7" spans="1:13" ht="15" customHeight="1" x14ac:dyDescent="0.25">
      <c r="A7" s="177" t="s">
        <v>596</v>
      </c>
      <c r="B7" s="210">
        <v>614</v>
      </c>
      <c r="C7" s="210">
        <v>479</v>
      </c>
      <c r="G7" s="113"/>
      <c r="H7" s="177" t="s">
        <v>596</v>
      </c>
      <c r="I7" s="210">
        <v>338</v>
      </c>
      <c r="J7" s="210">
        <v>175</v>
      </c>
    </row>
    <row r="8" spans="1:13" ht="15" customHeight="1" x14ac:dyDescent="0.25">
      <c r="A8" s="177" t="s">
        <v>597</v>
      </c>
      <c r="B8" s="210">
        <v>804</v>
      </c>
      <c r="C8" s="210">
        <v>846</v>
      </c>
      <c r="G8" s="113"/>
      <c r="H8" s="177" t="s">
        <v>597</v>
      </c>
      <c r="I8" s="210">
        <v>743</v>
      </c>
      <c r="J8" s="210">
        <v>722</v>
      </c>
    </row>
    <row r="9" spans="1:13" ht="15" customHeight="1" x14ac:dyDescent="0.25">
      <c r="A9" s="177" t="s">
        <v>598</v>
      </c>
      <c r="B9" s="210">
        <v>999</v>
      </c>
      <c r="C9" s="210">
        <v>1545</v>
      </c>
      <c r="G9" s="113"/>
      <c r="H9" s="177" t="s">
        <v>598</v>
      </c>
      <c r="I9" s="210">
        <v>1109</v>
      </c>
      <c r="J9" s="210">
        <v>1633</v>
      </c>
    </row>
    <row r="10" spans="1:13" ht="15" customHeight="1" x14ac:dyDescent="0.25">
      <c r="A10" s="177" t="s">
        <v>599</v>
      </c>
      <c r="B10" s="210">
        <v>82</v>
      </c>
      <c r="C10" s="210">
        <v>159</v>
      </c>
      <c r="G10" s="113"/>
      <c r="H10" s="177" t="s">
        <v>599</v>
      </c>
      <c r="I10" s="210">
        <v>82</v>
      </c>
      <c r="J10" s="210">
        <v>118</v>
      </c>
    </row>
    <row r="11" spans="1:13" ht="15" customHeight="1" x14ac:dyDescent="0.25">
      <c r="A11" s="178" t="s">
        <v>600</v>
      </c>
      <c r="B11" s="211">
        <v>107</v>
      </c>
      <c r="C11" s="211">
        <v>131</v>
      </c>
      <c r="G11" s="113"/>
      <c r="H11" s="178" t="s">
        <v>600</v>
      </c>
      <c r="I11" s="211">
        <v>236</v>
      </c>
      <c r="J11" s="211">
        <v>240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40</v>
      </c>
      <c r="C17" s="180">
        <f>IF(ISBLANK(C5),"0",C5)</f>
        <v>34</v>
      </c>
      <c r="G17" s="113"/>
      <c r="H17" s="176" t="s">
        <v>594</v>
      </c>
      <c r="I17" s="179">
        <f>IF(ISBLANK(I5),"0",I5)</f>
        <v>7</v>
      </c>
      <c r="J17" s="180">
        <f>IF(ISBLANK(J5),"0",J5)</f>
        <v>8</v>
      </c>
    </row>
    <row r="18" spans="1:13" ht="15" customHeight="1" x14ac:dyDescent="0.25">
      <c r="A18" s="177" t="s">
        <v>595</v>
      </c>
      <c r="B18" s="181">
        <f t="shared" ref="B18:C18" si="0">IF(ISBLANK(B6),"0",B6)</f>
        <v>429</v>
      </c>
      <c r="C18" s="182">
        <f t="shared" si="0"/>
        <v>90</v>
      </c>
      <c r="G18" s="113"/>
      <c r="H18" s="177" t="s">
        <v>595</v>
      </c>
      <c r="I18" s="181">
        <f t="shared" ref="I18:J18" si="1">IF(ISBLANK(I6),"0",I6)</f>
        <v>88</v>
      </c>
      <c r="J18" s="182">
        <f t="shared" si="1"/>
        <v>24</v>
      </c>
    </row>
    <row r="19" spans="1:13" ht="15" customHeight="1" x14ac:dyDescent="0.25">
      <c r="A19" s="177" t="s">
        <v>596</v>
      </c>
      <c r="B19" s="181">
        <f t="shared" ref="B19:C19" si="2">IF(ISBLANK(B7),"0",B7)</f>
        <v>614</v>
      </c>
      <c r="C19" s="182">
        <f t="shared" si="2"/>
        <v>479</v>
      </c>
      <c r="G19" s="113"/>
      <c r="H19" s="177" t="s">
        <v>596</v>
      </c>
      <c r="I19" s="181">
        <f t="shared" ref="I19:J19" si="3">IF(ISBLANK(I7),"0",I7)</f>
        <v>338</v>
      </c>
      <c r="J19" s="182">
        <f t="shared" si="3"/>
        <v>175</v>
      </c>
    </row>
    <row r="20" spans="1:13" ht="15" customHeight="1" x14ac:dyDescent="0.25">
      <c r="A20" s="177" t="s">
        <v>597</v>
      </c>
      <c r="B20" s="181">
        <f t="shared" ref="B20:C20" si="4">IF(ISBLANK(B8),"0",B8)</f>
        <v>804</v>
      </c>
      <c r="C20" s="182">
        <f t="shared" si="4"/>
        <v>846</v>
      </c>
      <c r="G20" s="113"/>
      <c r="H20" s="177" t="s">
        <v>597</v>
      </c>
      <c r="I20" s="181">
        <f t="shared" ref="I20:J20" si="5">IF(ISBLANK(I8),"0",I8)</f>
        <v>743</v>
      </c>
      <c r="J20" s="182">
        <f t="shared" si="5"/>
        <v>722</v>
      </c>
    </row>
    <row r="21" spans="1:13" ht="15" customHeight="1" x14ac:dyDescent="0.25">
      <c r="A21" s="177" t="s">
        <v>598</v>
      </c>
      <c r="B21" s="181">
        <f t="shared" ref="B21:C21" si="6">IF(ISBLANK(B9),"0",B9)</f>
        <v>999</v>
      </c>
      <c r="C21" s="182">
        <f t="shared" si="6"/>
        <v>1545</v>
      </c>
      <c r="G21" s="113"/>
      <c r="H21" s="177" t="s">
        <v>598</v>
      </c>
      <c r="I21" s="181">
        <f t="shared" ref="I21:J21" si="7">IF(ISBLANK(I9),"0",I9)</f>
        <v>1109</v>
      </c>
      <c r="J21" s="182">
        <f t="shared" si="7"/>
        <v>1633</v>
      </c>
    </row>
    <row r="22" spans="1:13" ht="15" customHeight="1" x14ac:dyDescent="0.25">
      <c r="A22" s="177" t="s">
        <v>599</v>
      </c>
      <c r="B22" s="181">
        <f t="shared" ref="B22:C22" si="8">IF(ISBLANK(B10),"0",B10)</f>
        <v>82</v>
      </c>
      <c r="C22" s="182">
        <f t="shared" si="8"/>
        <v>159</v>
      </c>
      <c r="G22" s="113"/>
      <c r="H22" s="177" t="s">
        <v>599</v>
      </c>
      <c r="I22" s="181">
        <f t="shared" ref="I22:J22" si="9">IF(ISBLANK(I10),"0",I10)</f>
        <v>82</v>
      </c>
      <c r="J22" s="182">
        <f t="shared" si="9"/>
        <v>118</v>
      </c>
    </row>
    <row r="23" spans="1:13" ht="15" customHeight="1" x14ac:dyDescent="0.25">
      <c r="A23" s="178" t="s">
        <v>600</v>
      </c>
      <c r="B23" s="183">
        <f t="shared" ref="B23:C23" si="10">IF(ISBLANK(B11),"0",B11)</f>
        <v>107</v>
      </c>
      <c r="C23" s="184">
        <f t="shared" si="10"/>
        <v>131</v>
      </c>
      <c r="G23" s="113"/>
      <c r="H23" s="178" t="s">
        <v>600</v>
      </c>
      <c r="I23" s="183">
        <f t="shared" ref="I23:J23" si="11">IF(ISBLANK(I11),"0",I11)</f>
        <v>236</v>
      </c>
      <c r="J23" s="184">
        <f t="shared" si="11"/>
        <v>240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1.3008130081300813</v>
      </c>
      <c r="C29" s="186">
        <f>C17/SUM(C17:C23)*100</f>
        <v>1.0353227771010962</v>
      </c>
      <c r="D29" s="255"/>
      <c r="E29" s="255"/>
      <c r="G29" s="113"/>
      <c r="H29" s="176" t="s">
        <v>601</v>
      </c>
      <c r="I29" s="186">
        <f>I17/SUM(I17:I23)*100</f>
        <v>0.26892047637341532</v>
      </c>
      <c r="J29" s="186">
        <f>J17/SUM(J17:J23)*100</f>
        <v>0.27397260273972601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13.951219512195124</v>
      </c>
      <c r="C30" s="187">
        <f>C18/SUM(C17:C23)*100</f>
        <v>2.7405602923264314</v>
      </c>
      <c r="D30" s="255"/>
      <c r="E30" s="255"/>
      <c r="G30" s="113"/>
      <c r="H30" s="177" t="s">
        <v>602</v>
      </c>
      <c r="I30" s="187">
        <f>I18/SUM(I17:I23)*100</f>
        <v>3.3807145601229349</v>
      </c>
      <c r="J30" s="187">
        <f>J18/SUM(J17:J23)*100</f>
        <v>0.82191780821917804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19.967479674796749</v>
      </c>
      <c r="C31" s="187">
        <f>C19/SUM(C17:C23)*100</f>
        <v>14.58587088915956</v>
      </c>
      <c r="D31" s="255"/>
      <c r="E31" s="255"/>
      <c r="G31" s="113"/>
      <c r="H31" s="177" t="s">
        <v>603</v>
      </c>
      <c r="I31" s="187">
        <f>I19/SUM(I17:I23)*100</f>
        <v>12.98501728774491</v>
      </c>
      <c r="J31" s="187">
        <f>J19/SUM(J17:J23)*100</f>
        <v>5.9931506849315062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26.146341463414636</v>
      </c>
      <c r="C32" s="187">
        <f>C20/SUM(C17:C23)*100</f>
        <v>25.761266747868454</v>
      </c>
      <c r="D32" s="255"/>
      <c r="E32" s="255"/>
      <c r="G32" s="113"/>
      <c r="H32" s="177" t="s">
        <v>604</v>
      </c>
      <c r="I32" s="187">
        <f>I20/SUM(I17:I23)*100</f>
        <v>28.543987706492508</v>
      </c>
      <c r="J32" s="187">
        <f>J20/SUM(J17:J23)*100</f>
        <v>24.726027397260275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32.487804878048784</v>
      </c>
      <c r="C33" s="187">
        <f>C21/SUM(C17:C23)*100</f>
        <v>47.046285018270403</v>
      </c>
      <c r="D33" s="255"/>
      <c r="E33" s="255"/>
      <c r="G33" s="113"/>
      <c r="H33" s="177" t="s">
        <v>605</v>
      </c>
      <c r="I33" s="187">
        <f>I21/SUM(I17:I23)*100</f>
        <v>42.604686899731078</v>
      </c>
      <c r="J33" s="187">
        <f>J21/SUM(J17:J23)*100</f>
        <v>55.924657534246577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2.666666666666667</v>
      </c>
      <c r="C34" s="187">
        <f>C22/SUM(C17:C23)*100</f>
        <v>4.8416565164433614</v>
      </c>
      <c r="D34" s="255"/>
      <c r="E34" s="255"/>
      <c r="G34" s="113"/>
      <c r="H34" s="177" t="s">
        <v>606</v>
      </c>
      <c r="I34" s="187">
        <f>I22/SUM(I17:I23)*100</f>
        <v>3.1502112946600076</v>
      </c>
      <c r="J34" s="187">
        <f>J22/SUM(J17:J23)*100</f>
        <v>4.0410958904109586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3.4796747967479678</v>
      </c>
      <c r="C35" s="188">
        <f>C23/SUM(C17:C23)*100</f>
        <v>3.9890377588306944</v>
      </c>
      <c r="D35" s="255"/>
      <c r="E35" s="255"/>
      <c r="G35" s="113"/>
      <c r="H35" s="178" t="s">
        <v>607</v>
      </c>
      <c r="I35" s="188">
        <f>I23/SUM(I17:I23)*100</f>
        <v>9.0664617748751439</v>
      </c>
      <c r="J35" s="188">
        <f>J23/SUM(J17:J23)*100</f>
        <v>8.2191780821917799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1.3008130081300813</v>
      </c>
      <c r="C41" s="186">
        <f t="shared" si="12"/>
        <v>1.0353227771010962</v>
      </c>
      <c r="G41" s="113"/>
      <c r="H41" s="176" t="s">
        <v>609</v>
      </c>
      <c r="I41" s="186">
        <f t="shared" ref="I41:J41" si="13">I29</f>
        <v>0.26892047637341532</v>
      </c>
      <c r="J41" s="186">
        <f t="shared" si="13"/>
        <v>0.27397260273972601</v>
      </c>
    </row>
    <row r="42" spans="1:12" x14ac:dyDescent="0.25">
      <c r="A42" s="177" t="s">
        <v>610</v>
      </c>
      <c r="B42" s="187">
        <f t="shared" si="12"/>
        <v>13.951219512195124</v>
      </c>
      <c r="C42" s="187">
        <f t="shared" si="12"/>
        <v>2.7405602923264314</v>
      </c>
      <c r="G42" s="113"/>
      <c r="H42" s="177" t="s">
        <v>610</v>
      </c>
      <c r="I42" s="187">
        <f t="shared" ref="I42:J42" si="14">I30</f>
        <v>3.3807145601229349</v>
      </c>
      <c r="J42" s="187">
        <f t="shared" si="14"/>
        <v>0.82191780821917804</v>
      </c>
    </row>
    <row r="43" spans="1:12" x14ac:dyDescent="0.25">
      <c r="A43" s="177" t="s">
        <v>611</v>
      </c>
      <c r="B43" s="187">
        <f t="shared" si="12"/>
        <v>19.967479674796749</v>
      </c>
      <c r="C43" s="187">
        <f t="shared" si="12"/>
        <v>14.58587088915956</v>
      </c>
      <c r="G43" s="113"/>
      <c r="H43" s="177" t="s">
        <v>611</v>
      </c>
      <c r="I43" s="187">
        <f t="shared" ref="I43:J43" si="15">I31</f>
        <v>12.98501728774491</v>
      </c>
      <c r="J43" s="187">
        <f t="shared" si="15"/>
        <v>5.9931506849315062</v>
      </c>
    </row>
    <row r="44" spans="1:12" x14ac:dyDescent="0.25">
      <c r="A44" s="177" t="s">
        <v>612</v>
      </c>
      <c r="B44" s="187">
        <f t="shared" si="12"/>
        <v>26.146341463414636</v>
      </c>
      <c r="C44" s="187">
        <f t="shared" si="12"/>
        <v>25.761266747868454</v>
      </c>
      <c r="G44" s="113"/>
      <c r="H44" s="177" t="s">
        <v>612</v>
      </c>
      <c r="I44" s="187">
        <f t="shared" ref="I44:J44" si="16">I32</f>
        <v>28.543987706492508</v>
      </c>
      <c r="J44" s="187">
        <f t="shared" si="16"/>
        <v>24.726027397260275</v>
      </c>
    </row>
    <row r="45" spans="1:12" x14ac:dyDescent="0.25">
      <c r="A45" s="177" t="s">
        <v>613</v>
      </c>
      <c r="B45" s="187">
        <f t="shared" si="12"/>
        <v>32.487804878048784</v>
      </c>
      <c r="C45" s="187">
        <f t="shared" si="12"/>
        <v>47.046285018270403</v>
      </c>
      <c r="G45" s="113"/>
      <c r="H45" s="177" t="s">
        <v>613</v>
      </c>
      <c r="I45" s="187">
        <f t="shared" ref="I45:J45" si="17">I33</f>
        <v>42.604686899731078</v>
      </c>
      <c r="J45" s="187">
        <f t="shared" si="17"/>
        <v>55.924657534246577</v>
      </c>
    </row>
    <row r="46" spans="1:12" x14ac:dyDescent="0.25">
      <c r="A46" s="177" t="s">
        <v>614</v>
      </c>
      <c r="B46" s="187">
        <f t="shared" si="12"/>
        <v>2.666666666666667</v>
      </c>
      <c r="C46" s="187">
        <f t="shared" si="12"/>
        <v>4.8416565164433614</v>
      </c>
      <c r="G46" s="113"/>
      <c r="H46" s="177" t="s">
        <v>614</v>
      </c>
      <c r="I46" s="187">
        <f t="shared" ref="I46:J46" si="18">I34</f>
        <v>3.1502112946600076</v>
      </c>
      <c r="J46" s="187">
        <f t="shared" si="18"/>
        <v>4.0410958904109586</v>
      </c>
    </row>
    <row r="47" spans="1:12" x14ac:dyDescent="0.25">
      <c r="A47" s="178" t="s">
        <v>615</v>
      </c>
      <c r="B47" s="188">
        <f t="shared" si="12"/>
        <v>3.4796747967479678</v>
      </c>
      <c r="C47" s="188">
        <f t="shared" si="12"/>
        <v>3.9890377588306944</v>
      </c>
      <c r="G47" s="113"/>
      <c r="H47" s="178" t="s">
        <v>615</v>
      </c>
      <c r="I47" s="188">
        <f t="shared" ref="I47:J47" si="19">I35</f>
        <v>9.0664617748751439</v>
      </c>
      <c r="J47" s="188">
        <f t="shared" si="19"/>
        <v>8.2191780821917799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2165</v>
      </c>
      <c r="C5" s="209">
        <v>2122</v>
      </c>
      <c r="D5" s="255"/>
      <c r="E5" s="255"/>
      <c r="F5" s="1012"/>
      <c r="H5" s="176" t="s">
        <v>632</v>
      </c>
      <c r="I5" s="209">
        <v>879</v>
      </c>
      <c r="J5" s="209">
        <v>847</v>
      </c>
    </row>
    <row r="6" spans="1:10" ht="15" customHeight="1" x14ac:dyDescent="0.25">
      <c r="A6" s="177" t="s">
        <v>633</v>
      </c>
      <c r="B6" s="210">
        <v>310</v>
      </c>
      <c r="C6" s="210">
        <v>447</v>
      </c>
      <c r="D6" s="255"/>
      <c r="E6" s="255"/>
      <c r="F6" s="1012"/>
      <c r="H6" s="177" t="s">
        <v>633</v>
      </c>
      <c r="I6" s="210">
        <v>770</v>
      </c>
      <c r="J6" s="210">
        <v>1029</v>
      </c>
    </row>
    <row r="7" spans="1:10" ht="15" customHeight="1" x14ac:dyDescent="0.25">
      <c r="A7" s="178" t="s">
        <v>634</v>
      </c>
      <c r="B7" s="211">
        <v>600</v>
      </c>
      <c r="C7" s="211">
        <v>715</v>
      </c>
      <c r="D7" s="255"/>
      <c r="E7" s="255"/>
      <c r="F7" s="1012"/>
      <c r="H7" s="177" t="s">
        <v>634</v>
      </c>
      <c r="I7" s="210">
        <v>949</v>
      </c>
      <c r="J7" s="210">
        <v>1040</v>
      </c>
    </row>
    <row r="8" spans="1:10" x14ac:dyDescent="0.25">
      <c r="D8" s="255"/>
      <c r="E8" s="255"/>
      <c r="F8" s="1012"/>
      <c r="H8" s="178" t="s">
        <v>2452</v>
      </c>
      <c r="I8" s="211">
        <v>5</v>
      </c>
      <c r="J8" s="211">
        <v>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2165</v>
      </c>
      <c r="C13" s="180">
        <f>IF(ISBLANK(C5),"0",C5)</f>
        <v>2122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310</v>
      </c>
      <c r="C14" s="182">
        <f t="shared" si="0"/>
        <v>447</v>
      </c>
      <c r="D14" s="255"/>
      <c r="E14" s="255"/>
      <c r="F14" s="1012"/>
      <c r="H14" s="176" t="s">
        <v>632</v>
      </c>
      <c r="I14" s="179">
        <f>IF(ISBLANK(I5),"0",I5)</f>
        <v>879</v>
      </c>
      <c r="J14" s="180">
        <f>IF(ISBLANK(J5),"0",J5)</f>
        <v>847</v>
      </c>
    </row>
    <row r="15" spans="1:10" ht="15" customHeight="1" x14ac:dyDescent="0.25">
      <c r="A15" s="178" t="s">
        <v>634</v>
      </c>
      <c r="B15" s="183">
        <f t="shared" si="0"/>
        <v>600</v>
      </c>
      <c r="C15" s="184">
        <f t="shared" si="0"/>
        <v>715</v>
      </c>
      <c r="D15" s="255"/>
      <c r="E15" s="255"/>
      <c r="F15" s="1012"/>
      <c r="H15" s="177" t="s">
        <v>633</v>
      </c>
      <c r="I15" s="181">
        <f t="shared" ref="I15:J15" si="1">IF(ISBLANK(I6),"0",I6)</f>
        <v>770</v>
      </c>
      <c r="J15" s="182">
        <f t="shared" si="1"/>
        <v>1029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949</v>
      </c>
      <c r="J16" s="182">
        <f t="shared" si="2"/>
        <v>1040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</v>
      </c>
      <c r="J17" s="184">
        <f t="shared" si="3"/>
        <v>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70.40650406504065</v>
      </c>
      <c r="C21" s="186">
        <f>C13/SUM(C13:C15)*100</f>
        <v>64.616321559074294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10.081300813008131</v>
      </c>
      <c r="C22" s="187">
        <f>C14/SUM(C13:C15)*100</f>
        <v>13.611449451887941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19.512195121951219</v>
      </c>
      <c r="C23" s="188">
        <f>C15/SUM(C13:C15)*100</f>
        <v>21.77222898903776</v>
      </c>
      <c r="D23" s="255"/>
      <c r="E23" s="255"/>
      <c r="F23" s="1012"/>
      <c r="H23" s="176" t="s">
        <v>637</v>
      </c>
      <c r="I23" s="186">
        <f>I14/SUM(I14:I17)*100</f>
        <v>33.768728390318863</v>
      </c>
      <c r="J23" s="186">
        <f>J14/SUM(J14:J17)*100</f>
        <v>29.006849315068493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29.58125240107568</v>
      </c>
      <c r="J24" s="187">
        <f>J15/SUM(J14:J17)*100</f>
        <v>35.239726027397261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36.457933154053016</v>
      </c>
      <c r="J25" s="187">
        <f>J16/SUM(J14:J17)*100</f>
        <v>35.61643835616438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0.19208605455243949</v>
      </c>
      <c r="J26" s="188">
        <f>J17/SUM(J14:J17)*100</f>
        <v>0.13698630136986301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70.40650406504065</v>
      </c>
      <c r="C29" s="191">
        <f t="shared" si="4"/>
        <v>64.616321559074294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10.081300813008131</v>
      </c>
      <c r="C30" s="194">
        <f t="shared" si="4"/>
        <v>13.611449451887941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19.512195121951219</v>
      </c>
      <c r="C31" s="197">
        <f t="shared" si="4"/>
        <v>21.77222898903776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33.768728390318863</v>
      </c>
      <c r="J32" s="191">
        <f>J23</f>
        <v>29.006849315068493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29.58125240107568</v>
      </c>
      <c r="J33" s="194">
        <f t="shared" si="5"/>
        <v>35.239726027397261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36.457933154053016</v>
      </c>
      <c r="J34" s="194">
        <f t="shared" si="6"/>
        <v>35.61643835616438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0.19208605455243949</v>
      </c>
      <c r="J35" s="197">
        <f t="shared" si="7"/>
        <v>0.13698630136986301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524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6408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16.899999999999999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-7.2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72.56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163.80000000000001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2</v>
      </c>
      <c r="E5" s="28"/>
      <c r="J5" s="656" t="s">
        <v>550</v>
      </c>
      <c r="K5" s="671">
        <f>IF(ISBLANK(B5),"",B5)</f>
        <v>0</v>
      </c>
      <c r="L5" s="620">
        <f>IF(ISBLANK(C5),"",C5)</f>
        <v>2</v>
      </c>
      <c r="N5" s="28"/>
    </row>
    <row r="6" spans="1:15" x14ac:dyDescent="0.25">
      <c r="A6" s="658" t="s">
        <v>551</v>
      </c>
      <c r="B6" s="659">
        <v>1</v>
      </c>
      <c r="C6" s="659">
        <v>1</v>
      </c>
      <c r="E6" s="44"/>
      <c r="J6" s="658" t="s">
        <v>551</v>
      </c>
      <c r="K6" s="672">
        <f t="shared" ref="K6:K10" si="0">IF(ISBLANK(B6),"",B6)</f>
        <v>1</v>
      </c>
      <c r="L6" s="621">
        <f t="shared" ref="L6:L10" si="1">IF(ISBLANK(C6),"",C6)</f>
        <v>1</v>
      </c>
      <c r="N6" s="44"/>
    </row>
    <row r="7" spans="1:15" x14ac:dyDescent="0.25">
      <c r="A7" s="658" t="s">
        <v>649</v>
      </c>
      <c r="B7" s="659">
        <v>9</v>
      </c>
      <c r="C7" s="659">
        <v>7</v>
      </c>
      <c r="E7" s="44"/>
      <c r="J7" s="658" t="s">
        <v>649</v>
      </c>
      <c r="K7" s="672">
        <f t="shared" si="0"/>
        <v>9</v>
      </c>
      <c r="L7" s="621">
        <f t="shared" si="1"/>
        <v>7</v>
      </c>
      <c r="N7" s="44"/>
    </row>
    <row r="8" spans="1:15" x14ac:dyDescent="0.25">
      <c r="A8" s="652" t="s">
        <v>650</v>
      </c>
      <c r="B8" s="653">
        <v>3</v>
      </c>
      <c r="C8" s="653">
        <v>11</v>
      </c>
      <c r="E8" s="21"/>
      <c r="J8" s="652" t="s">
        <v>650</v>
      </c>
      <c r="K8" s="672">
        <f t="shared" si="0"/>
        <v>3</v>
      </c>
      <c r="L8" s="621">
        <f t="shared" si="1"/>
        <v>11</v>
      </c>
      <c r="N8" s="21"/>
    </row>
    <row r="9" spans="1:15" x14ac:dyDescent="0.25">
      <c r="A9" s="652" t="s">
        <v>651</v>
      </c>
      <c r="B9" s="653">
        <v>22</v>
      </c>
      <c r="C9" s="653">
        <v>11</v>
      </c>
      <c r="E9" s="21"/>
      <c r="J9" s="652" t="s">
        <v>651</v>
      </c>
      <c r="K9" s="672">
        <f t="shared" si="0"/>
        <v>22</v>
      </c>
      <c r="L9" s="621">
        <f t="shared" si="1"/>
        <v>11</v>
      </c>
      <c r="N9" s="21"/>
    </row>
    <row r="10" spans="1:15" x14ac:dyDescent="0.25">
      <c r="A10" s="654" t="s">
        <v>373</v>
      </c>
      <c r="B10" s="655">
        <v>319</v>
      </c>
      <c r="C10" s="655">
        <v>38</v>
      </c>
      <c r="J10" s="654" t="s">
        <v>373</v>
      </c>
      <c r="K10" s="673">
        <f t="shared" si="0"/>
        <v>319</v>
      </c>
      <c r="L10" s="622">
        <f t="shared" si="1"/>
        <v>38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10.88</v>
      </c>
      <c r="C15" s="199"/>
      <c r="D15" s="255"/>
      <c r="E15" s="213"/>
      <c r="F15" s="255"/>
      <c r="G15" s="255"/>
      <c r="J15" s="675" t="s">
        <v>496</v>
      </c>
      <c r="K15" s="676">
        <f>B15</f>
        <v>10.88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2.0099999999999998</v>
      </c>
      <c r="C16" s="199"/>
      <c r="D16" s="255"/>
      <c r="E16" s="256"/>
      <c r="F16" s="255"/>
      <c r="G16" s="255"/>
      <c r="J16" s="677" t="s">
        <v>497</v>
      </c>
      <c r="K16" s="678">
        <f>B16</f>
        <v>2.0099999999999998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3.65</v>
      </c>
      <c r="C18" s="199"/>
      <c r="D18" s="257"/>
      <c r="E18" s="258"/>
      <c r="F18" s="255"/>
      <c r="G18" s="255"/>
      <c r="J18" s="680" t="s">
        <v>509</v>
      </c>
      <c r="K18" s="676">
        <f>B18</f>
        <v>3.65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8.25</v>
      </c>
      <c r="C19" s="200"/>
      <c r="D19" s="257"/>
      <c r="E19" s="258"/>
      <c r="F19" s="255"/>
      <c r="G19" s="255"/>
      <c r="J19" s="674" t="s">
        <v>510</v>
      </c>
      <c r="K19" s="678">
        <f>B19</f>
        <v>8.25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6.29</v>
      </c>
      <c r="C21" s="255"/>
      <c r="D21" s="255"/>
      <c r="E21" s="255"/>
      <c r="F21" s="255"/>
      <c r="G21" s="255"/>
      <c r="J21" s="663" t="s">
        <v>506</v>
      </c>
      <c r="K21" s="681">
        <f>B21</f>
        <v>6.29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1</v>
      </c>
      <c r="C33" s="659">
        <v>0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1</v>
      </c>
      <c r="C34" s="659">
        <v>6</v>
      </c>
      <c r="E34" s="44"/>
      <c r="J34" s="658" t="s">
        <v>649</v>
      </c>
      <c r="K34" s="672">
        <f t="shared" si="2"/>
        <v>1</v>
      </c>
      <c r="L34" s="621">
        <f t="shared" si="3"/>
        <v>6</v>
      </c>
      <c r="N34" s="44"/>
    </row>
    <row r="35" spans="1:15" x14ac:dyDescent="0.25">
      <c r="A35" s="652" t="s">
        <v>650</v>
      </c>
      <c r="B35" s="653">
        <v>3</v>
      </c>
      <c r="C35" s="653">
        <v>5</v>
      </c>
      <c r="E35" s="21"/>
      <c r="J35" s="652" t="s">
        <v>650</v>
      </c>
      <c r="K35" s="672">
        <f t="shared" si="2"/>
        <v>3</v>
      </c>
      <c r="L35" s="621">
        <f t="shared" si="3"/>
        <v>5</v>
      </c>
      <c r="N35" s="21"/>
    </row>
    <row r="36" spans="1:15" x14ac:dyDescent="0.25">
      <c r="A36" s="652" t="s">
        <v>651</v>
      </c>
      <c r="B36" s="653">
        <v>4</v>
      </c>
      <c r="C36" s="653">
        <v>5</v>
      </c>
      <c r="E36" s="21"/>
      <c r="J36" s="652" t="s">
        <v>651</v>
      </c>
      <c r="K36" s="672">
        <f t="shared" si="2"/>
        <v>4</v>
      </c>
      <c r="L36" s="621">
        <f t="shared" si="3"/>
        <v>5</v>
      </c>
      <c r="N36" s="21"/>
    </row>
    <row r="37" spans="1:15" x14ac:dyDescent="0.25">
      <c r="A37" s="654" t="s">
        <v>373</v>
      </c>
      <c r="B37" s="655">
        <v>55</v>
      </c>
      <c r="C37" s="655">
        <v>5</v>
      </c>
      <c r="J37" s="654" t="s">
        <v>373</v>
      </c>
      <c r="K37" s="673">
        <f t="shared" si="2"/>
        <v>55</v>
      </c>
      <c r="L37" s="622">
        <f t="shared" si="3"/>
        <v>5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2.3199999999999998</v>
      </c>
      <c r="C42" s="199"/>
      <c r="D42" s="255"/>
      <c r="E42" s="213"/>
      <c r="F42" s="255"/>
      <c r="G42" s="255"/>
      <c r="J42" s="675" t="s">
        <v>496</v>
      </c>
      <c r="K42" s="676">
        <f>B42</f>
        <v>2.3199999999999998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0.68</v>
      </c>
      <c r="C43" s="199"/>
      <c r="D43" s="255"/>
      <c r="E43" s="256"/>
      <c r="F43" s="255"/>
      <c r="G43" s="255"/>
      <c r="J43" s="677" t="s">
        <v>497</v>
      </c>
      <c r="K43" s="678">
        <f>B43</f>
        <v>0.68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1.2</v>
      </c>
      <c r="C45" s="199"/>
      <c r="D45" s="257"/>
      <c r="E45" s="258"/>
      <c r="F45" s="255"/>
      <c r="G45" s="255"/>
      <c r="J45" s="680" t="s">
        <v>509</v>
      </c>
      <c r="K45" s="676">
        <f>B45</f>
        <v>1.2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1.67</v>
      </c>
      <c r="C46" s="200"/>
      <c r="D46" s="257"/>
      <c r="E46" s="258"/>
      <c r="F46" s="255"/>
      <c r="G46" s="255"/>
      <c r="J46" s="674" t="s">
        <v>510</v>
      </c>
      <c r="K46" s="678">
        <f>B46</f>
        <v>1.67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1.46</v>
      </c>
      <c r="C48" s="255"/>
      <c r="D48" s="255"/>
      <c r="E48" s="255"/>
      <c r="F48" s="255"/>
      <c r="G48" s="255"/>
      <c r="J48" s="663" t="s">
        <v>506</v>
      </c>
      <c r="K48" s="681">
        <f>B48</f>
        <v>1.46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18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2.8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1.7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0.76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4.7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46.8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0.85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1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15.6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96.6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324708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50672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55.3</v>
      </c>
      <c r="E4" s="602">
        <v>0.96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74.599999999999994</v>
      </c>
      <c r="E5" s="753">
        <v>1.08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16.100000000000001</v>
      </c>
      <c r="D6" s="961">
        <v>46.8</v>
      </c>
      <c r="E6" s="961">
        <v>0.85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16.100000000000001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17</v>
      </c>
      <c r="C4" s="645">
        <v>2.7</v>
      </c>
      <c r="D4" s="645"/>
      <c r="E4" s="645">
        <v>0.39</v>
      </c>
      <c r="F4" s="645">
        <v>2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19</v>
      </c>
      <c r="C5" s="604">
        <v>3.1</v>
      </c>
      <c r="D5" s="604"/>
      <c r="E5" s="604">
        <v>0.4</v>
      </c>
      <c r="F5" s="604">
        <v>1.6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18</v>
      </c>
      <c r="C6" s="604">
        <v>2.8</v>
      </c>
      <c r="D6" s="604">
        <v>1.7</v>
      </c>
      <c r="E6" s="604">
        <v>0.76</v>
      </c>
      <c r="F6" s="604">
        <v>1.5</v>
      </c>
      <c r="G6" s="604">
        <v>4.7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100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90.9</v>
      </c>
      <c r="C6" s="604">
        <v>69.099999999999994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96.6</v>
      </c>
      <c r="C7" s="1076">
        <v>100</v>
      </c>
      <c r="D7" s="1076">
        <v>1</v>
      </c>
      <c r="E7" s="1076">
        <v>15.6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15.6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1747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27.3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437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1583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23546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3674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1933</v>
      </c>
      <c r="C5" s="1043">
        <v>971</v>
      </c>
      <c r="D5" s="602">
        <v>962</v>
      </c>
      <c r="G5" s="873" t="s">
        <v>126</v>
      </c>
      <c r="H5" s="639">
        <f>IF(ISBLANK(D7),"",D7)</f>
        <v>869</v>
      </c>
    </row>
    <row r="6" spans="1:17" x14ac:dyDescent="0.25">
      <c r="A6" s="643">
        <v>2021</v>
      </c>
      <c r="B6" s="1043">
        <v>1841</v>
      </c>
      <c r="C6" s="1043">
        <v>926</v>
      </c>
      <c r="D6" s="604">
        <v>915</v>
      </c>
      <c r="G6" s="637" t="s">
        <v>127</v>
      </c>
      <c r="H6" s="625">
        <f>IF(ISBLANK(C7),"",C7)</f>
        <v>878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1747</v>
      </c>
      <c r="C7" s="1043">
        <v>878</v>
      </c>
      <c r="D7" s="619">
        <v>869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869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878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8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7.7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7.7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7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0.5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8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368</v>
      </c>
      <c r="C6" s="55">
        <v>195</v>
      </c>
      <c r="D6" s="55">
        <v>173</v>
      </c>
      <c r="E6" s="70">
        <v>517</v>
      </c>
      <c r="F6" s="55">
        <v>246</v>
      </c>
      <c r="G6" s="110">
        <v>271</v>
      </c>
      <c r="H6" s="55">
        <v>282</v>
      </c>
      <c r="I6" s="55">
        <v>144</v>
      </c>
      <c r="J6" s="55">
        <v>138</v>
      </c>
      <c r="K6" s="70">
        <v>1091</v>
      </c>
      <c r="L6" s="55">
        <v>547</v>
      </c>
      <c r="M6" s="110">
        <v>544</v>
      </c>
      <c r="N6" s="70">
        <v>1093</v>
      </c>
      <c r="O6" s="55">
        <v>577</v>
      </c>
      <c r="P6" s="110">
        <v>516</v>
      </c>
      <c r="Q6" s="70">
        <v>3994</v>
      </c>
      <c r="R6" s="55">
        <v>2176</v>
      </c>
      <c r="S6" s="110">
        <v>1818</v>
      </c>
      <c r="T6" s="70">
        <v>6309</v>
      </c>
      <c r="U6" s="55">
        <v>3290</v>
      </c>
      <c r="V6" s="162">
        <v>3019</v>
      </c>
    </row>
    <row r="7" spans="1:22" x14ac:dyDescent="0.25">
      <c r="A7" s="288">
        <v>2021</v>
      </c>
      <c r="B7" s="169">
        <v>364</v>
      </c>
      <c r="C7" s="94">
        <v>185</v>
      </c>
      <c r="D7" s="94">
        <v>179</v>
      </c>
      <c r="E7" s="169">
        <v>489</v>
      </c>
      <c r="F7" s="94">
        <v>236</v>
      </c>
      <c r="G7" s="171">
        <v>253</v>
      </c>
      <c r="H7" s="94">
        <v>280</v>
      </c>
      <c r="I7" s="94">
        <v>143</v>
      </c>
      <c r="J7" s="94">
        <v>137</v>
      </c>
      <c r="K7" s="169">
        <v>1067</v>
      </c>
      <c r="L7" s="94">
        <v>531</v>
      </c>
      <c r="M7" s="171">
        <v>536</v>
      </c>
      <c r="N7" s="169">
        <v>1074</v>
      </c>
      <c r="O7" s="94">
        <v>567</v>
      </c>
      <c r="P7" s="171">
        <v>507</v>
      </c>
      <c r="Q7" s="169">
        <v>3910</v>
      </c>
      <c r="R7" s="94">
        <v>2120</v>
      </c>
      <c r="S7" s="171">
        <v>1790</v>
      </c>
      <c r="T7" s="214">
        <v>6134</v>
      </c>
      <c r="U7" s="58">
        <v>3191</v>
      </c>
      <c r="V7" s="162">
        <v>2943</v>
      </c>
    </row>
    <row r="8" spans="1:22" x14ac:dyDescent="0.25">
      <c r="A8" s="221">
        <v>2022</v>
      </c>
      <c r="B8" s="72">
        <v>374</v>
      </c>
      <c r="C8" s="61">
        <v>181</v>
      </c>
      <c r="D8" s="61">
        <v>193</v>
      </c>
      <c r="E8" s="72">
        <v>469</v>
      </c>
      <c r="F8" s="61">
        <v>240</v>
      </c>
      <c r="G8" s="111">
        <v>229</v>
      </c>
      <c r="H8" s="61">
        <v>277</v>
      </c>
      <c r="I8" s="61">
        <v>140</v>
      </c>
      <c r="J8" s="61">
        <v>137</v>
      </c>
      <c r="K8" s="72">
        <v>1048</v>
      </c>
      <c r="L8" s="61">
        <v>524</v>
      </c>
      <c r="M8" s="111">
        <v>524</v>
      </c>
      <c r="N8" s="72">
        <v>1024</v>
      </c>
      <c r="O8" s="61">
        <v>537</v>
      </c>
      <c r="P8" s="111">
        <v>487</v>
      </c>
      <c r="Q8" s="72">
        <v>4140</v>
      </c>
      <c r="R8" s="61">
        <v>2242</v>
      </c>
      <c r="S8" s="111">
        <v>1898</v>
      </c>
      <c r="T8" s="72">
        <v>6408</v>
      </c>
      <c r="U8" s="61">
        <v>3364</v>
      </c>
      <c r="V8" s="111">
        <v>3044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374</v>
      </c>
      <c r="C15" s="174">
        <f>E8</f>
        <v>469</v>
      </c>
      <c r="D15" s="174">
        <f>H8</f>
        <v>277</v>
      </c>
      <c r="E15" s="174">
        <f>K8</f>
        <v>1048</v>
      </c>
      <c r="F15" s="174">
        <f>N8</f>
        <v>1024</v>
      </c>
      <c r="G15" s="174">
        <f>Q8</f>
        <v>4140</v>
      </c>
      <c r="H15" s="336">
        <f>T8</f>
        <v>6408</v>
      </c>
      <c r="M15" s="174">
        <f>K8</f>
        <v>1048</v>
      </c>
      <c r="N15" s="174">
        <f>H15-E15-O15</f>
        <v>3935</v>
      </c>
      <c r="O15" s="174">
        <f>H15-(B15+C15+G15)</f>
        <v>1425</v>
      </c>
      <c r="P15" s="29"/>
      <c r="Q15" s="100">
        <f>M15/H15*100</f>
        <v>16.354556803995006</v>
      </c>
      <c r="R15" s="100">
        <f>N15/H15*100</f>
        <v>61.407615480649191</v>
      </c>
      <c r="S15" s="100">
        <f>O15/H15*100</f>
        <v>22.237827715355802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16.354556803995006</v>
      </c>
      <c r="R18" s="100">
        <f>N15/H15*100</f>
        <v>61.407615480649191</v>
      </c>
      <c r="S18" s="100">
        <f>O15/H15*100</f>
        <v>22.237827715355802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52.6</v>
      </c>
      <c r="C24" s="363"/>
      <c r="D24" s="363"/>
      <c r="E24" s="169">
        <v>52.6</v>
      </c>
      <c r="F24" s="363"/>
      <c r="G24" s="364"/>
      <c r="H24" s="169">
        <v>52.63</v>
      </c>
      <c r="I24" s="94">
        <v>43.48</v>
      </c>
      <c r="J24" s="171">
        <v>58.82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58.82</v>
      </c>
      <c r="C33" s="855">
        <f t="shared" ref="C33:C34" si="2">IF(ISBLANK(I24),"",I24)</f>
        <v>43.48</v>
      </c>
      <c r="F33" s="703">
        <f t="shared" ref="F33:F34" si="3">A24</f>
        <v>2021</v>
      </c>
      <c r="G33" s="855">
        <f t="shared" ref="G33:G34" si="4">IF(ISBLANK(J24),"",J24)</f>
        <v>58.82</v>
      </c>
      <c r="H33" s="855">
        <f t="shared" ref="H33:H34" si="5">IF(ISBLANK(I24),"",I24)</f>
        <v>43.48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7</v>
      </c>
      <c r="C4" s="602">
        <v>0</v>
      </c>
      <c r="D4" s="602">
        <v>0</v>
      </c>
      <c r="E4" s="601">
        <v>0</v>
      </c>
      <c r="F4" s="602">
        <v>6.5</v>
      </c>
      <c r="G4" s="602">
        <v>0</v>
      </c>
    </row>
    <row r="5" spans="1:10" x14ac:dyDescent="0.25">
      <c r="A5" s="288">
        <v>2021</v>
      </c>
      <c r="B5" s="753">
        <v>8</v>
      </c>
      <c r="C5" s="753">
        <v>0</v>
      </c>
      <c r="D5" s="753">
        <v>0</v>
      </c>
      <c r="E5" s="755">
        <v>0</v>
      </c>
      <c r="F5" s="753">
        <v>7.6</v>
      </c>
      <c r="G5" s="753">
        <v>0</v>
      </c>
    </row>
    <row r="6" spans="1:10" x14ac:dyDescent="0.25">
      <c r="A6" s="220">
        <v>2022</v>
      </c>
      <c r="B6" s="754">
        <v>8</v>
      </c>
      <c r="C6" s="754">
        <v>0</v>
      </c>
      <c r="D6" s="754">
        <v>0</v>
      </c>
      <c r="E6" s="756">
        <v>0</v>
      </c>
      <c r="F6" s="754">
        <v>7.7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7</v>
      </c>
      <c r="C11" s="80">
        <f>IF(ISBLANK(D4),"",D4)</f>
        <v>0</v>
      </c>
      <c r="E11" s="103">
        <f>A4</f>
        <v>2020</v>
      </c>
      <c r="F11" s="80">
        <f>IF(ISBLANK(B4),"",B4)</f>
        <v>7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8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8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8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8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433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6.8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305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29.3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63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6.1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42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0.7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313</v>
      </c>
    </row>
    <row r="17" spans="2:3" x14ac:dyDescent="0.25">
      <c r="B17" s="255">
        <v>2021</v>
      </c>
      <c r="C17" s="1010">
        <v>280</v>
      </c>
    </row>
    <row r="18" spans="2:3" x14ac:dyDescent="0.25">
      <c r="B18" s="255">
        <v>2022</v>
      </c>
      <c r="C18" s="1010">
        <v>305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313</v>
      </c>
    </row>
    <row r="22" spans="2:3" x14ac:dyDescent="0.25">
      <c r="B22" s="638">
        <f>B17</f>
        <v>2021</v>
      </c>
      <c r="C22" s="638">
        <f t="shared" ref="C22:C23" si="0">IF(ISBLANK(C17),"",C17)</f>
        <v>280</v>
      </c>
    </row>
    <row r="23" spans="2:3" x14ac:dyDescent="0.25">
      <c r="B23" s="638">
        <f>B18</f>
        <v>2022</v>
      </c>
      <c r="C23" s="638">
        <f t="shared" si="0"/>
        <v>305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5</v>
      </c>
      <c r="C5" s="55">
        <v>12</v>
      </c>
      <c r="D5" s="55">
        <v>18</v>
      </c>
      <c r="E5" s="271">
        <f>SUM(B5:D5)</f>
        <v>35</v>
      </c>
      <c r="F5" s="71">
        <v>449</v>
      </c>
      <c r="G5" s="70">
        <v>0.5</v>
      </c>
      <c r="H5" s="55">
        <v>0.3</v>
      </c>
      <c r="I5" s="110">
        <v>1.3</v>
      </c>
      <c r="J5" s="71">
        <v>7.2</v>
      </c>
    </row>
    <row r="6" spans="1:10" x14ac:dyDescent="0.25">
      <c r="A6" s="288">
        <v>2021</v>
      </c>
      <c r="B6" s="759">
        <v>2</v>
      </c>
      <c r="C6" s="760">
        <v>12</v>
      </c>
      <c r="D6" s="760">
        <v>11</v>
      </c>
      <c r="E6" s="272">
        <f>SUM(B6:D6)</f>
        <v>25</v>
      </c>
      <c r="F6" s="216">
        <v>417</v>
      </c>
      <c r="G6" s="459">
        <v>0.2</v>
      </c>
      <c r="H6" s="460">
        <v>0.3</v>
      </c>
      <c r="I6" s="765">
        <v>0.8</v>
      </c>
      <c r="J6" s="216">
        <v>6.9</v>
      </c>
    </row>
    <row r="7" spans="1:10" x14ac:dyDescent="0.25">
      <c r="A7" s="220">
        <v>2022</v>
      </c>
      <c r="B7" s="169">
        <v>4</v>
      </c>
      <c r="C7" s="94">
        <v>16</v>
      </c>
      <c r="D7" s="94">
        <v>9</v>
      </c>
      <c r="E7" s="449">
        <f>SUM(B7:D7)</f>
        <v>29</v>
      </c>
      <c r="F7" s="170">
        <v>433</v>
      </c>
      <c r="G7" s="169">
        <v>0.4</v>
      </c>
      <c r="H7" s="94">
        <v>0.4</v>
      </c>
      <c r="I7" s="171">
        <v>0.6</v>
      </c>
      <c r="J7" s="170">
        <v>6.8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449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417</v>
      </c>
      <c r="C14" s="28"/>
      <c r="D14" s="28"/>
      <c r="F14" s="627" t="s">
        <v>1534</v>
      </c>
      <c r="G14" s="623">
        <f>IF(ISBLANK(B7),"",B7)</f>
        <v>4</v>
      </c>
      <c r="I14" s="627" t="s">
        <v>1537</v>
      </c>
      <c r="J14" s="623">
        <f>IF(ISBLANK(B7),"",B7)</f>
        <v>4</v>
      </c>
    </row>
    <row r="15" spans="1:10" x14ac:dyDescent="0.25">
      <c r="A15" s="626">
        <f t="shared" ref="A15" si="1">A7</f>
        <v>2022</v>
      </c>
      <c r="B15" s="625">
        <f t="shared" si="0"/>
        <v>433</v>
      </c>
      <c r="C15" s="28"/>
      <c r="D15" s="28"/>
      <c r="F15" s="628" t="s">
        <v>1535</v>
      </c>
      <c r="G15" s="624">
        <f>IF(ISBLANK(C7),"",C7)</f>
        <v>16</v>
      </c>
      <c r="I15" s="628" t="s">
        <v>1546</v>
      </c>
      <c r="J15" s="624">
        <f>IF(ISBLANK(C7),"",C7)</f>
        <v>16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9</v>
      </c>
      <c r="I16" s="629" t="s">
        <v>1547</v>
      </c>
      <c r="J16" s="625">
        <f>IF(ISBLANK(D7),"",D7)</f>
        <v>9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0.4</v>
      </c>
    </row>
    <row r="23" spans="1:2" x14ac:dyDescent="0.25">
      <c r="A23" s="629" t="s">
        <v>373</v>
      </c>
      <c r="B23" s="625">
        <f>IF(ISBLANK(I7),"",I7)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4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26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0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6</v>
      </c>
      <c r="C6" s="761"/>
      <c r="D6" s="761"/>
      <c r="E6" s="459">
        <v>7.7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6</v>
      </c>
      <c r="C7" s="761"/>
      <c r="D7" s="761"/>
      <c r="E7" s="459">
        <v>7.9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0</v>
      </c>
      <c r="C8" s="762"/>
      <c r="D8" s="762"/>
      <c r="E8" s="603">
        <v>0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6</v>
      </c>
      <c r="C16" s="757"/>
      <c r="I16" s="702">
        <f>A6</f>
        <v>2020</v>
      </c>
      <c r="J16" s="676">
        <f>IF(ISBLANK(E6),"",E6)</f>
        <v>7.7</v>
      </c>
      <c r="K16" s="758"/>
    </row>
    <row r="17" spans="1:10" x14ac:dyDescent="0.25">
      <c r="A17" s="703">
        <f>A7</f>
        <v>2021</v>
      </c>
      <c r="B17" s="855">
        <f>IF(ISBLANK(B7),"",B7)</f>
        <v>6</v>
      </c>
      <c r="C17" s="757"/>
      <c r="I17" s="703">
        <f>A7</f>
        <v>2021</v>
      </c>
      <c r="J17" s="855">
        <f>IF(ISBLANK(E7),"",E7)</f>
        <v>7.9</v>
      </c>
    </row>
    <row r="18" spans="1:10" x14ac:dyDescent="0.25">
      <c r="A18" s="704">
        <f>A8</f>
        <v>2022</v>
      </c>
      <c r="B18" s="678">
        <f>IF(ISBLANK(B8),"",B8)</f>
        <v>0</v>
      </c>
      <c r="C18" s="757"/>
      <c r="I18" s="704">
        <f>A8</f>
        <v>2022</v>
      </c>
      <c r="J18" s="678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12</v>
      </c>
      <c r="D5" s="451">
        <f>IF(ISBLANK(B5),"",A5)</f>
        <v>2020</v>
      </c>
      <c r="E5" s="620">
        <f>IF(ISBLANK(B5),"",B5)</f>
        <v>12</v>
      </c>
      <c r="K5" s="219">
        <v>2020</v>
      </c>
      <c r="L5" s="657">
        <v>6.5</v>
      </c>
    </row>
    <row r="6" spans="1:12" x14ac:dyDescent="0.25">
      <c r="A6" s="231">
        <v>2021</v>
      </c>
      <c r="B6" s="604">
        <v>12</v>
      </c>
      <c r="D6" s="452">
        <f>IF(ISBLANK(B6),"",A6)</f>
        <v>2021</v>
      </c>
      <c r="E6" s="621">
        <f>IF(ISBLANK(B6),"",B6)</f>
        <v>12</v>
      </c>
      <c r="K6" s="288">
        <v>2021</v>
      </c>
      <c r="L6" s="659">
        <v>7.6</v>
      </c>
    </row>
    <row r="7" spans="1:12" x14ac:dyDescent="0.25">
      <c r="A7" s="123">
        <v>2022</v>
      </c>
      <c r="B7" s="619">
        <v>13</v>
      </c>
      <c r="D7" s="381">
        <f>IF(ISBLANK(B7),"",A7)</f>
        <v>2022</v>
      </c>
      <c r="E7" s="622">
        <f>IF(ISBLANK(B7),"",B7)</f>
        <v>13</v>
      </c>
      <c r="K7" s="221">
        <v>2022</v>
      </c>
      <c r="L7" s="619">
        <v>7.7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0</v>
      </c>
      <c r="C4" s="645">
        <v>13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0</v>
      </c>
      <c r="C5" s="604">
        <v>15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4</v>
      </c>
      <c r="C6" s="604">
        <v>26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1558</v>
      </c>
      <c r="D5" s="645">
        <v>483</v>
      </c>
      <c r="E5" s="871">
        <v>30.6</v>
      </c>
      <c r="F5" s="1048">
        <v>29.5</v>
      </c>
      <c r="G5" s="1048">
        <v>31.9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4</v>
      </c>
      <c r="C6" s="659">
        <v>1509</v>
      </c>
      <c r="D6" s="659">
        <v>460</v>
      </c>
      <c r="E6" s="659">
        <v>30</v>
      </c>
      <c r="F6" s="659">
        <v>29</v>
      </c>
      <c r="G6" s="659">
        <v>31.1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1583</v>
      </c>
      <c r="D7" s="619">
        <v>437</v>
      </c>
      <c r="E7" s="619">
        <v>27.3</v>
      </c>
      <c r="F7" s="619">
        <v>26.1</v>
      </c>
      <c r="G7" s="619">
        <v>28.5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29.1</v>
      </c>
      <c r="C4" s="657">
        <v>70</v>
      </c>
      <c r="D4" s="657">
        <v>6.5</v>
      </c>
      <c r="E4" s="657">
        <v>42</v>
      </c>
      <c r="F4" s="657">
        <v>0.7</v>
      </c>
      <c r="G4" s="657">
        <v>7</v>
      </c>
      <c r="H4" s="657">
        <v>0</v>
      </c>
      <c r="I4" s="657">
        <v>4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26.4</v>
      </c>
      <c r="C5" s="604">
        <v>70</v>
      </c>
      <c r="D5" s="604">
        <v>6.6</v>
      </c>
      <c r="E5" s="604">
        <v>40</v>
      </c>
      <c r="F5" s="604">
        <v>0.7</v>
      </c>
      <c r="G5" s="604">
        <v>8</v>
      </c>
      <c r="H5" s="604">
        <v>0</v>
      </c>
      <c r="I5" s="604">
        <v>7</v>
      </c>
      <c r="J5" s="604">
        <v>0.5</v>
      </c>
      <c r="K5" s="255"/>
      <c r="L5" s="255"/>
      <c r="M5" s="255"/>
    </row>
    <row r="6" spans="1:13" x14ac:dyDescent="0.25">
      <c r="A6" s="483">
        <v>2022</v>
      </c>
      <c r="B6" s="619">
        <v>29.3</v>
      </c>
      <c r="C6" s="619">
        <v>63</v>
      </c>
      <c r="D6" s="619">
        <v>6.1</v>
      </c>
      <c r="E6" s="619">
        <v>42</v>
      </c>
      <c r="F6" s="619">
        <v>0.7</v>
      </c>
      <c r="G6" s="619">
        <v>8</v>
      </c>
      <c r="H6" s="619">
        <v>0</v>
      </c>
      <c r="I6" s="619">
        <v>7</v>
      </c>
      <c r="J6" s="619">
        <v>0.5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24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3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50</v>
      </c>
      <c r="C4" s="1015">
        <v>26</v>
      </c>
      <c r="D4" s="1015">
        <v>24</v>
      </c>
      <c r="E4" s="1014">
        <v>126</v>
      </c>
      <c r="F4" s="1015">
        <v>59</v>
      </c>
      <c r="G4" s="1015">
        <v>67</v>
      </c>
      <c r="H4" s="1016">
        <v>7.9</v>
      </c>
      <c r="I4" s="1016">
        <v>20</v>
      </c>
      <c r="J4" s="1016">
        <v>-12.1</v>
      </c>
      <c r="K4" s="70">
        <v>124</v>
      </c>
      <c r="L4" s="55">
        <v>59</v>
      </c>
      <c r="M4" s="110">
        <v>65</v>
      </c>
      <c r="N4" s="55">
        <v>206</v>
      </c>
      <c r="O4" s="55">
        <v>122</v>
      </c>
      <c r="P4" s="110">
        <v>84</v>
      </c>
    </row>
    <row r="5" spans="1:17" x14ac:dyDescent="0.25">
      <c r="A5" s="288">
        <v>2021</v>
      </c>
      <c r="B5" s="1017">
        <v>57</v>
      </c>
      <c r="C5" s="1018">
        <v>23</v>
      </c>
      <c r="D5" s="1018">
        <v>34</v>
      </c>
      <c r="E5" s="1017">
        <v>181</v>
      </c>
      <c r="F5" s="1018">
        <v>100</v>
      </c>
      <c r="G5" s="1018">
        <v>81</v>
      </c>
      <c r="H5" s="1019">
        <v>9.3000000000000007</v>
      </c>
      <c r="I5" s="1019">
        <v>29.5</v>
      </c>
      <c r="J5" s="1019">
        <v>-20.2</v>
      </c>
      <c r="K5" s="214">
        <v>112</v>
      </c>
      <c r="L5" s="58">
        <v>52</v>
      </c>
      <c r="M5" s="162">
        <v>60</v>
      </c>
      <c r="N5" s="58">
        <v>181</v>
      </c>
      <c r="O5" s="58">
        <v>78</v>
      </c>
      <c r="P5" s="162">
        <v>103</v>
      </c>
    </row>
    <row r="6" spans="1:17" x14ac:dyDescent="0.25">
      <c r="A6" s="221">
        <v>2022</v>
      </c>
      <c r="B6" s="1020">
        <v>62</v>
      </c>
      <c r="C6" s="1021">
        <v>33</v>
      </c>
      <c r="D6" s="1021">
        <v>29</v>
      </c>
      <c r="E6" s="1020">
        <v>108</v>
      </c>
      <c r="F6" s="1021">
        <v>62</v>
      </c>
      <c r="G6" s="1021">
        <v>46</v>
      </c>
      <c r="H6" s="1022">
        <v>9.6999999999999993</v>
      </c>
      <c r="I6" s="1022">
        <v>16.899999999999999</v>
      </c>
      <c r="J6" s="1022">
        <v>-7.2</v>
      </c>
      <c r="K6" s="1023">
        <v>75</v>
      </c>
      <c r="L6" s="1024">
        <v>33</v>
      </c>
      <c r="M6" s="1025">
        <v>42</v>
      </c>
      <c r="N6" s="1024">
        <v>184</v>
      </c>
      <c r="O6" s="1024">
        <v>90</v>
      </c>
      <c r="P6" s="1025">
        <v>94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24</v>
      </c>
      <c r="C13" s="321">
        <f>IF(ISBLANK(C4),"",C4)</f>
        <v>26</v>
      </c>
      <c r="D13" s="366"/>
      <c r="E13" s="324">
        <f>A4</f>
        <v>2020</v>
      </c>
      <c r="F13" s="321">
        <f>IF(ISBLANK(G4),"",G4)</f>
        <v>67</v>
      </c>
      <c r="G13" s="321">
        <f>IF(ISBLANK(F4),"",F4)</f>
        <v>59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34</v>
      </c>
      <c r="C14" s="322">
        <f t="shared" ref="C14:C15" si="2">IF(ISBLANK(C5),"",C5)</f>
        <v>23</v>
      </c>
      <c r="D14" s="366"/>
      <c r="E14" s="325">
        <f t="shared" ref="E14:E15" si="3">A5</f>
        <v>2021</v>
      </c>
      <c r="F14" s="322">
        <f t="shared" ref="F14:F15" si="4">IF(ISBLANK(G5),"",G5)</f>
        <v>81</v>
      </c>
      <c r="G14" s="322">
        <f t="shared" ref="G14:G15" si="5">IF(ISBLANK(F5),"",F5)</f>
        <v>100</v>
      </c>
      <c r="H14" s="391"/>
      <c r="I14" s="391"/>
      <c r="J14" s="48"/>
      <c r="K14" s="327" t="s">
        <v>544</v>
      </c>
      <c r="L14" s="330">
        <f>IF(ISBLANK(K4),"",K4)</f>
        <v>124</v>
      </c>
      <c r="M14" s="330">
        <f>IF(ISBLANK(K5),"",K5)</f>
        <v>112</v>
      </c>
      <c r="N14" s="330">
        <f>IF(ISBLANK(K6),"",K6)</f>
        <v>75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29</v>
      </c>
      <c r="C15" s="323">
        <f t="shared" si="2"/>
        <v>33</v>
      </c>
      <c r="E15" s="326">
        <f t="shared" si="3"/>
        <v>2022</v>
      </c>
      <c r="F15" s="323">
        <f t="shared" si="4"/>
        <v>46</v>
      </c>
      <c r="G15" s="323">
        <f t="shared" si="5"/>
        <v>62</v>
      </c>
      <c r="H15" s="213"/>
      <c r="I15" s="213"/>
      <c r="J15" s="28"/>
      <c r="K15" s="328" t="s">
        <v>543</v>
      </c>
      <c r="L15" s="331">
        <f>IF(ISBLANK(N4),"",N4)</f>
        <v>206</v>
      </c>
      <c r="M15" s="331">
        <f>IF(ISBLANK(N5),"",N5)</f>
        <v>181</v>
      </c>
      <c r="N15" s="331">
        <f>IF(ISBLANK(N6),"",N6)</f>
        <v>184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124</v>
      </c>
      <c r="M19" s="330">
        <f>IF(ISBLANK(K5),"",K5)</f>
        <v>112</v>
      </c>
      <c r="N19" s="330">
        <f>IF(ISBLANK(K6),"",K6)</f>
        <v>75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206</v>
      </c>
      <c r="M20" s="331">
        <f>IF(ISBLANK(N5),"",N5)</f>
        <v>181</v>
      </c>
      <c r="N20" s="331">
        <f>IF(ISBLANK(N6),"",N6)</f>
        <v>184</v>
      </c>
      <c r="O20" s="366"/>
    </row>
    <row r="21" spans="1:15" x14ac:dyDescent="0.25">
      <c r="A21" s="324">
        <f>A4</f>
        <v>2020</v>
      </c>
      <c r="B21" s="321">
        <f>IF(ISBLANK(D4),"",D4)</f>
        <v>24</v>
      </c>
      <c r="C21" s="321">
        <f>IF(ISBLANK(C4),"",C4)</f>
        <v>26</v>
      </c>
      <c r="E21" s="324">
        <f>A4</f>
        <v>2020</v>
      </c>
      <c r="F21" s="321">
        <f>IF(ISBLANK(G4),"",G4)</f>
        <v>67</v>
      </c>
      <c r="G21" s="321">
        <f>IF(ISBLANK(F4),"",F4)</f>
        <v>59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34</v>
      </c>
      <c r="C22" s="322">
        <f t="shared" ref="C22:C23" si="8">IF(ISBLANK(C5),"",C5)</f>
        <v>23</v>
      </c>
      <c r="E22" s="325">
        <f t="shared" ref="E22:E23" si="9">A5</f>
        <v>2021</v>
      </c>
      <c r="F22" s="322">
        <f t="shared" ref="F22:F23" si="10">IF(ISBLANK(G5),"",G5)</f>
        <v>81</v>
      </c>
      <c r="G22" s="322">
        <f t="shared" ref="G22:G23" si="11">IF(ISBLANK(F5),"",F5)</f>
        <v>100</v>
      </c>
    </row>
    <row r="23" spans="1:15" x14ac:dyDescent="0.25">
      <c r="A23" s="326">
        <f t="shared" si="6"/>
        <v>2022</v>
      </c>
      <c r="B23" s="323">
        <f t="shared" si="7"/>
        <v>29</v>
      </c>
      <c r="C23" s="323">
        <f t="shared" si="8"/>
        <v>33</v>
      </c>
      <c r="E23" s="326">
        <f t="shared" si="9"/>
        <v>2022</v>
      </c>
      <c r="F23" s="323">
        <f t="shared" si="10"/>
        <v>46</v>
      </c>
      <c r="G23" s="323">
        <f t="shared" si="11"/>
        <v>62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3</v>
      </c>
      <c r="C5" s="613"/>
      <c r="D5" s="613"/>
      <c r="E5" s="601">
        <v>2</v>
      </c>
      <c r="F5" s="618"/>
      <c r="G5" s="947"/>
      <c r="H5" s="601">
        <v>19</v>
      </c>
      <c r="I5" s="618">
        <v>5</v>
      </c>
      <c r="J5" s="618">
        <v>14</v>
      </c>
      <c r="K5" s="618"/>
      <c r="L5" s="947"/>
    </row>
    <row r="6" spans="1:12" x14ac:dyDescent="0.25">
      <c r="A6" s="288">
        <v>2021</v>
      </c>
      <c r="B6" s="603">
        <v>0</v>
      </c>
      <c r="C6" s="614"/>
      <c r="D6" s="614"/>
      <c r="E6" s="1043">
        <v>2</v>
      </c>
      <c r="F6" s="1037"/>
      <c r="G6" s="982"/>
      <c r="H6" s="1043">
        <v>11</v>
      </c>
      <c r="I6" s="1037">
        <v>0</v>
      </c>
      <c r="J6" s="1037">
        <v>11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3</v>
      </c>
      <c r="F7" s="1037"/>
      <c r="G7" s="982"/>
      <c r="H7" s="1043">
        <v>24</v>
      </c>
      <c r="I7" s="1037">
        <v>8</v>
      </c>
      <c r="J7" s="1037">
        <v>16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8</v>
      </c>
    </row>
    <row r="15" spans="1:12" ht="30" x14ac:dyDescent="0.25">
      <c r="A15" s="835" t="s">
        <v>1551</v>
      </c>
      <c r="B15" s="625">
        <f>IF(ISBLANK(J7),"",J7)</f>
        <v>16</v>
      </c>
    </row>
    <row r="17" spans="1:2" x14ac:dyDescent="0.25">
      <c r="A17" s="627" t="s">
        <v>1548</v>
      </c>
      <c r="B17" s="623">
        <f>IF(ISBLANK(I7),"",I7)</f>
        <v>8</v>
      </c>
    </row>
    <row r="18" spans="1:2" x14ac:dyDescent="0.25">
      <c r="A18" s="629" t="s">
        <v>1549</v>
      </c>
      <c r="B18" s="625">
        <f>IF(ISBLANK(J7),"",J7)</f>
        <v>16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67.599999999999994</v>
      </c>
      <c r="C4" s="55">
        <v>2019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24</v>
      </c>
      <c r="C5" s="61">
        <v>2019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>
        <v>31.4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>
        <v>50</v>
      </c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>
        <v>67.599999999999994</v>
      </c>
      <c r="C13" s="170">
        <v>24</v>
      </c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269.834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55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1765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47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1090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41645.040000000001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79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0.8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14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269.834</v>
      </c>
      <c r="C5" s="613">
        <v>179.303</v>
      </c>
      <c r="D5" s="753">
        <v>1019</v>
      </c>
      <c r="E5" s="753">
        <v>16</v>
      </c>
      <c r="G5" s="360">
        <v>2014</v>
      </c>
      <c r="H5" s="70">
        <v>29753.74</v>
      </c>
      <c r="I5" s="55">
        <v>23530.11</v>
      </c>
      <c r="J5" s="55">
        <v>6223.63</v>
      </c>
      <c r="K5" s="71">
        <v>57</v>
      </c>
    </row>
    <row r="6" spans="1:12" x14ac:dyDescent="0.25">
      <c r="A6" s="288">
        <v>2021</v>
      </c>
      <c r="B6" s="603">
        <v>269.834</v>
      </c>
      <c r="C6" s="614">
        <v>179.303</v>
      </c>
      <c r="D6" s="961">
        <v>944</v>
      </c>
      <c r="E6" s="961">
        <v>15</v>
      </c>
      <c r="G6" s="482">
        <v>2017</v>
      </c>
      <c r="H6" s="214">
        <v>36997.699999999997</v>
      </c>
      <c r="I6" s="58">
        <v>30078.62</v>
      </c>
      <c r="J6" s="58">
        <v>6919.08</v>
      </c>
      <c r="K6" s="216">
        <v>71</v>
      </c>
    </row>
    <row r="7" spans="1:12" x14ac:dyDescent="0.25">
      <c r="A7" s="220">
        <v>2022</v>
      </c>
      <c r="B7" s="603">
        <v>269.834</v>
      </c>
      <c r="C7" s="614">
        <v>177.303</v>
      </c>
      <c r="D7" s="961">
        <v>869</v>
      </c>
      <c r="E7" s="961">
        <v>14</v>
      </c>
      <c r="G7" s="484">
        <v>2020</v>
      </c>
      <c r="H7" s="72">
        <v>41645.040000000001</v>
      </c>
      <c r="I7" s="61">
        <v>35021.97</v>
      </c>
      <c r="J7" s="61">
        <v>6623.07</v>
      </c>
      <c r="K7" s="73">
        <v>79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177.303</v>
      </c>
      <c r="D14" s="633">
        <f>A5</f>
        <v>2020</v>
      </c>
      <c r="E14" s="627">
        <f>IF(ISBLANK(D5),"",D5)</f>
        <v>1019</v>
      </c>
      <c r="F14" s="213"/>
      <c r="G14" s="636" t="s">
        <v>933</v>
      </c>
      <c r="H14" s="623">
        <f>IF(ISBLANK(J7),"",J7)</f>
        <v>6623.07</v>
      </c>
      <c r="I14" s="213"/>
      <c r="J14" s="213"/>
    </row>
    <row r="15" spans="1:12" x14ac:dyDescent="0.25">
      <c r="A15" s="872" t="s">
        <v>16</v>
      </c>
      <c r="B15" s="632">
        <f>IF(ISBLANK(B7),"",B7)</f>
        <v>269.834</v>
      </c>
      <c r="D15" s="634">
        <f t="shared" ref="D15:D16" si="0">A6</f>
        <v>2021</v>
      </c>
      <c r="E15" s="628">
        <f>IF(ISBLANK(D6),"",D6)</f>
        <v>944</v>
      </c>
      <c r="F15" s="213"/>
      <c r="G15" s="637" t="s">
        <v>934</v>
      </c>
      <c r="H15" s="625">
        <f>IF(ISBLANK(I7),"",I7)</f>
        <v>35021.97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869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177.303</v>
      </c>
      <c r="F19" s="255"/>
      <c r="G19" s="636" t="s">
        <v>537</v>
      </c>
      <c r="H19" s="623">
        <f>IF(ISBLANK(J7),"",J7)</f>
        <v>6623.07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269.834</v>
      </c>
      <c r="F20" s="255"/>
      <c r="G20" s="637" t="s">
        <v>536</v>
      </c>
      <c r="H20" s="625">
        <f>IF(ISBLANK(I7),"",I7)</f>
        <v>35021.97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1.7</v>
      </c>
      <c r="C5" s="1101">
        <v>1765</v>
      </c>
      <c r="D5" s="1102">
        <v>55</v>
      </c>
      <c r="E5" s="1101">
        <v>1090</v>
      </c>
      <c r="F5" s="1102">
        <v>27</v>
      </c>
    </row>
    <row r="6" spans="1:9" x14ac:dyDescent="0.25">
      <c r="A6" s="220">
        <v>2021</v>
      </c>
      <c r="B6" s="1101">
        <v>1</v>
      </c>
      <c r="C6" s="1101">
        <v>1765</v>
      </c>
      <c r="D6" s="1102">
        <v>55</v>
      </c>
      <c r="E6" s="1101">
        <v>1090</v>
      </c>
      <c r="F6" s="1102">
        <v>47</v>
      </c>
    </row>
    <row r="7" spans="1:9" x14ac:dyDescent="0.25">
      <c r="A7" s="221">
        <v>2022</v>
      </c>
      <c r="B7" s="73">
        <v>0.8</v>
      </c>
      <c r="C7" s="73">
        <v>1765</v>
      </c>
      <c r="D7" s="73">
        <v>55</v>
      </c>
      <c r="E7" s="73">
        <v>1090</v>
      </c>
      <c r="F7" s="73">
        <v>47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12420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12252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168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93972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93196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776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7.6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4.5999999999999996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7136</v>
      </c>
      <c r="C5" s="460">
        <v>7078</v>
      </c>
      <c r="D5" s="460">
        <v>58</v>
      </c>
      <c r="E5" s="459">
        <v>50336</v>
      </c>
      <c r="F5" s="460">
        <v>50053</v>
      </c>
      <c r="G5" s="460">
        <v>283</v>
      </c>
      <c r="H5" s="459">
        <v>7.1</v>
      </c>
      <c r="I5" s="765">
        <v>4.9000000000000004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5784</v>
      </c>
      <c r="C6" s="460">
        <v>5728</v>
      </c>
      <c r="D6" s="460">
        <v>56</v>
      </c>
      <c r="E6" s="459">
        <v>38761</v>
      </c>
      <c r="F6" s="460">
        <v>38441</v>
      </c>
      <c r="G6" s="460">
        <v>320</v>
      </c>
      <c r="H6" s="459">
        <v>6.7</v>
      </c>
      <c r="I6" s="765">
        <v>5.7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12420</v>
      </c>
      <c r="C7" s="614">
        <v>12252</v>
      </c>
      <c r="D7" s="614">
        <v>168</v>
      </c>
      <c r="E7" s="603">
        <v>93972</v>
      </c>
      <c r="F7" s="614">
        <v>93196</v>
      </c>
      <c r="G7" s="614">
        <v>776</v>
      </c>
      <c r="H7" s="949">
        <v>7.6</v>
      </c>
      <c r="I7" s="950">
        <v>4.5999999999999996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7136</v>
      </c>
      <c r="C14" s="676">
        <f t="shared" ref="C14:D14" si="0">IF(ISBLANK(C5),"",C5)</f>
        <v>7078</v>
      </c>
      <c r="D14" s="671">
        <f t="shared" si="0"/>
        <v>58</v>
      </c>
      <c r="F14" s="886">
        <f>A5</f>
        <v>2020</v>
      </c>
      <c r="G14" s="676">
        <f>IF(ISBLANK(E5),"",E5)</f>
        <v>50336</v>
      </c>
      <c r="H14" s="676">
        <f t="shared" ref="H14:I16" si="1">IF(ISBLANK(F5),"",F5)</f>
        <v>50053</v>
      </c>
      <c r="I14" s="671">
        <f t="shared" si="1"/>
        <v>283</v>
      </c>
      <c r="J14" s="758"/>
      <c r="K14" s="886">
        <f>A5</f>
        <v>2020</v>
      </c>
      <c r="L14" s="676">
        <f>IF(ISBLANK(H5),"",H5)</f>
        <v>7.1</v>
      </c>
      <c r="M14" s="671">
        <f>IF(ISBLANK(I5),"",I5)</f>
        <v>4.9000000000000004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5784</v>
      </c>
      <c r="C15" s="881">
        <f t="shared" si="3"/>
        <v>5728</v>
      </c>
      <c r="D15" s="888">
        <f t="shared" si="3"/>
        <v>56</v>
      </c>
      <c r="F15" s="892">
        <f t="shared" ref="F15:F16" si="4">A6</f>
        <v>2021</v>
      </c>
      <c r="G15" s="855">
        <f t="shared" ref="G15:G16" si="5">IF(ISBLANK(E6),"",E6)</f>
        <v>38761</v>
      </c>
      <c r="H15" s="855">
        <f t="shared" si="1"/>
        <v>38441</v>
      </c>
      <c r="I15" s="672">
        <f t="shared" si="1"/>
        <v>320</v>
      </c>
      <c r="J15" s="213"/>
      <c r="K15" s="892">
        <f t="shared" ref="K15:K16" si="6">A6</f>
        <v>2021</v>
      </c>
      <c r="L15" s="855">
        <f t="shared" ref="L15:M16" si="7">IF(ISBLANK(H6),"",H6)</f>
        <v>6.7</v>
      </c>
      <c r="M15" s="672">
        <f t="shared" si="7"/>
        <v>5.7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12420</v>
      </c>
      <c r="C16" s="890">
        <f t="shared" si="3"/>
        <v>12252</v>
      </c>
      <c r="D16" s="891">
        <f t="shared" si="3"/>
        <v>168</v>
      </c>
      <c r="F16" s="893">
        <f t="shared" si="4"/>
        <v>2022</v>
      </c>
      <c r="G16" s="678">
        <f t="shared" si="5"/>
        <v>93972</v>
      </c>
      <c r="H16" s="678">
        <f t="shared" si="1"/>
        <v>93196</v>
      </c>
      <c r="I16" s="673">
        <f t="shared" si="1"/>
        <v>776</v>
      </c>
      <c r="J16" s="213"/>
      <c r="K16" s="893">
        <f t="shared" si="6"/>
        <v>2022</v>
      </c>
      <c r="L16" s="678">
        <f t="shared" si="7"/>
        <v>7.6</v>
      </c>
      <c r="M16" s="673">
        <f t="shared" si="7"/>
        <v>4.5999999999999996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7136</v>
      </c>
      <c r="C22" s="676">
        <f t="shared" ref="C22:D22" si="8">IF(ISBLANK(C5),"",C5)</f>
        <v>7078</v>
      </c>
      <c r="D22" s="671">
        <f t="shared" si="8"/>
        <v>58</v>
      </c>
      <c r="F22" s="886">
        <f>A5</f>
        <v>2020</v>
      </c>
      <c r="G22" s="676">
        <f>IF(ISBLANK(E5),"",E5)</f>
        <v>50336</v>
      </c>
      <c r="H22" s="676">
        <f t="shared" ref="H22:I24" si="9">IF(ISBLANK(F5),"",F5)</f>
        <v>50053</v>
      </c>
      <c r="I22" s="671">
        <f t="shared" si="9"/>
        <v>283</v>
      </c>
      <c r="J22" s="758"/>
      <c r="K22" s="886">
        <f>A5</f>
        <v>2020</v>
      </c>
      <c r="L22" s="676">
        <f>IF(ISBLANK(H5),"",H5)</f>
        <v>7.1</v>
      </c>
      <c r="M22" s="671">
        <f>IF(ISBLANK(I5),"",I5)</f>
        <v>4.9000000000000004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5784</v>
      </c>
      <c r="C23" s="855">
        <f t="shared" si="11"/>
        <v>5728</v>
      </c>
      <c r="D23" s="672">
        <f t="shared" si="11"/>
        <v>56</v>
      </c>
      <c r="F23" s="892">
        <f t="shared" ref="F23:F24" si="12">A6</f>
        <v>2021</v>
      </c>
      <c r="G23" s="855">
        <f t="shared" ref="G23:G24" si="13">IF(ISBLANK(E6),"",E6)</f>
        <v>38761</v>
      </c>
      <c r="H23" s="855">
        <f t="shared" si="9"/>
        <v>38441</v>
      </c>
      <c r="I23" s="672">
        <f t="shared" si="9"/>
        <v>320</v>
      </c>
      <c r="J23" s="213"/>
      <c r="K23" s="892">
        <f t="shared" ref="K23:K24" si="14">A6</f>
        <v>2021</v>
      </c>
      <c r="L23" s="855">
        <f t="shared" ref="L23:M24" si="15">IF(ISBLANK(H6),"",H6)</f>
        <v>6.7</v>
      </c>
      <c r="M23" s="672">
        <f t="shared" si="15"/>
        <v>5.7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12420</v>
      </c>
      <c r="C24" s="678">
        <f t="shared" si="11"/>
        <v>12252</v>
      </c>
      <c r="D24" s="673">
        <f t="shared" si="11"/>
        <v>168</v>
      </c>
      <c r="F24" s="893">
        <f t="shared" si="12"/>
        <v>2022</v>
      </c>
      <c r="G24" s="678">
        <f t="shared" si="13"/>
        <v>93972</v>
      </c>
      <c r="H24" s="678">
        <f t="shared" si="9"/>
        <v>93196</v>
      </c>
      <c r="I24" s="673">
        <f t="shared" si="9"/>
        <v>776</v>
      </c>
      <c r="J24" s="213"/>
      <c r="K24" s="893">
        <f t="shared" si="14"/>
        <v>2022</v>
      </c>
      <c r="L24" s="678">
        <f t="shared" si="15"/>
        <v>7.6</v>
      </c>
      <c r="M24" s="673">
        <f t="shared" si="15"/>
        <v>4.5999999999999996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14</v>
      </c>
      <c r="C3" s="71">
        <v>3</v>
      </c>
      <c r="D3" s="71">
        <v>27.2</v>
      </c>
      <c r="F3" s="105" t="s">
        <v>545</v>
      </c>
      <c r="G3" s="97">
        <f>IF(ISBLANK(B3),"",B3)</f>
        <v>14</v>
      </c>
      <c r="H3" s="97">
        <f>IF(ISBLANK(B4),"",B4)</f>
        <v>22</v>
      </c>
      <c r="I3" s="97">
        <f>IF(ISBLANK(B5),"",B5)</f>
        <v>25</v>
      </c>
      <c r="J3" s="367"/>
    </row>
    <row r="4" spans="1:12" x14ac:dyDescent="0.25">
      <c r="A4" s="288">
        <v>2021</v>
      </c>
      <c r="B4" s="216">
        <v>22</v>
      </c>
      <c r="C4" s="216">
        <v>1</v>
      </c>
      <c r="D4" s="216">
        <v>0.5</v>
      </c>
      <c r="F4" s="130" t="s">
        <v>546</v>
      </c>
      <c r="G4" s="98">
        <f>IF(ISBLANK(C3),"",C3)</f>
        <v>3</v>
      </c>
      <c r="H4" s="98">
        <f>IF(ISBLANK(C4),"",C4)</f>
        <v>1</v>
      </c>
      <c r="I4" s="98">
        <f>IF(ISBLANK(C5),"",C5)</f>
        <v>9</v>
      </c>
      <c r="J4" s="367"/>
    </row>
    <row r="5" spans="1:12" x14ac:dyDescent="0.25">
      <c r="A5" s="220">
        <v>2022</v>
      </c>
      <c r="B5" s="170">
        <v>25</v>
      </c>
      <c r="C5" s="170">
        <v>9</v>
      </c>
      <c r="D5" s="170">
        <v>21.4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14</v>
      </c>
      <c r="H8" s="97">
        <f>IF(ISBLANK(B4),"",B4)</f>
        <v>22</v>
      </c>
      <c r="I8" s="97">
        <f>IF(ISBLANK(B5),"",B5)</f>
        <v>25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3</v>
      </c>
      <c r="H9" s="98">
        <f>IF(ISBLANK(C4),"",C4)</f>
        <v>1</v>
      </c>
      <c r="I9" s="98">
        <f>IF(ISBLANK(C5),"",C5)</f>
        <v>9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27.2</v>
      </c>
      <c r="H13" s="132">
        <f>IF(ISBLANK(D4),"",D4)</f>
        <v>0.5</v>
      </c>
      <c r="I13" s="132">
        <f>IF(ISBLANK(D5),"",D5)</f>
        <v>21.4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146</v>
      </c>
      <c r="C4" s="110">
        <v>129</v>
      </c>
      <c r="E4" s="29" t="s">
        <v>548</v>
      </c>
      <c r="F4" s="165">
        <f>B4/($B$22+$C$22)*100</f>
        <v>2.2784019975031211</v>
      </c>
      <c r="G4" s="165">
        <f>C4/($B$22+$C$22)*100</f>
        <v>2.0131086142322099</v>
      </c>
      <c r="J4" s="29" t="s">
        <v>548</v>
      </c>
      <c r="K4" s="165">
        <f>G4</f>
        <v>2.0131086142322099</v>
      </c>
    </row>
    <row r="5" spans="1:11" x14ac:dyDescent="0.25">
      <c r="A5" s="204" t="s">
        <v>549</v>
      </c>
      <c r="B5" s="214">
        <v>123</v>
      </c>
      <c r="C5" s="162">
        <v>138</v>
      </c>
      <c r="E5" s="29" t="s">
        <v>549</v>
      </c>
      <c r="F5" s="165">
        <f t="shared" ref="F5:G21" si="0">B5/($B$22+$C$22)*100</f>
        <v>1.9194756554307115</v>
      </c>
      <c r="G5" s="165">
        <f t="shared" si="0"/>
        <v>2.1535580524344571</v>
      </c>
      <c r="J5" s="29" t="s">
        <v>549</v>
      </c>
      <c r="K5" s="165">
        <f t="shared" ref="K5:K21" si="1">G5</f>
        <v>2.1535580524344571</v>
      </c>
    </row>
    <row r="6" spans="1:11" x14ac:dyDescent="0.25">
      <c r="A6" s="204" t="s">
        <v>550</v>
      </c>
      <c r="B6" s="214">
        <v>153</v>
      </c>
      <c r="C6" s="162">
        <v>154</v>
      </c>
      <c r="E6" s="29" t="s">
        <v>550</v>
      </c>
      <c r="F6" s="165">
        <f t="shared" si="0"/>
        <v>2.387640449438202</v>
      </c>
      <c r="G6" s="165">
        <f t="shared" si="0"/>
        <v>2.4032459425717851</v>
      </c>
      <c r="J6" s="29" t="s">
        <v>550</v>
      </c>
      <c r="K6" s="165">
        <f t="shared" si="1"/>
        <v>2.4032459425717851</v>
      </c>
    </row>
    <row r="7" spans="1:11" x14ac:dyDescent="0.25">
      <c r="A7" s="204" t="s">
        <v>551</v>
      </c>
      <c r="B7" s="214">
        <v>170</v>
      </c>
      <c r="C7" s="162">
        <v>180</v>
      </c>
      <c r="E7" s="29" t="s">
        <v>551</v>
      </c>
      <c r="F7" s="165">
        <f t="shared" si="0"/>
        <v>2.6529338327091136</v>
      </c>
      <c r="G7" s="165">
        <f t="shared" si="0"/>
        <v>2.8089887640449436</v>
      </c>
      <c r="J7" s="29" t="s">
        <v>551</v>
      </c>
      <c r="K7" s="165">
        <f t="shared" si="1"/>
        <v>2.8089887640449436</v>
      </c>
    </row>
    <row r="8" spans="1:11" x14ac:dyDescent="0.25">
      <c r="A8" s="204" t="s">
        <v>552</v>
      </c>
      <c r="B8" s="214">
        <v>154</v>
      </c>
      <c r="C8" s="162">
        <v>170</v>
      </c>
      <c r="E8" s="29" t="s">
        <v>552</v>
      </c>
      <c r="F8" s="165">
        <f t="shared" si="0"/>
        <v>2.4032459425717851</v>
      </c>
      <c r="G8" s="165">
        <f t="shared" si="0"/>
        <v>2.6529338327091136</v>
      </c>
      <c r="J8" s="29" t="s">
        <v>552</v>
      </c>
      <c r="K8" s="165">
        <f t="shared" si="1"/>
        <v>2.6529338327091136</v>
      </c>
    </row>
    <row r="9" spans="1:11" x14ac:dyDescent="0.25">
      <c r="A9" s="204" t="s">
        <v>553</v>
      </c>
      <c r="B9" s="214">
        <v>163</v>
      </c>
      <c r="C9" s="162">
        <v>187</v>
      </c>
      <c r="E9" s="29" t="s">
        <v>553</v>
      </c>
      <c r="F9" s="165">
        <f t="shared" si="0"/>
        <v>2.5436953807740323</v>
      </c>
      <c r="G9" s="165">
        <f t="shared" si="0"/>
        <v>2.9182272159800249</v>
      </c>
      <c r="J9" s="29" t="s">
        <v>553</v>
      </c>
      <c r="K9" s="165">
        <f t="shared" si="1"/>
        <v>2.9182272159800249</v>
      </c>
    </row>
    <row r="10" spans="1:11" x14ac:dyDescent="0.25">
      <c r="A10" s="204" t="s">
        <v>554</v>
      </c>
      <c r="B10" s="214">
        <v>167</v>
      </c>
      <c r="C10" s="162">
        <v>210</v>
      </c>
      <c r="E10" s="29" t="s">
        <v>554</v>
      </c>
      <c r="F10" s="165">
        <f t="shared" si="0"/>
        <v>2.6061173533083646</v>
      </c>
      <c r="G10" s="165">
        <f t="shared" si="0"/>
        <v>3.2771535580524342</v>
      </c>
      <c r="J10" s="29" t="s">
        <v>554</v>
      </c>
      <c r="K10" s="165">
        <f t="shared" si="1"/>
        <v>3.2771535580524342</v>
      </c>
    </row>
    <row r="11" spans="1:11" x14ac:dyDescent="0.25">
      <c r="A11" s="204" t="s">
        <v>555</v>
      </c>
      <c r="B11" s="214">
        <v>170</v>
      </c>
      <c r="C11" s="162">
        <v>215</v>
      </c>
      <c r="E11" s="29" t="s">
        <v>555</v>
      </c>
      <c r="F11" s="165">
        <f t="shared" si="0"/>
        <v>2.6529338327091136</v>
      </c>
      <c r="G11" s="165">
        <f t="shared" si="0"/>
        <v>3.3551810237203492</v>
      </c>
      <c r="J11" s="29" t="s">
        <v>555</v>
      </c>
      <c r="K11" s="165">
        <f t="shared" si="1"/>
        <v>3.3551810237203492</v>
      </c>
    </row>
    <row r="12" spans="1:11" x14ac:dyDescent="0.25">
      <c r="A12" s="204" t="s">
        <v>556</v>
      </c>
      <c r="B12" s="214">
        <v>156</v>
      </c>
      <c r="C12" s="162">
        <v>186</v>
      </c>
      <c r="E12" s="29" t="s">
        <v>556</v>
      </c>
      <c r="F12" s="165">
        <f t="shared" si="0"/>
        <v>2.4344569288389515</v>
      </c>
      <c r="G12" s="165">
        <f t="shared" si="0"/>
        <v>2.9026217228464422</v>
      </c>
      <c r="J12" s="29" t="s">
        <v>556</v>
      </c>
      <c r="K12" s="165">
        <f t="shared" si="1"/>
        <v>2.9026217228464422</v>
      </c>
    </row>
    <row r="13" spans="1:11" x14ac:dyDescent="0.25">
      <c r="A13" s="204" t="s">
        <v>557</v>
      </c>
      <c r="B13" s="214">
        <v>222</v>
      </c>
      <c r="C13" s="162">
        <v>215</v>
      </c>
      <c r="E13" s="29" t="s">
        <v>557</v>
      </c>
      <c r="F13" s="165">
        <f t="shared" si="0"/>
        <v>3.464419475655431</v>
      </c>
      <c r="G13" s="165">
        <f t="shared" si="0"/>
        <v>3.3551810237203492</v>
      </c>
      <c r="J13" s="29" t="s">
        <v>557</v>
      </c>
      <c r="K13" s="165">
        <f t="shared" si="1"/>
        <v>3.3551810237203492</v>
      </c>
    </row>
    <row r="14" spans="1:11" x14ac:dyDescent="0.25">
      <c r="A14" s="204" t="s">
        <v>558</v>
      </c>
      <c r="B14" s="214">
        <v>207</v>
      </c>
      <c r="C14" s="162">
        <v>282</v>
      </c>
      <c r="E14" s="29" t="s">
        <v>558</v>
      </c>
      <c r="F14" s="165">
        <f t="shared" si="0"/>
        <v>3.2303370786516856</v>
      </c>
      <c r="G14" s="165">
        <f t="shared" si="0"/>
        <v>4.4007490636704123</v>
      </c>
      <c r="J14" s="29" t="s">
        <v>558</v>
      </c>
      <c r="K14" s="165">
        <f t="shared" si="1"/>
        <v>4.4007490636704123</v>
      </c>
    </row>
    <row r="15" spans="1:11" x14ac:dyDescent="0.25">
      <c r="A15" s="204" t="s">
        <v>559</v>
      </c>
      <c r="B15" s="214">
        <v>240</v>
      </c>
      <c r="C15" s="162">
        <v>317</v>
      </c>
      <c r="E15" s="29" t="s">
        <v>559</v>
      </c>
      <c r="F15" s="165">
        <f t="shared" si="0"/>
        <v>3.7453183520599254</v>
      </c>
      <c r="G15" s="165">
        <f t="shared" si="0"/>
        <v>4.9469413233458184</v>
      </c>
      <c r="J15" s="29" t="s">
        <v>559</v>
      </c>
      <c r="K15" s="165">
        <f t="shared" si="1"/>
        <v>4.9469413233458184</v>
      </c>
    </row>
    <row r="16" spans="1:11" x14ac:dyDescent="0.25">
      <c r="A16" s="204" t="s">
        <v>560</v>
      </c>
      <c r="B16" s="214">
        <v>249</v>
      </c>
      <c r="C16" s="162">
        <v>280</v>
      </c>
      <c r="E16" s="29" t="s">
        <v>560</v>
      </c>
      <c r="F16" s="165">
        <f t="shared" si="0"/>
        <v>3.8857677902621721</v>
      </c>
      <c r="G16" s="165">
        <f t="shared" si="0"/>
        <v>4.369538077403246</v>
      </c>
      <c r="J16" s="29" t="s">
        <v>560</v>
      </c>
      <c r="K16" s="165">
        <f t="shared" si="1"/>
        <v>4.369538077403246</v>
      </c>
    </row>
    <row r="17" spans="1:11" x14ac:dyDescent="0.25">
      <c r="A17" s="204" t="s">
        <v>561</v>
      </c>
      <c r="B17" s="214">
        <v>208</v>
      </c>
      <c r="C17" s="162">
        <v>242</v>
      </c>
      <c r="E17" s="29" t="s">
        <v>561</v>
      </c>
      <c r="F17" s="165">
        <f t="shared" si="0"/>
        <v>3.2459425717852688</v>
      </c>
      <c r="G17" s="165">
        <f t="shared" si="0"/>
        <v>3.7765293383270913</v>
      </c>
      <c r="J17" s="29" t="s">
        <v>561</v>
      </c>
      <c r="K17" s="165">
        <f t="shared" si="1"/>
        <v>3.7765293383270913</v>
      </c>
    </row>
    <row r="18" spans="1:11" x14ac:dyDescent="0.25">
      <c r="A18" s="204" t="s">
        <v>562</v>
      </c>
      <c r="B18" s="214">
        <v>207</v>
      </c>
      <c r="C18" s="162">
        <v>181</v>
      </c>
      <c r="E18" s="29" t="s">
        <v>562</v>
      </c>
      <c r="F18" s="165">
        <f t="shared" si="0"/>
        <v>3.2303370786516856</v>
      </c>
      <c r="G18" s="165">
        <f t="shared" si="0"/>
        <v>2.8245942571785267</v>
      </c>
      <c r="J18" s="29" t="s">
        <v>562</v>
      </c>
      <c r="K18" s="165">
        <f t="shared" si="1"/>
        <v>2.8245942571785267</v>
      </c>
    </row>
    <row r="19" spans="1:11" x14ac:dyDescent="0.25">
      <c r="A19" s="204" t="s">
        <v>563</v>
      </c>
      <c r="B19" s="214">
        <v>127</v>
      </c>
      <c r="C19" s="162">
        <v>136</v>
      </c>
      <c r="E19" s="29" t="s">
        <v>563</v>
      </c>
      <c r="F19" s="165">
        <f t="shared" si="0"/>
        <v>1.9818976279650438</v>
      </c>
      <c r="G19" s="165">
        <f t="shared" si="0"/>
        <v>2.1223470661672907</v>
      </c>
      <c r="J19" s="29" t="s">
        <v>563</v>
      </c>
      <c r="K19" s="165">
        <f t="shared" si="1"/>
        <v>2.1223470661672907</v>
      </c>
    </row>
    <row r="20" spans="1:11" x14ac:dyDescent="0.25">
      <c r="A20" s="204" t="s">
        <v>564</v>
      </c>
      <c r="B20" s="214">
        <v>114</v>
      </c>
      <c r="C20" s="162">
        <v>90</v>
      </c>
      <c r="E20" s="29" t="s">
        <v>564</v>
      </c>
      <c r="F20" s="165">
        <f t="shared" si="0"/>
        <v>1.7790262172284643</v>
      </c>
      <c r="G20" s="165">
        <f t="shared" si="0"/>
        <v>1.4044943820224718</v>
      </c>
      <c r="J20" s="29" t="s">
        <v>564</v>
      </c>
      <c r="K20" s="165">
        <f t="shared" si="1"/>
        <v>1.4044943820224718</v>
      </c>
    </row>
    <row r="21" spans="1:11" x14ac:dyDescent="0.25">
      <c r="A21" s="205" t="s">
        <v>565</v>
      </c>
      <c r="B21" s="72">
        <v>68</v>
      </c>
      <c r="C21" s="111">
        <v>52</v>
      </c>
      <c r="E21" s="31" t="s">
        <v>565</v>
      </c>
      <c r="F21" s="165">
        <f t="shared" si="0"/>
        <v>1.0611735330836454</v>
      </c>
      <c r="G21" s="165">
        <f t="shared" si="0"/>
        <v>0.8114856429463172</v>
      </c>
      <c r="J21" s="31" t="s">
        <v>565</v>
      </c>
      <c r="K21" s="212">
        <f t="shared" si="1"/>
        <v>0.8114856429463172</v>
      </c>
    </row>
    <row r="22" spans="1:11" x14ac:dyDescent="0.25">
      <c r="A22" s="311" t="s">
        <v>16</v>
      </c>
      <c r="B22" s="121">
        <f>SUM(B4:B21)</f>
        <v>3044</v>
      </c>
      <c r="C22" s="124">
        <f>SUM(C4:C21)</f>
        <v>3364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204</v>
      </c>
      <c r="C3" s="110">
        <v>495</v>
      </c>
      <c r="E3" s="299" t="s">
        <v>717</v>
      </c>
      <c r="F3" s="71">
        <v>43.84</v>
      </c>
      <c r="G3" s="71">
        <v>47.26</v>
      </c>
      <c r="K3" s="122" t="s">
        <v>16</v>
      </c>
      <c r="L3" s="71">
        <v>2.85</v>
      </c>
      <c r="M3" s="71">
        <v>2.59</v>
      </c>
    </row>
    <row r="4" spans="1:16" x14ac:dyDescent="0.25">
      <c r="A4" s="204" t="s">
        <v>712</v>
      </c>
      <c r="B4" s="214">
        <v>236</v>
      </c>
      <c r="C4" s="162">
        <v>487</v>
      </c>
      <c r="E4" s="300" t="s">
        <v>718</v>
      </c>
      <c r="F4" s="216">
        <v>37.64</v>
      </c>
      <c r="G4" s="216">
        <v>34.93</v>
      </c>
      <c r="K4" s="217" t="s">
        <v>212</v>
      </c>
      <c r="L4" s="216">
        <v>3.15</v>
      </c>
      <c r="M4" s="216">
        <v>2.74</v>
      </c>
      <c r="N4" s="213"/>
    </row>
    <row r="5" spans="1:16" x14ac:dyDescent="0.25">
      <c r="A5" s="204" t="s">
        <v>713</v>
      </c>
      <c r="B5" s="214">
        <v>163</v>
      </c>
      <c r="C5" s="162">
        <v>183</v>
      </c>
      <c r="E5" s="300" t="s">
        <v>719</v>
      </c>
      <c r="F5" s="216">
        <v>13.63</v>
      </c>
      <c r="G5" s="216">
        <v>12.93</v>
      </c>
      <c r="K5" s="123" t="s">
        <v>213</v>
      </c>
      <c r="L5" s="73">
        <v>2.66</v>
      </c>
      <c r="M5" s="73">
        <v>2.4700000000000002</v>
      </c>
      <c r="N5" s="213"/>
    </row>
    <row r="6" spans="1:16" x14ac:dyDescent="0.25">
      <c r="A6" s="204" t="s">
        <v>714</v>
      </c>
      <c r="B6" s="214">
        <v>224</v>
      </c>
      <c r="C6" s="162">
        <v>152</v>
      </c>
      <c r="E6" s="300" t="s">
        <v>720</v>
      </c>
      <c r="F6" s="216">
        <v>3.6</v>
      </c>
      <c r="G6" s="216">
        <v>3.17</v>
      </c>
      <c r="K6" s="228"/>
      <c r="L6" s="166"/>
      <c r="M6" s="213"/>
    </row>
    <row r="7" spans="1:16" x14ac:dyDescent="0.25">
      <c r="A7" s="204" t="s">
        <v>715</v>
      </c>
      <c r="B7" s="214">
        <v>105</v>
      </c>
      <c r="C7" s="162">
        <v>121</v>
      </c>
      <c r="E7" s="301" t="s">
        <v>721</v>
      </c>
      <c r="F7" s="73">
        <v>1.3</v>
      </c>
      <c r="G7" s="73">
        <v>1.71</v>
      </c>
      <c r="K7" s="229"/>
      <c r="L7" s="213"/>
      <c r="M7" s="213"/>
    </row>
    <row r="8" spans="1:16" x14ac:dyDescent="0.25">
      <c r="A8" s="205" t="s">
        <v>716</v>
      </c>
      <c r="B8" s="72">
        <v>96</v>
      </c>
      <c r="C8" s="111">
        <v>142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31.329113924050635</v>
      </c>
      <c r="C13" s="303">
        <f>B3/SUM(B3:B8)*100</f>
        <v>19.844357976653697</v>
      </c>
      <c r="E13" s="219" t="s">
        <v>844</v>
      </c>
      <c r="F13" s="291">
        <f>IF(ISBLANK(F3),"",F3)</f>
        <v>43.84</v>
      </c>
      <c r="G13" s="291">
        <f>IF(ISBLANK(G3),"",G3)</f>
        <v>47.26</v>
      </c>
    </row>
    <row r="14" spans="1:16" x14ac:dyDescent="0.25">
      <c r="A14" s="222" t="s">
        <v>833</v>
      </c>
      <c r="B14" s="307">
        <f>C4/SUM(C3:C8)*100</f>
        <v>30.822784810126581</v>
      </c>
      <c r="C14" s="304">
        <f>B4/SUM(B3:B8)*100</f>
        <v>22.957198443579767</v>
      </c>
      <c r="E14" s="288" t="s">
        <v>845</v>
      </c>
      <c r="F14" s="292">
        <f t="shared" ref="F14:G17" si="0">IF(ISBLANK(F4),"",F4)</f>
        <v>37.64</v>
      </c>
      <c r="G14" s="292">
        <f t="shared" si="0"/>
        <v>34.93</v>
      </c>
    </row>
    <row r="15" spans="1:16" x14ac:dyDescent="0.25">
      <c r="A15" s="222" t="s">
        <v>834</v>
      </c>
      <c r="B15" s="307">
        <f>C5/SUM(C3:C8)*100</f>
        <v>11.58227848101266</v>
      </c>
      <c r="C15" s="304">
        <f>B5/SUM(B3:B8)*100</f>
        <v>15.856031128404668</v>
      </c>
      <c r="E15" s="288" t="s">
        <v>846</v>
      </c>
      <c r="F15" s="292">
        <f t="shared" si="0"/>
        <v>13.63</v>
      </c>
      <c r="G15" s="292">
        <f t="shared" si="0"/>
        <v>12.93</v>
      </c>
    </row>
    <row r="16" spans="1:16" x14ac:dyDescent="0.25">
      <c r="A16" s="222" t="s">
        <v>835</v>
      </c>
      <c r="B16" s="307">
        <f>C6/SUM(C3:C8)*100</f>
        <v>9.6202531645569618</v>
      </c>
      <c r="C16" s="304">
        <f>B6/SUM(B3:B8)*100</f>
        <v>21.789883268482491</v>
      </c>
      <c r="E16" s="288" t="s">
        <v>847</v>
      </c>
      <c r="F16" s="292">
        <f t="shared" si="0"/>
        <v>3.6</v>
      </c>
      <c r="G16" s="292">
        <f t="shared" si="0"/>
        <v>3.17</v>
      </c>
    </row>
    <row r="17" spans="1:18" x14ac:dyDescent="0.25">
      <c r="A17" s="222" t="s">
        <v>836</v>
      </c>
      <c r="B17" s="307">
        <f>C7/SUM(C3:C8)*100</f>
        <v>7.6582278481012667</v>
      </c>
      <c r="C17" s="304">
        <f>B7/SUM(B3:B8)*100</f>
        <v>10.214007782101167</v>
      </c>
      <c r="E17" s="221" t="s">
        <v>848</v>
      </c>
      <c r="F17" s="293">
        <f t="shared" si="0"/>
        <v>1.3</v>
      </c>
      <c r="G17" s="293">
        <f t="shared" si="0"/>
        <v>1.71</v>
      </c>
    </row>
    <row r="18" spans="1:18" x14ac:dyDescent="0.25">
      <c r="A18" s="223" t="s">
        <v>837</v>
      </c>
      <c r="B18" s="308">
        <f>C8/SUM(C3:C8)*100</f>
        <v>8.9873417721518987</v>
      </c>
      <c r="C18" s="305">
        <f>B8/SUM(B3:B8)*100</f>
        <v>9.3385214007782107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31.329113924050635</v>
      </c>
      <c r="C22" s="303">
        <f>C13</f>
        <v>19.844357976653697</v>
      </c>
    </row>
    <row r="23" spans="1:18" x14ac:dyDescent="0.25">
      <c r="A23" s="222" t="s">
        <v>839</v>
      </c>
      <c r="B23" s="307">
        <f t="shared" ref="B23:C27" si="1">B14</f>
        <v>30.822784810126581</v>
      </c>
      <c r="C23" s="304">
        <f t="shared" si="1"/>
        <v>22.957198443579767</v>
      </c>
    </row>
    <row r="24" spans="1:18" x14ac:dyDescent="0.25">
      <c r="A24" s="309" t="s">
        <v>840</v>
      </c>
      <c r="B24" s="307">
        <f t="shared" si="1"/>
        <v>11.58227848101266</v>
      </c>
      <c r="C24" s="304">
        <f t="shared" si="1"/>
        <v>15.856031128404668</v>
      </c>
    </row>
    <row r="25" spans="1:18" x14ac:dyDescent="0.25">
      <c r="A25" s="222" t="s">
        <v>841</v>
      </c>
      <c r="B25" s="307">
        <f t="shared" si="1"/>
        <v>9.6202531645569618</v>
      </c>
      <c r="C25" s="304">
        <f t="shared" si="1"/>
        <v>21.789883268482491</v>
      </c>
    </row>
    <row r="26" spans="1:18" x14ac:dyDescent="0.25">
      <c r="A26" s="222" t="s">
        <v>842</v>
      </c>
      <c r="B26" s="307">
        <f t="shared" si="1"/>
        <v>7.6582278481012667</v>
      </c>
      <c r="C26" s="304">
        <f t="shared" si="1"/>
        <v>10.214007782101167</v>
      </c>
    </row>
    <row r="27" spans="1:18" x14ac:dyDescent="0.25">
      <c r="A27" s="310" t="s">
        <v>843</v>
      </c>
      <c r="B27" s="308">
        <f t="shared" si="1"/>
        <v>8.9873417721518987</v>
      </c>
      <c r="C27" s="305">
        <f t="shared" si="1"/>
        <v>9.3385214007782107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283</v>
      </c>
      <c r="C34" s="110">
        <v>496</v>
      </c>
      <c r="E34" s="299" t="s">
        <v>717</v>
      </c>
      <c r="F34" s="71">
        <v>47.26</v>
      </c>
      <c r="G34" s="213"/>
      <c r="K34" s="122" t="s">
        <v>16</v>
      </c>
      <c r="L34" s="71">
        <v>2.59</v>
      </c>
      <c r="M34" s="213"/>
    </row>
    <row r="35" spans="1:16" x14ac:dyDescent="0.25">
      <c r="A35" s="204" t="s">
        <v>712</v>
      </c>
      <c r="B35" s="214">
        <v>287</v>
      </c>
      <c r="C35" s="162">
        <v>383</v>
      </c>
      <c r="E35" s="300" t="s">
        <v>718</v>
      </c>
      <c r="F35" s="216">
        <v>34.93</v>
      </c>
      <c r="G35" s="213"/>
      <c r="K35" s="217" t="s">
        <v>212</v>
      </c>
      <c r="L35" s="216">
        <v>2.74</v>
      </c>
      <c r="M35" s="213"/>
      <c r="N35" s="29" t="s">
        <v>884</v>
      </c>
    </row>
    <row r="36" spans="1:16" x14ac:dyDescent="0.25">
      <c r="A36" s="204" t="s">
        <v>713</v>
      </c>
      <c r="B36" s="214">
        <v>187</v>
      </c>
      <c r="C36" s="162">
        <v>181</v>
      </c>
      <c r="E36" s="300" t="s">
        <v>719</v>
      </c>
      <c r="F36" s="216">
        <v>12.93</v>
      </c>
      <c r="G36" s="213"/>
      <c r="K36" s="123" t="s">
        <v>213</v>
      </c>
      <c r="L36" s="73">
        <v>2.4700000000000002</v>
      </c>
      <c r="M36" s="213"/>
      <c r="N36" s="290">
        <v>2022</v>
      </c>
    </row>
    <row r="37" spans="1:16" x14ac:dyDescent="0.25">
      <c r="A37" s="204" t="s">
        <v>714</v>
      </c>
      <c r="B37" s="214">
        <v>189</v>
      </c>
      <c r="C37" s="162">
        <v>126</v>
      </c>
      <c r="E37" s="300" t="s">
        <v>720</v>
      </c>
      <c r="F37" s="216">
        <v>3.17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92</v>
      </c>
      <c r="C38" s="162">
        <v>86</v>
      </c>
      <c r="E38" s="301" t="s">
        <v>721</v>
      </c>
      <c r="F38" s="73">
        <v>1.71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53</v>
      </c>
      <c r="C39" s="111">
        <v>89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36.443791329904485</v>
      </c>
      <c r="C44" s="303">
        <f>B34/SUM(B34:B39)*100</f>
        <v>25.939505041246562</v>
      </c>
      <c r="E44" s="219" t="s">
        <v>844</v>
      </c>
      <c r="F44" s="291">
        <f>IF(ISBLANK(F34),"",F34)</f>
        <v>47.26</v>
      </c>
    </row>
    <row r="45" spans="1:16" x14ac:dyDescent="0.25">
      <c r="A45" s="222" t="s">
        <v>833</v>
      </c>
      <c r="B45" s="307">
        <f>C35/SUM(C34:C39)*100</f>
        <v>28.141072740631891</v>
      </c>
      <c r="C45" s="304">
        <f>B35/SUM(B34:B39)*100</f>
        <v>26.306141154903756</v>
      </c>
      <c r="E45" s="288" t="s">
        <v>845</v>
      </c>
      <c r="F45" s="292">
        <f t="shared" ref="F45:F48" si="2">IF(ISBLANK(F35),"",F35)</f>
        <v>34.93</v>
      </c>
    </row>
    <row r="46" spans="1:16" x14ac:dyDescent="0.25">
      <c r="A46" s="222" t="s">
        <v>834</v>
      </c>
      <c r="B46" s="307">
        <f>C36/SUM(C34:C39)*100</f>
        <v>13.299044819985307</v>
      </c>
      <c r="C46" s="304">
        <f>B36/SUM(B34:B39)*100</f>
        <v>17.140238313473876</v>
      </c>
      <c r="E46" s="288" t="s">
        <v>846</v>
      </c>
      <c r="F46" s="292">
        <f t="shared" si="2"/>
        <v>12.93</v>
      </c>
    </row>
    <row r="47" spans="1:16" x14ac:dyDescent="0.25">
      <c r="A47" s="222" t="s">
        <v>835</v>
      </c>
      <c r="B47" s="307">
        <f>C37/SUM(C34:C39)*100</f>
        <v>9.2578986039676714</v>
      </c>
      <c r="C47" s="304">
        <f>B37/SUM(B34:B39)*100</f>
        <v>17.323556370302477</v>
      </c>
      <c r="E47" s="288" t="s">
        <v>847</v>
      </c>
      <c r="F47" s="292">
        <f t="shared" si="2"/>
        <v>3.17</v>
      </c>
    </row>
    <row r="48" spans="1:16" x14ac:dyDescent="0.25">
      <c r="A48" s="222" t="s">
        <v>836</v>
      </c>
      <c r="B48" s="307">
        <f>C38/SUM(C34:C39)*100</f>
        <v>6.3188831741366638</v>
      </c>
      <c r="C48" s="304">
        <f>B38/SUM(B34:B39)*100</f>
        <v>8.4326306141154905</v>
      </c>
      <c r="E48" s="221" t="s">
        <v>848</v>
      </c>
      <c r="F48" s="293">
        <f t="shared" si="2"/>
        <v>1.71</v>
      </c>
    </row>
    <row r="49" spans="1:3" x14ac:dyDescent="0.25">
      <c r="A49" s="223" t="s">
        <v>837</v>
      </c>
      <c r="B49" s="308">
        <f>C39/SUM(C34:C39)*100</f>
        <v>6.5393093313739898</v>
      </c>
      <c r="C49" s="305">
        <f>B39/SUM(B34:B39)*100</f>
        <v>4.8579285059578368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36.443791329904485</v>
      </c>
      <c r="C53" s="303">
        <f>C44</f>
        <v>25.939505041246562</v>
      </c>
    </row>
    <row r="54" spans="1:3" x14ac:dyDescent="0.25">
      <c r="A54" s="222" t="s">
        <v>839</v>
      </c>
      <c r="B54" s="307">
        <f t="shared" ref="B54:C54" si="3">B45</f>
        <v>28.141072740631891</v>
      </c>
      <c r="C54" s="304">
        <f t="shared" si="3"/>
        <v>26.306141154903756</v>
      </c>
    </row>
    <row r="55" spans="1:3" x14ac:dyDescent="0.25">
      <c r="A55" s="309" t="s">
        <v>840</v>
      </c>
      <c r="B55" s="307">
        <f t="shared" ref="B55:C55" si="4">B46</f>
        <v>13.299044819985307</v>
      </c>
      <c r="C55" s="304">
        <f t="shared" si="4"/>
        <v>17.140238313473876</v>
      </c>
    </row>
    <row r="56" spans="1:3" x14ac:dyDescent="0.25">
      <c r="A56" s="222" t="s">
        <v>841</v>
      </c>
      <c r="B56" s="307">
        <f t="shared" ref="B56:C56" si="5">B47</f>
        <v>9.2578986039676714</v>
      </c>
      <c r="C56" s="304">
        <f t="shared" si="5"/>
        <v>17.323556370302477</v>
      </c>
    </row>
    <row r="57" spans="1:3" x14ac:dyDescent="0.25">
      <c r="A57" s="222" t="s">
        <v>842</v>
      </c>
      <c r="B57" s="307">
        <f t="shared" ref="B57:C57" si="6">B48</f>
        <v>6.3188831741366638</v>
      </c>
      <c r="C57" s="304">
        <f t="shared" si="6"/>
        <v>8.4326306141154905</v>
      </c>
    </row>
    <row r="58" spans="1:3" x14ac:dyDescent="0.25">
      <c r="A58" s="310" t="s">
        <v>843</v>
      </c>
      <c r="B58" s="308">
        <f t="shared" ref="B58:C58" si="7">B49</f>
        <v>6.5393093313739898</v>
      </c>
      <c r="C58" s="305">
        <f t="shared" si="7"/>
        <v>4.8579285059578368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2024-01-30T09:23:41Z</dcterms:modified>
</cp:coreProperties>
</file>