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4.xml" ContentType="application/vnd.openxmlformats-officedocument.drawingml.chartshape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5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drawings/drawing6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8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<sst xmlns="http://schemas.openxmlformats.org/spreadsheetml/2006/main" count="6314" uniqueCount="2917">
  <si>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</si>
  <si>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</si>
  <si>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</si>
  <si>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</si>
  <si>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</si>
  <si>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</si>
  <si>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</si>
  <si>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</si>
  <si>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</si>
  <si>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</si>
  <si>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</si>
  <si>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</si>
  <si>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</si>
  <si>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</si>
  <si>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</si>
  <si>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</si>
  <si>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</si>
  <si>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</si>
  <si>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</si>
  <si>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</si>
  <si>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</si>
  <si>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</si>
  <si>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</si>
  <si>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</si>
  <si>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</si>
  <si>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</si>
  <si>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</si>
  <si>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</si>
  <si>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</si>
  <si>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</si>
  <si>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</si>
  <si>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</si>
  <si>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</si>
  <si>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</si>
  <si>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</si>
  <si>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</si>
  <si>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</si>
  <si>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</si>
  <si>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</si>
  <si>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</si>
  <si>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</si>
  <si>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</si>
  <si>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</si>
  <si>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</si>
  <si>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</si>
  <si>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</si>
  <si>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</si>
  <si>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</si>
  <si>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</si>
  <si>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</si>
  <si>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</si>
  <si>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</si>
  <si>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</si>
  <si>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</si>
  <si>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</si>
  <si>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</si>
  <si>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</si>
  <si>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</si>
  <si>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</si>
  <si>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</si>
  <si>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</si>
  <si>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</si>
  <si>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</si>
  <si>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</si>
  <si>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</si>
  <si>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</si>
  <si>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</si>
  <si>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</si>
  <si>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</si>
  <si>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</si>
  <si>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</si>
  <si>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</si>
  <si>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</si>
  <si>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</si>
  <si>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</si>
  <si>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</si>
  <si>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</si>
  <si>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</si>
  <si>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</si>
  <si>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</si>
  <si>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</si>
  <si>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</si>
  <si>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</si>
  <si>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</si>
  <si>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</si>
  <si>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</si>
  <si>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</si>
  <si>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</si>
  <si>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</si>
  <si>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</si>
  <si>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</si>
  <si>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</si>
  <si>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</si>
  <si>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</si>
  <si>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</si>
  <si>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</si>
  <si>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</si>
  <si>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</si>
  <si>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</si>
  <si>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</si>
  <si>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</si>
  <si>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</si>
  <si>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</si>
  <si>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</si>
  <si>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</si>
  <si>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</si>
  <si>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</si>
  <si>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</si>
  <si>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</si>
  <si>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</si>
  <si>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</si>
  <si>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</si>
  <si>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</si>
  <si>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</si>
  <si>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</si>
  <si>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</si>
  <si>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</si>
  <si>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</si>
  <si>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</si>
  <si>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</si>
  <si>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</si>
  <si>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</si>
  <si>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</si>
  <si>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</si>
  <si>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</si>
  <si>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</si>
  <si>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</si>
  <si>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</si>
  <si>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</si>
  <si>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</si>
  <si>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</si>
  <si>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</si>
  <si>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</si>
  <si>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</si>
  <si>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</si>
  <si>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</si>
  <si>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</si>
  <si>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</si>
  <si>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</si>
  <si>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</si>
  <si>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</si>
  <si>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</si>
  <si>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</si>
  <si>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</si>
  <si>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</si>
  <si>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</si>
  <si>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</si>
  <si>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</si>
  <si>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</si>
  <si>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</si>
  <si>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</si>
  <si>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</si>
  <si>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</si>
  <si>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</si>
  <si>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</si>
  <si>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</si>
  <si>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</si>
  <si>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</si>
  <si>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</si>
  <si>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</si>
  <si>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</si>
  <si>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</si>
  <si>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</si>
  <si>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</si>
  <si>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</si>
  <si>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</si>
  <si>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</si>
  <si>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</si>
  <si>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</si>
  <si>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</si>
  <si>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</si>
  <si>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</si>
  <si>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</si>
  <si>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</si>
  <si>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</si>
  <si>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</si>
  <si>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</si>
  <si>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</si>
  <si>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</si>
  <si>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</si>
  <si>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</si>
  <si>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</si>
  <si>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</si>
  <si>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</si>
  <si>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</si>
  <si>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</si>
  <si>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</si>
  <si>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</si>
  <si>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</si>
  <si>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</si>
  <si>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</si>
  <si>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</si>
  <si>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</si>
  <si>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</si>
  <si>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</si>
  <si>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</si>
  <si>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</si>
  <si>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</si>
  <si>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</si>
  <si>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</si>
  <si>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</si>
  <si>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</si>
  <si>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</si>
  <si>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</si>
  <si>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</si>
  <si>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</si>
  <si>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</si>
  <si>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</si>
  <si>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</si>
  <si>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</si>
  <si>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</si>
  <si>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</si>
  <si>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</si>
  <si>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</si>
  <si>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</si>
  <si>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</si>
  <si>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</si>
  <si>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</si>
  <si>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</si>
  <si>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</si>
  <si>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</si>
  <si>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</si>
  <si>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</si>
  <si>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</si>
  <si>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</si>
  <si>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</si>
  <si>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</si>
  <si>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</si>
  <si>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</si>
  <si>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</si>
  <si>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</si>
  <si>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</si>
  <si>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</si>
  <si>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</si>
  <si>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</si>
  <si>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</si>
  <si>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</si>
  <si>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</si>
  <si>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</si>
  <si>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</si>
  <si>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</si>
  <si>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</si>
  <si>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</si>
  <si>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</si>
  <si>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</si>
  <si>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</si>
  <si>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</si>
  <si>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</si>
  <si>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</si>
  <si>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</si>
  <si>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</si>
  <si>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</si>
  <si>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</si>
  <si>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</si>
  <si>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</si>
  <si>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</si>
  <si>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</si>
  <si>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</si>
  <si>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</si>
  <si>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</si>
  <si>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</si>
  <si>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</si>
  <si>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</si>
  <si>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</si>
  <si>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</si>
  <si>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</si>
  <si>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</si>
  <si>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</si>
  <si>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</si>
  <si>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</si>
  <si>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</si>
  <si>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</si>
  <si>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</si>
  <si>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</si>
  <si>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</si>
  <si>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</si>
  <si>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</si>
  <si>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</si>
  <si>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</si>
  <si>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</si>
  <si>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</si>
  <si>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</si>
  <si>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</si>
  <si>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</si>
  <si>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</si>
  <si>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</si>
  <si>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</si>
  <si>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</si>
  <si>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</si>
  <si>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</si>
  <si>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</si>
  <si>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</si>
  <si>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</si>
  <si>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</si>
  <si>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</si>
  <si>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</si>
  <si>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</si>
  <si>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</si>
  <si>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</si>
  <si>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</si>
  <si>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</si>
  <si>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</si>
  <si>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</si>
  <si>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</si>
  <si>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</si>
  <si>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</si>
  <si>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</si>
  <si>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</si>
  <si>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</si>
  <si>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</si>
  <si>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</si>
  <si>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</si>
  <si>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</si>
  <si>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</si>
  <si>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</si>
  <si>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</si>
  <si>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</si>
  <si>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</si>
  <si>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</si>
  <si>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</si>
  <si>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</si>
  <si>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</si>
  <si>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</si>
  <si>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</si>
  <si>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</si>
  <si>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</si>
  <si>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</si>
  <si>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</si>
  <si>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</si>
  <si>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</si>
  <si>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</si>
  <si>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</si>
  <si>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</si>
  <si>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</si>
  <si>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</si>
  <si>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</si>
  <si>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</si>
  <si>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</si>
  <si>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</si>
  <si>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</si>
  <si>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</si>
  <si>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</si>
  <si>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</si>
  <si>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</si>
  <si>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</si>
  <si>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</si>
  <si>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</si>
  <si>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</si>
  <si>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</si>
  <si>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</si>
  <si>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</si>
  <si>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</si>
  <si>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</si>
  <si>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</si>
  <si>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</si>
  <si>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</si>
  <si>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</si>
  <si>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</si>
  <si>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</si>
  <si>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</si>
  <si>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</si>
  <si>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</si>
  <si>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</si>
  <si>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</si>
  <si>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</si>
  <si>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</si>
  <si>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</si>
  <si>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</si>
  <si>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</si>
  <si>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</si>
  <si>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</si>
  <si>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</si>
  <si>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</si>
  <si>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</si>
  <si>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</si>
  <si>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</si>
  <si>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</si>
  <si>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</si>
  <si>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</si>
  <si>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</si>
  <si>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</si>
  <si>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</si>
  <si>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</si>
  <si>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</si>
  <si>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</si>
  <si>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</si>
  <si>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</si>
  <si>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</si>
  <si>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</si>
  <si>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</si>
  <si>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</si>
  <si>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</si>
  <si>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</si>
  <si>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</si>
  <si>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</si>
  <si>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</si>
  <si>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</si>
  <si>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</si>
  <si>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</si>
  <si>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</si>
  <si>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</si>
  <si>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</si>
  <si>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</si>
  <si>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</si>
  <si>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</si>
  <si>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</si>
  <si>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</si>
  <si>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</si>
  <si>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</si>
  <si>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</si>
  <si>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</si>
  <si>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</si>
  <si>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</si>
  <si>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</si>
  <si>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</si>
  <si>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</si>
  <si>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</si>
  <si>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</si>
  <si>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</si>
  <si>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</si>
  <si>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</si>
  <si>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</si>
  <si>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</si>
  <si>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</si>
  <si>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</si>
  <si>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</si>
  <si>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</si>
  <si>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</si>
  <si>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</si>
  <si>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</si>
  <si>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</si>
  <si>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</si>
  <si>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</si>
  <si>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</si>
  <si>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</si>
  <si>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</si>
  <si>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</si>
  <si>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</si>
  <si>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</si>
  <si>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</si>
  <si>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</si>
  <si>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</si>
  <si>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</si>
  <si>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</si>
  <si>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</si>
  <si>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</si>
  <si>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</si>
  <si>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</si>
  <si>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</si>
  <si>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</si>
  <si>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</si>
  <si>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</si>
  <si>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</si>
  <si>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</si>
  <si>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</si>
  <si>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</si>
  <si>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</si>
  <si>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</si>
  <si>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</si>
  <si>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</si>
  <si>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</si>
  <si>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</si>
  <si>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</si>
  <si>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</si>
  <si>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</si>
  <si>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</si>
  <si>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</si>
  <si>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</si>
  <si>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</si>
  <si>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</si>
  <si>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</si>
  <si>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</si>
  <si>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</si>
  <si>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</si>
  <si>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</si>
  <si>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</si>
  <si>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</si>
  <si>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</si>
  <si>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</si>
  <si>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</si>
  <si>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</si>
  <si>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</si>
  <si>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</si>
  <si>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</si>
  <si>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</si>
  <si>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</si>
  <si>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</si>
  <si>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</si>
  <si>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</si>
  <si>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</si>
  <si>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</si>
  <si>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</si>
  <si>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</si>
  <si>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</si>
  <si>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</si>
  <si>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</si>
  <si>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</si>
  <si>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</si>
  <si>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</si>
  <si>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</si>
  <si>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</si>
  <si>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</si>
  <si>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</si>
  <si>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</si>
  <si>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</si>
  <si>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</si>
  <si>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</si>
  <si>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</si>
  <si>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</si>
  <si>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</si>
  <si>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</si>
  <si>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</si>
  <si>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</si>
  <si>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</si>
  <si>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</si>
  <si>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</si>
  <si>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</si>
  <si>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</si>
  <si>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</si>
  <si>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</si>
  <si>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</si>
  <si>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</si>
  <si>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</si>
  <si>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</si>
  <si>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</si>
  <si>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</si>
  <si>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</si>
  <si>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</si>
  <si>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</si>
  <si>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</si>
  <si>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</si>
  <si>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</si>
  <si>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</si>
  <si>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</si>
  <si>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</si>
  <si>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</si>
  <si>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</si>
  <si>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</si>
  <si>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</si>
  <si>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</si>
  <si>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</si>
  <si>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</si>
  <si>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</si>
  <si>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</si>
  <si>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</si>
  <si>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</si>
  <si>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</si>
  <si>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</si>
  <si>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</si>
  <si>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</si>
  <si>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</si>
  <si>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</si>
  <si>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</si>
  <si>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</si>
  <si>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</si>
  <si>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</si>
  <si>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</si>
  <si>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</si>
  <si>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</si>
  <si>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</si>
  <si>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</si>
  <si>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</si>
  <si>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</si>
  <si>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</si>
  <si>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</si>
  <si>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</si>
  <si>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</si>
  <si>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</si>
  <si>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</si>
  <si>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</si>
  <si>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</si>
  <si>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</si>
  <si>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</si>
  <si>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</si>
  <si>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</si>
  <si>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</si>
  <si>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</si>
  <si>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</si>
  <si>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</si>
  <si>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</si>
  <si>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</si>
  <si>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</si>
  <si>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</si>
  <si>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</si>
  <si>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</si>
  <si>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</si>
  <si>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</si>
  <si>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</si>
  <si>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</si>
  <si>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</si>
  <si>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</si>
  <si>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</si>
  <si>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</si>
  <si>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</si>
  <si>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</si>
  <si>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</si>
  <si>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</si>
  <si>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</si>
  <si>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</si>
  <si>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</si>
  <si>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</si>
  <si>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</si>
  <si>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</si>
  <si>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</si>
  <si>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</si>
  <si>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</si>
  <si>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</si>
  <si>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</si>
  <si>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</si>
  <si>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</si>
  <si>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</si>
  <si>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</si>
  <si>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</si>
  <si>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</si>
  <si>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</si>
  <si>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</si>
  <si>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</si>
  <si>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</si>
  <si>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</si>
  <si>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</si>
  <si>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</si>
  <si>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</si>
  <si>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</si>
  <si>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</si>
  <si>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</si>
  <si>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</si>
  <si>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</si>
  <si>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</si>
  <si>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</si>
  <si>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</si>
  <si>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</si>
  <si>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</si>
  <si>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</si>
  <si>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</si>
  <si>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</si>
  <si>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</si>
  <si>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</si>
  <si>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</si>
  <si>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</si>
  <si>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</si>
  <si>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</si>
  <si>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</si>
  <si>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</si>
  <si>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</si>
  <si>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</si>
  <si>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</si>
  <si>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</si>
  <si>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</si>
  <si>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</si>
  <si>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</si>
  <si>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</si>
  <si>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</si>
  <si>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</si>
  <si>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</si>
  <si>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</si>
  <si>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</si>
  <si>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</si>
  <si>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</si>
  <si>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</si>
  <si>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</si>
  <si>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</si>
  <si>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</si>
  <si>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</si>
  <si>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</si>
  <si>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</si>
  <si>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</si>
  <si>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</si>
  <si>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</si>
  <si>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</si>
  <si>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</si>
  <si>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</si>
  <si>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</si>
  <si>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</si>
  <si>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</si>
  <si>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</si>
  <si>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</si>
  <si>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</si>
  <si>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</si>
  <si>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</si>
  <si>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</si>
  <si>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</si>
  <si>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</si>
  <si>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</si>
  <si>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</si>
  <si>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</si>
  <si>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</si>
  <si>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</si>
  <si>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</si>
  <si>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</si>
  <si>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</si>
  <si>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</si>
  <si>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</si>
  <si>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</si>
  <si>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</si>
  <si>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</si>
  <si>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</si>
  <si>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</si>
  <si>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</si>
  <si>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</si>
  <si>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</si>
  <si>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</si>
  <si>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</si>
  <si>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</si>
  <si>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</si>
  <si>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</si>
  <si>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</si>
  <si>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</si>
  <si>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</si>
  <si>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</si>
  <si>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</si>
  <si>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</si>
  <si>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</si>
  <si>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</si>
  <si>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</si>
  <si>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</si>
  <si>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</si>
  <si>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</si>
  <si>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</si>
  <si>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</si>
  <si>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</si>
  <si>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</si>
  <si>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</si>
  <si>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</si>
  <si>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</si>
  <si>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</si>
  <si>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</si>
  <si>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</si>
  <si>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</si>
  <si>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</si>
  <si>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</si>
  <si>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</si>
  <si>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</si>
  <si>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</si>
  <si>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</si>
  <si>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</si>
  <si>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</si>
  <si>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</si>
  <si>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</si>
  <si>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</si>
  <si>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</si>
  <si>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</si>
  <si>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</si>
  <si>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</si>
  <si>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</si>
  <si>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</si>
  <si>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</si>
  <si>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</si>
  <si>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</si>
  <si>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</si>
  <si>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</si>
  <si>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</si>
  <si>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</si>
  <si>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</si>
  <si>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</si>
  <si>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</si>
  <si>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</si>
  <si>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</si>
  <si>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</si>
  <si>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</si>
  <si>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</si>
  <si>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</si>
  <si>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</si>
  <si>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</si>
  <si>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</si>
  <si>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</si>
  <si>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</si>
  <si>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</si>
  <si>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</si>
  <si>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</si>
  <si>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</si>
  <si>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</si>
  <si>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</si>
  <si>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</si>
  <si>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</si>
  <si>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</si>
  <si>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</si>
  <si>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</si>
  <si>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</si>
  <si>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</si>
  <si>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</si>
  <si>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</si>
  <si>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</si>
  <si>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</si>
  <si>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</si>
  <si>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</si>
  <si>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</si>
  <si>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</si>
  <si>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</si>
  <si>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</si>
  <si>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</si>
  <si>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</si>
  <si>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</si>
  <si>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</si>
  <si>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</si>
  <si>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</si>
  <si>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</si>
  <si>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</si>
  <si>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</si>
  <si>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</si>
  <si>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</si>
  <si>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</si>
  <si>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</si>
  <si>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</si>
  <si>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</si>
  <si>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</si>
  <si>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</si>
  <si>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</si>
  <si>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</si>
  <si>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</si>
  <si>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</si>
  <si>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</si>
  <si>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</si>
  <si>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</si>
  <si>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</si>
  <si>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</si>
  <si>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</si>
  <si>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</si>
  <si>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</si>
  <si>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</si>
  <si>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</si>
  <si>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</si>
  <si>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</si>
  <si>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</si>
  <si>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</si>
  <si>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</si>
  <si>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</si>
  <si>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</si>
  <si>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</si>
  <si>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</si>
  <si>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</si>
  <si>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</si>
  <si>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</si>
  <si>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</si>
  <si>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</si>
  <si>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</si>
  <si>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</si>
  <si>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</si>
  <si>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</si>
  <si>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</si>
  <si>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</si>
  <si>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</si>
  <si>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</si>
  <si>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</si>
  <si>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</si>
  <si>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</si>
  <si>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</si>
  <si>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</si>
  <si>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</si>
  <si>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</si>
  <si>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</si>
  <si>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</si>
  <si>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</si>
  <si>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</si>
  <si>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</si>
  <si>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</si>
  <si>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</si>
  <si>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</si>
  <si>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</si>
  <si>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</si>
  <si>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</si>
  <si>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</si>
  <si>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</si>
  <si>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</si>
  <si>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</si>
  <si>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</si>
  <si>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</si>
  <si>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</si>
  <si>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</si>
  <si>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</si>
  <si>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</si>
  <si>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</si>
  <si>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</si>
  <si>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</si>
  <si>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</si>
  <si>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</si>
  <si>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</si>
  <si>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</si>
  <si>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</si>
  <si>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</si>
  <si>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</si>
  <si>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</si>
  <si>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</si>
  <si>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</si>
  <si>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</si>
  <si>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</si>
  <si>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</si>
  <si>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</si>
  <si>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</si>
  <si>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</si>
  <si>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</si>
  <si>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</si>
  <si>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</si>
  <si>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</si>
  <si>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</si>
  <si>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</si>
  <si>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</si>
  <si>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</si>
  <si>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</si>
  <si>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</si>
  <si>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</si>
  <si>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</si>
  <si>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</si>
  <si>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</si>
  <si>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</si>
  <si>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</si>
  <si>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</si>
  <si>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</si>
  <si>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</si>
  <si>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</si>
  <si>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</si>
  <si>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</si>
  <si>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</si>
  <si>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</si>
  <si>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</si>
  <si>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</si>
  <si>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</si>
  <si>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</si>
  <si>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</si>
  <si>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</si>
  <si>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</si>
  <si>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</si>
  <si>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</si>
  <si>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</si>
  <si>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</si>
  <si>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</si>
  <si>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</si>
  <si>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</si>
  <si>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</si>
  <si>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</si>
  <si>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</si>
  <si>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</si>
  <si>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</si>
  <si>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</si>
  <si>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</si>
  <si>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</si>
  <si>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</si>
  <si>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</si>
  <si>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</si>
  <si>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</si>
  <si>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</si>
  <si>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</si>
  <si>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</si>
  <si>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</si>
  <si>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</si>
  <si>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</si>
  <si>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</si>
  <si>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</si>
  <si>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</si>
  <si>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</si>
  <si>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</si>
  <si>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</si>
  <si>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</si>
  <si>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</si>
  <si>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</si>
  <si>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</si>
  <si>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</si>
  <si>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</si>
  <si>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</si>
  <si>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</si>
  <si>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</si>
  <si>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</si>
  <si>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</si>
  <si>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</si>
  <si>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</si>
  <si>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</si>
  <si>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</si>
  <si>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</si>
  <si>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</si>
  <si>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</si>
  <si>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</si>
  <si>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</si>
  <si>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</si>
  <si>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</si>
  <si>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</si>
  <si>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</si>
  <si>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</si>
  <si>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</si>
  <si>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</si>
  <si>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</si>
  <si>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</si>
  <si>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</si>
  <si>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</si>
  <si>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</si>
  <si>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</si>
  <si>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</si>
  <si>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</si>
  <si>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</si>
  <si>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</si>
  <si>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</si>
  <si>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</si>
  <si>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</si>
  <si>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</si>
  <si>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</si>
  <si>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</si>
  <si>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</si>
  <si>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</si>
  <si>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</si>
  <si>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</si>
  <si>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</si>
  <si>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</si>
  <si>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</si>
  <si>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</si>
  <si>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</si>
  <si>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</si>
  <si>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</si>
  <si>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</si>
  <si>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</si>
  <si>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</si>
  <si>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</si>
  <si>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</si>
  <si>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</si>
  <si>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</si>
  <si>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</si>
  <si>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</si>
  <si>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</si>
  <si>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</si>
  <si>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</si>
  <si>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</si>
  <si>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</si>
  <si>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</si>
  <si>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</si>
  <si>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</si>
  <si>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</si>
  <si>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</si>
  <si>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</si>
  <si>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</si>
  <si>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</si>
  <si>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</si>
  <si>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</si>
  <si>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</si>
  <si>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</si>
  <si>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</si>
  <si>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</si>
  <si>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</si>
  <si>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</si>
  <si>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</si>
  <si>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</si>
  <si>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</si>
  <si>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</si>
  <si>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</si>
  <si>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</si>
  <si>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</si>
  <si>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</si>
  <si>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</si>
  <si>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</si>
  <si>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</si>
  <si>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</si>
  <si>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</si>
  <si>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</si>
  <si>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</si>
  <si>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</si>
  <si>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</si>
  <si>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</si>
  <si>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</si>
  <si>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</si>
  <si>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</si>
  <si>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</si>
  <si>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</si>
  <si>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</si>
  <si>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</si>
  <si>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</si>
  <si>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</si>
  <si>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</si>
  <si>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</si>
  <si>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</si>
  <si>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</si>
  <si>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</si>
  <si>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</si>
  <si>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</si>
  <si>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</si>
  <si>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</si>
  <si>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</si>
  <si>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</si>
  <si>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</si>
  <si>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</si>
  <si>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</si>
  <si>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</si>
  <si>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</si>
  <si>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</si>
  <si>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</si>
  <si>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</si>
  <si>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</si>
  <si>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</si>
  <si>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</si>
  <si>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</si>
  <si>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</si>
  <si>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</si>
  <si>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</si>
  <si>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</si>
  <si>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</si>
  <si>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</si>
  <si>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</si>
  <si>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</si>
  <si>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</si>
  <si>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</si>
  <si>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</si>
  <si>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</si>
  <si>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</si>
  <si>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</si>
  <si>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</si>
  <si>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</si>
  <si>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</si>
  <si>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</si>
  <si>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</si>
  <si>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</si>
  <si>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</si>
  <si>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</si>
  <si>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</si>
  <si>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</si>
  <si>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</si>
  <si>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</si>
  <si>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</si>
  <si>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</si>
  <si>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</si>
  <si>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</si>
  <si>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</si>
  <si>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</si>
  <si>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</si>
  <si>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</si>
  <si>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</si>
  <si>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</si>
  <si>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</si>
  <si>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</si>
  <si>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</si>
  <si>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</si>
  <si>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</si>
  <si>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</si>
  <si>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</si>
  <si>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</si>
  <si>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</si>
  <si>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</si>
  <si>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</si>
  <si>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</si>
  <si>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</si>
  <si>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</si>
  <si>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</si>
  <si>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</si>
  <si>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</si>
  <si>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</si>
  <si>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</si>
  <si>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</si>
  <si>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</si>
  <si>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</si>
  <si>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</si>
  <si>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</si>
  <si>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</si>
  <si>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</si>
  <si>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</si>
  <si>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</si>
  <si>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</si>
  <si>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</si>
  <si>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</si>
  <si>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</si>
  <si>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</si>
  <si>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</si>
  <si>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</si>
  <si>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</si>
  <si>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</si>
  <si>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</si>
  <si>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</si>
  <si>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</si>
  <si>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</si>
  <si>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</si>
  <si>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</si>
  <si>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</si>
  <si>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</si>
  <si>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</si>
  <si>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</si>
  <si>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</si>
  <si>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</si>
  <si>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</si>
  <si>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</si>
  <si>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</si>
  <si>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</si>
  <si>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</si>
  <si>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</si>
  <si>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</si>
  <si>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</si>
  <si>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</si>
  <si>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</si>
  <si>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</si>
  <si>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</si>
  <si>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</si>
  <si>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</si>
  <si>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</si>
  <si>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</si>
  <si>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</si>
  <si>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</si>
  <si>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</si>
  <si>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</si>
  <si>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</si>
  <si>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</si>
  <si>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</si>
  <si>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</si>
  <si>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</si>
  <si>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</si>
  <si>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</si>
  <si>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</si>
  <si>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</si>
  <si>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</si>
  <si>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</si>
  <si>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</si>
  <si>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</si>
  <si>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</si>
  <si>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</si>
  <si>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</si>
  <si>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</si>
  <si>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</si>
  <si>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</si>
  <si>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</si>
  <si>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</si>
  <si>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</si>
  <si>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</si>
  <si>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</si>
  <si>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</si>
  <si>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</si>
  <si>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</si>
  <si>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</si>
  <si>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</si>
  <si>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</si>
  <si>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</si>
  <si>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</si>
  <si>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</si>
  <si>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</si>
  <si>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</si>
  <si>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</si>
  <si>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</si>
  <si>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</si>
  <si>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</si>
  <si>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</si>
  <si>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</si>
  <si>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</si>
  <si>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</si>
  <si>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</si>
  <si>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</si>
  <si>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</si>
  <si>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</si>
  <si>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</si>
  <si>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</si>
  <si>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</si>
  <si>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</si>
  <si>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</si>
  <si>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</si>
  <si>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</si>
  <si>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</si>
  <si>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</si>
  <si>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</si>
  <si>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</si>
  <si>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</si>
  <si>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</si>
  <si>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</si>
  <si>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</si>
  <si>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</si>
  <si>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</si>
  <si>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</si>
  <si>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</si>
  <si>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</si>
  <si>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</si>
  <si>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</si>
  <si>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</si>
  <si>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</si>
  <si>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</si>
  <si>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</si>
  <si>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</si>
  <si>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</si>
  <si>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</si>
  <si>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</si>
  <si>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</si>
  <si>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</si>
  <si>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</si>
  <si>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</si>
  <si>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</si>
  <si>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</si>
  <si>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</si>
  <si>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</si>
  <si>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</si>
  <si>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</si>
  <si>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</si>
  <si>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</si>
  <si>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</si>
  <si>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</si>
  <si>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</si>
  <si>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</si>
  <si>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</si>
  <si>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</si>
  <si>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</si>
  <si>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</si>
  <si>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</si>
  <si>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</si>
  <si>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</si>
  <si>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</si>
  <si>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</si>
  <si>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</si>
  <si>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</si>
  <si>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</si>
  <si>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</si>
  <si>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</si>
  <si>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</si>
  <si>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</si>
  <si>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</si>
  <si>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</si>
  <si>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</si>
  <si>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</si>
  <si>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</si>
  <si>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</si>
  <si>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</si>
  <si>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</si>
  <si>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</si>
  <si>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</si>
  <si>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</si>
  <si>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</si>
  <si>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</si>
  <si>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</si>
  <si>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</si>
  <si>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</si>
  <si>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</si>
  <si>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</si>
  <si>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</si>
  <si>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</si>
  <si>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</si>
  <si>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</si>
  <si>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</si>
  <si>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</si>
  <si>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</si>
  <si>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</si>
  <si>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</si>
  <si>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</si>
  <si>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</si>
  <si>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</si>
  <si>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</si>
  <si>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</si>
  <si>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</si>
  <si>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</si>
  <si>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</si>
  <si>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</si>
  <si>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</si>
  <si>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</si>
  <si>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</si>
  <si>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</si>
  <si>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</si>
  <si>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</si>
  <si>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</si>
  <si>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</si>
  <si>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</si>
  <si>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</si>
  <si>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</si>
  <si>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</si>
  <si>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</si>
  <si>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</si>
  <si>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</si>
  <si>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</si>
  <si>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</si>
  <si>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</si>
  <si>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</si>
  <si>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</si>
  <si>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</si>
  <si>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</si>
  <si>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</si>
  <si>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</si>
  <si>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</si>
  <si>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</si>
  <si>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</si>
  <si>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</si>
  <si>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</si>
  <si>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</si>
  <si>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</si>
  <si>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</si>
  <si>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</si>
  <si>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</si>
  <si>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</si>
  <si>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</si>
  <si>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</si>
  <si>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</si>
  <si>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</si>
  <si>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</si>
  <si>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</si>
  <si>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</si>
  <si>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</si>
  <si>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</si>
  <si>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</si>
  <si>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</si>
  <si>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</si>
  <si>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</si>
  <si>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</si>
  <si>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</si>
  <si>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</si>
  <si>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</si>
  <si>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</si>
  <si>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</si>
  <si>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</si>
  <si>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</si>
  <si>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</si>
  <si>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</si>
  <si>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</si>
  <si>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</si>
  <si>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</si>
  <si>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</si>
  <si>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</si>
  <si>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</si>
  <si>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</si>
  <si>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</si>
  <si>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</si>
  <si>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</si>
  <si>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</si>
  <si>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</si>
  <si>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</si>
  <si>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</si>
  <si>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</si>
  <si>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</si>
  <si>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</si>
  <si>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</si>
  <si>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</si>
  <si>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</si>
  <si>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</si>
  <si>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</si>
  <si>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</si>
  <si>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</si>
  <si>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</si>
  <si>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</si>
  <si>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</si>
  <si>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</si>
  <si>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</si>
  <si>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</si>
  <si>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</si>
  <si>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</si>
  <si>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</si>
  <si>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</si>
  <si>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</si>
  <si>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</si>
  <si>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</si>
  <si>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</si>
  <si>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</si>
  <si>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</si>
  <si>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</si>
  <si>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</si>
  <si>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</si>
  <si>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</si>
  <si>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</si>
  <si>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</si>
  <si>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</si>
  <si>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</si>
  <si>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</si>
  <si>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</si>
  <si>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</si>
  <si>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</si>
  <si>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</si>
  <si>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</si>
  <si>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</si>
  <si>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</si>
  <si>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</si>
  <si>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</si>
  <si>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</si>
  <si>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</si>
  <si>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</si>
  <si>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</si>
  <si>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</si>
  <si>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</si>
  <si>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</si>
  <si>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</si>
  <si>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</si>
  <si>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</si>
  <si>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</si>
  <si>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</si>
  <si>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</si>
  <si>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</si>
  <si>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</si>
  <si>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</si>
  <si>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</si>
  <si>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</si>
  <si>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</si>
  <si>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</si>
  <si>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</si>
  <si>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</si>
  <si>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</si>
  <si>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</si>
  <si>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</si>
  <si>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</si>
  <si>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</si>
  <si>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</si>
  <si>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</si>
  <si>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</si>
  <si>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</si>
  <si>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</si>
  <si>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</si>
  <si>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</si>
  <si>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</si>
  <si>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</si>
  <si>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</si>
  <si>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</si>
  <si>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</si>
  <si>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</si>
  <si>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</si>
  <si>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</si>
  <si>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</si>
  <si>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</si>
  <si>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</si>
  <si>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</si>
  <si>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</si>
  <si>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</si>
  <si>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</si>
  <si>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</si>
  <si>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</si>
  <si>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</si>
  <si>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</si>
  <si>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</si>
  <si>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</si>
  <si>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</si>
  <si>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</si>
  <si>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</si>
  <si>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</si>
  <si>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</si>
  <si>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</si>
  <si>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</si>
  <si>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</si>
  <si>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</si>
  <si>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</si>
  <si>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</si>
  <si>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</si>
  <si>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</si>
  <si>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</si>
  <si>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</si>
  <si>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</si>
  <si>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</si>
  <si>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</si>
  <si>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</si>
  <si>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</si>
  <si>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</si>
  <si>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</si>
  <si>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</si>
  <si>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</si>
  <si>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</si>
  <si>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</si>
  <si>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</si>
  <si>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</si>
  <si>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</si>
  <si>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</si>
  <si>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</si>
  <si>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</si>
  <si>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</si>
  <si>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</si>
  <si>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</si>
  <si>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</si>
  <si>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</si>
  <si>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</si>
  <si>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</si>
  <si>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</si>
  <si>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</si>
  <si>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</si>
  <si>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</si>
  <si>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</si>
  <si>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</si>
  <si>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</si>
  <si>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</si>
  <si>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</si>
  <si>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</si>
  <si>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</si>
  <si>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</si>
  <si>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</si>
  <si>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</si>
  <si>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</si>
  <si>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</si>
  <si>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</si>
  <si>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</si>
  <si>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</si>
  <si>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</si>
  <si>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</si>
  <si>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</si>
  <si>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</si>
  <si>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</si>
  <si>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</si>
  <si>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</si>
  <si>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</si>
  <si>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</si>
  <si>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</si>
  <si>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</si>
  <si>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</si>
  <si>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</si>
  <si>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</si>
  <si>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</si>
  <si>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</si>
  <si>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</si>
  <si>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</si>
  <si>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</si>
  <si>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</si>
  <si>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</si>
  <si>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</si>
  <si>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</si>
  <si>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</si>
  <si>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</si>
  <si>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</si>
  <si>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</si>
  <si>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</si>
  <si>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</si>
  <si>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</si>
  <si>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</si>
  <si>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</si>
  <si>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</si>
  <si>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</si>
  <si>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</si>
  <si>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</si>
  <si>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</si>
  <si>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</si>
  <si>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</si>
  <si>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</si>
  <si>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</si>
  <si>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</si>
  <si>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</si>
  <si>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</si>
  <si>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</si>
  <si>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</si>
  <si>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</si>
  <si>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</si>
  <si>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</si>
  <si>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</si>
  <si>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</si>
  <si>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</si>
  <si>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</si>
  <si>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</si>
  <si>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</si>
  <si>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</si>
  <si>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</si>
  <si>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</si>
  <si>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</si>
  <si>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</si>
  <si>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</si>
  <si>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</si>
  <si>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</si>
  <si>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</si>
  <si>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</si>
  <si>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</si>
  <si>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</si>
  <si>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</si>
  <si>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</si>
  <si>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</si>
  <si>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</si>
  <si>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</si>
  <si>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</si>
  <si>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</si>
  <si>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</si>
  <si>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</si>
  <si>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</si>
  <si>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</si>
  <si>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</si>
  <si>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</si>
  <si>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</si>
  <si>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</si>
  <si>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</si>
  <si>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</si>
  <si>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</si>
  <si>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</si>
  <si>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</si>
  <si>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</si>
  <si>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</si>
  <si>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</si>
  <si>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</si>
  <si>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</si>
  <si>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</si>
  <si>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</si>
  <si>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</si>
  <si>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</si>
  <si>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</si>
  <si>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</si>
  <si>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</si>
  <si>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</si>
  <si>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</si>
  <si>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</si>
  <si>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</si>
  <si>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</si>
  <si>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</si>
  <si>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</si>
  <si>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</si>
  <si>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</si>
  <si>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</si>
  <si>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</si>
  <si>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</si>
  <si>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</si>
  <si>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</si>
  <si>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</si>
  <si>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</si>
  <si>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</si>
  <si>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</si>
  <si>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</si>
  <si>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</si>
  <si>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</si>
  <si>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</si>
  <si>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</si>
  <si>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</si>
  <si>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</si>
  <si>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</si>
  <si>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</si>
  <si>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</si>
  <si>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</si>
  <si>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</si>
  <si>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</si>
  <si>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</si>
  <si>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</si>
  <si>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</si>
  <si>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</si>
  <si>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</si>
  <si>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</si>
  <si>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</si>
  <si>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</si>
  <si>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</si>
  <si>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</si>
  <si>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</si>
  <si>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</si>
  <si>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</si>
  <si>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</si>
  <si>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</si>
  <si>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</si>
  <si>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</si>
  <si>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</si>
  <si>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</si>
  <si>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</si>
  <si>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</si>
  <si>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</si>
  <si>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</si>
  <si>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</si>
  <si>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</si>
  <si>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</si>
  <si>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</si>
  <si>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</si>
  <si>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</si>
  <si>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</si>
  <si>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</si>
  <si>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</si>
  <si>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</si>
  <si>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</si>
  <si>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</si>
  <si>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</si>
  <si>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</si>
  <si>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</si>
  <si>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</si>
  <si>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</si>
  <si>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</si>
  <si>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</si>
  <si>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</si>
  <si>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</si>
  <si>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</si>
  <si>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</si>
  <si>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</si>
  <si>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</si>
  <si>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</si>
  <si>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</si>
  <si>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</si>
  <si>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</si>
  <si>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</si>
  <si>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</si>
  <si>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</si>
  <si>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</si>
  <si>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</si>
  <si>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</si>
  <si>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</si>
  <si>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</si>
  <si>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</si>
  <si>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</si>
  <si>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</si>
  <si>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</si>
  <si>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</si>
  <si>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</si>
  <si>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</si>
  <si>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</si>
  <si>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</si>
  <si>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</si>
  <si>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</si>
  <si>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</si>
  <si>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</si>
  <si>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</si>
  <si>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</si>
  <si>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</si>
  <si>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</si>
  <si>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</si>
  <si>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</si>
  <si>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</si>
  <si>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</si>
  <si>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</si>
  <si>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</si>
  <si>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</si>
  <si>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</si>
  <si>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</si>
  <si>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</si>
  <si>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</si>
  <si>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</si>
  <si>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</si>
  <si>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</si>
  <si>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</si>
  <si>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</si>
  <si>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</si>
  <si>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</si>
  <si>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</si>
  <si>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</si>
  <si>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</si>
  <si>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</si>
  <si>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</si>
  <si>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</si>
  <si>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</si>
  <si>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</si>
  <si>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</si>
  <si>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</si>
  <si>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</si>
  <si>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</si>
  <si>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</si>
  <si>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</si>
  <si>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</si>
  <si>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</si>
  <si>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</si>
  <si>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</si>
  <si>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</si>
  <si>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</si>
  <si>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</si>
  <si>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</si>
  <si>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</si>
  <si>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</si>
  <si>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</si>
  <si>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</si>
  <si>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</si>
  <si>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</si>
  <si>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</si>
  <si>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</si>
  <si>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</si>
  <si>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</si>
  <si>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</si>
  <si>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</si>
  <si>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</si>
  <si>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</si>
  <si>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</si>
  <si>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</si>
  <si>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</si>
  <si>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</si>
  <si>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</si>
  <si>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</si>
  <si>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</si>
  <si>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</si>
  <si>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</si>
  <si>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</si>
  <si>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</si>
  <si>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</si>
  <si>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</si>
  <si>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</si>
  <si>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</si>
  <si>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</si>
  <si>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</si>
  <si>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</si>
  <si>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</si>
  <si>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</si>
  <si>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</si>
  <si>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</si>
  <si>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</si>
  <si>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</si>
  <si>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</si>
  <si>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</si>
  <si>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</si>
  <si>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</si>
  <si>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</si>
  <si>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</si>
  <si>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</si>
  <si>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</si>
  <si>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</si>
  <si>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</si>
  <si>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</si>
  <si>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</si>
  <si>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</si>
  <si>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</si>
  <si>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</si>
  <si>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</si>
  <si>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</si>
  <si>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</si>
  <si>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</si>
  <si>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</si>
  <si>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</si>
  <si>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</si>
  <si>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</si>
  <si>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</si>
  <si>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</si>
  <si>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</si>
  <si>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</si>
  <si>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</si>
  <si>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</si>
  <si>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</si>
  <si>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</si>
  <si>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</si>
  <si>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</si>
  <si>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</si>
  <si>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</si>
  <si>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</si>
  <si>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</si>
  <si>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</si>
  <si>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</si>
  <si>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</si>
  <si>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</si>
  <si>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</si>
  <si>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</si>
  <si>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</si>
  <si>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</si>
  <si>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</si>
  <si>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</si>
  <si>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</si>
  <si>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</si>
  <si>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</si>
  <si>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</si>
  <si>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</si>
  <si>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</si>
  <si>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</si>
  <si>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</si>
  <si>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</si>
  <si>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</si>
  <si>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</si>
  <si>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</si>
  <si>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</si>
  <si>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</si>
  <si>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</si>
  <si>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</si>
  <si>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</si>
  <si>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</si>
  <si>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</si>
  <si>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</si>
  <si>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</si>
  <si>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</si>
  <si>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</si>
  <si>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</si>
  <si>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</si>
  <si>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</si>
  <si>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</si>
  <si>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</si>
  <si>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</si>
  <si>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</si>
  <si>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</si>
  <si>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</si>
  <si>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</si>
  <si>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</si>
  <si>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</si>
  <si>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</si>
  <si>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</si>
  <si>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</si>
  <si>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</si>
  <si>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</si>
  <si>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</si>
  <si>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</si>
  <si>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</si>
  <si>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</si>
  <si>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</si>
  <si>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</si>
  <si>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</si>
  <si>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</si>
  <si>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</si>
  <si>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</si>
  <si>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</si>
  <si>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</si>
  <si>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</si>
  <si>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</si>
  <si>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</si>
  <si>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</si>
  <si>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</si>
  <si>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</si>
  <si>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</si>
  <si>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</si>
  <si>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</si>
  <si>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</si>
  <si>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</si>
  <si>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</si>
  <si>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</si>
  <si>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</si>
  <si>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</si>
  <si>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</si>
  <si>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</si>
  <si>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</si>
  <si>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</si>
  <si>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</si>
  <si>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</si>
  <si>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</si>
  <si>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</si>
  <si>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</si>
  <si>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</si>
  <si>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</si>
  <si>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</si>
  <si>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</si>
  <si>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</si>
  <si>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</si>
  <si>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</si>
  <si>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</si>
  <si>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</si>
  <si>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</si>
  <si>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</si>
  <si>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</si>
  <si>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</si>
  <si>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</si>
  <si>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</si>
  <si>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</si>
  <si>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</si>
  <si>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</si>
  <si>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</si>
  <si>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</si>
  <si>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</si>
  <si>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</si>
  <si>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</si>
  <si>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</si>
  <si>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</si>
  <si>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</si>
  <si>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</si>
  <si>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</si>
  <si>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</si>
  <si>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</si>
  <si>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</si>
  <si>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</si>
  <si>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</si>
  <si>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</si>
  <si>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</si>
  <si>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</si>
  <si>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</si>
  <si>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</si>
  <si>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</si>
  <si>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</si>
  <si>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</si>
  <si>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</si>
  <si>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</si>
  <si>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</si>
  <si>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</si>
  <si>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</si>
  <si>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</si>
  <si>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</si>
  <si>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</si>
  <si>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</si>
  <si>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</si>
  <si>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</si>
  <si>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</si>
  <si>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</si>
  <si>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</si>
  <si>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</si>
  <si>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</si>
  <si>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</si>
  <si>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</si>
  <si>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</si>
  <si>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</si>
  <si>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</si>
  <si>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</si>
  <si>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</si>
  <si>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</si>
  <si>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</si>
  <si>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</si>
  <si>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</si>
  <si>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</si>
  <si>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</si>
  <si>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</si>
  <si>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</si>
  <si>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</si>
  <si>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</si>
  <si>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</si>
  <si>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</si>
  <si>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</si>
  <si>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</si>
  <si>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</si>
  <si>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</si>
  <si>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</si>
  <si>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</si>
  <si>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</si>
  <si>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</si>
  <si>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</si>
  <si>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</si>
  <si>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</si>
  <si>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</si>
  <si>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</si>
  <si>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</si>
  <si>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</si>
  <si>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</si>
  <si>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</si>
  <si>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</si>
  <si>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</si>
  <si>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</si>
  <si>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</si>
  <si>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</si>
  <si>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</si>
  <si>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</si>
  <si>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</si>
  <si>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</si>
  <si>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</si>
  <si>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</si>
  <si>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</si>
  <si>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</si>
  <si>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</si>
  <si>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</si>
  <si>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</si>
  <si>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</si>
  <si>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</si>
  <si>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</si>
  <si>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</si>
  <si>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</si>
  <si>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</si>
  <si>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</si>
  <si>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</si>
  <si>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</si>
  <si>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</si>
  <si>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</si>
  <si>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</si>
  <si>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</si>
  <si>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</si>
  <si>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</si>
  <si>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</si>
  <si>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</si>
  <si>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</si>
  <si>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</si>
  <si>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</si>
  <si>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</si>
  <si>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</si>
  <si>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</si>
  <si>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</si>
  <si>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</si>
  <si>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</si>
  <si>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</si>
  <si>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</si>
  <si>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</si>
  <si>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</si>
  <si>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</si>
  <si>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</si>
  <si>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</si>
  <si>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</si>
  <si>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</si>
  <si>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</si>
  <si>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</si>
  <si>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</si>
  <si>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</si>
  <si>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</si>
  <si>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</si>
  <si>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</si>
  <si>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</si>
  <si>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</si>
  <si>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</si>
  <si>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</si>
  <si>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</si>
  <si>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</si>
  <si>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</si>
  <si>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</si>
  <si>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</si>
  <si>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</si>
  <si>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</si>
  <si>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</si>
  <si>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</si>
  <si>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</si>
  <si>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</si>
  <si>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</si>
  <si>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</si>
  <si>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</si>
  <si>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</si>
  <si>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</si>
  <si>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</si>
  <si>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</si>
  <si>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</si>
  <si>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</si>
  <si>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</si>
  <si>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</si>
  <si>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</si>
  <si>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</si>
  <si>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</si>
  <si>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</si>
  <si>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</si>
  <si>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</si>
  <si>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</si>
  <si>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</si>
  <si>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</si>
  <si>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</si>
  <si>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</si>
  <si>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</si>
  <si>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</si>
  <si>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</si>
  <si>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</si>
  <si>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</si>
  <si>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</si>
  <si>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</si>
  <si>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</si>
  <si>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</si>
  <si>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</si>
  <si>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</si>
  <si>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</si>
  <si>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</si>
  <si>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</si>
  <si>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</si>
  <si>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</si>
  <si>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</si>
  <si>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</si>
  <si>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</si>
  <si>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</si>
  <si>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</si>
  <si>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</si>
  <si>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</si>
  <si>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</si>
  <si>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</si>
  <si>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</si>
  <si>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</si>
  <si>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</si>
  <si>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</si>
  <si>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</si>
  <si>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</si>
  <si>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</si>
  <si>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</si>
  <si>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</si>
  <si>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</si>
  <si>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</si>
  <si>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</si>
  <si>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</si>
  <si>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</si>
  <si>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</si>
  <si>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</si>
  <si>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</si>
  <si>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</si>
  <si>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</si>
  <si>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</si>
  <si>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</si>
  <si>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</si>
  <si>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</si>
  <si>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</si>
  <si>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</si>
  <si>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</si>
  <si>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</si>
  <si>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</si>
  <si>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</si>
  <si>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</si>
  <si>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</si>
  <si>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</si>
  <si>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</si>
  <si>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</si>
  <si>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</si>
  <si>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</si>
  <si>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</si>
  <si>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</si>
  <si>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</si>
  <si>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</si>
  <si>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</si>
  <si>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</si>
  <si>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</si>
  <si>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</si>
  <si>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</si>
  <si>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</si>
  <si>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</si>
  <si>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</si>
  <si>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</si>
  <si>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</si>
  <si>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</si>
  <si>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</si>
  <si>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</si>
  <si>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</si>
  <si>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</si>
  <si>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</si>
  <si>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</si>
  <si>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</si>
  <si>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</si>
  <si>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</si>
  <si>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</si>
  <si>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</si>
  <si>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</si>
  <si>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</si>
  <si>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</si>
  <si>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</si>
  <si>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</si>
  <si>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</si>
  <si>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</si>
  <si>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</si>
  <si>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</si>
  <si>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</si>
  <si>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</si>
  <si>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</si>
  <si>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</si>
  <si>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</si>
  <si>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</si>
  <si>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</si>
  <si>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</si>
  <si>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</si>
  <si>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</si>
  <si>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</si>
  <si>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</si>
  <si>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</si>
  <si>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</si>
  <si>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</si>
  <si>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</si>
  <si>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</si>
  <si>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</si>
  <si>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</si>
  <si>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</si>
  <si>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</si>
  <si>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</si>
  <si>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</si>
  <si>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</si>
  <si>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</si>
  <si>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</si>
  <si>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</si>
  <si>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</si>
  <si>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</si>
  <si>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</si>
  <si>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</si>
  <si>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</si>
  <si>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</si>
  <si>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</si>
  <si>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</si>
  <si>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</si>
  <si>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</si>
  <si>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</si>
  <si>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</si>
  <si>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</si>
  <si>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</si>
  <si>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</si>
  <si>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</si>
  <si>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</si>
  <si>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</si>
  <si>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</si>
  <si>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</si>
  <si>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</si>
  <si>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</si>
  <si>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</si>
  <si>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</si>
  <si>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</si>
  <si>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</si>
  <si>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</si>
  <si>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</si>
  <si>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</si>
  <si>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</si>
  <si>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</si>
  <si>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</si>
  <si>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</si>
  <si>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</si>
  <si>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</si>
  <si>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</si>
  <si>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</si>
  <si>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</si>
  <si>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</si>
  <si>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</si>
  <si>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</si>
  <si>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</si>
  <si>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</si>
  <si>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</si>
  <si>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</si>
  <si>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</si>
  <si>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</si>
  <si>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</si>
  <si>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</si>
  <si>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</si>
  <si>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</si>
  <si>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</si>
  <si>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</si>
  <si>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</si>
  <si>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</si>
  <si>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</si>
  <si>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</si>
  <si>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</si>
  <si>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</si>
  <si>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</si>
  <si>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</si>
  <si>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</si>
  <si>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</si>
  <si>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</si>
  <si>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</si>
  <si>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</si>
  <si>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</si>
  <si>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</si>
  <si>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</si>
  <si>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</si>
  <si>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</si>
  <si>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</si>
  <si>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</si>
  <si>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</si>
  <si>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</si>
  <si>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</si>
  <si>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</si>
  <si>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</si>
  <si>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</si>
  <si>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</si>
  <si>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</si>
  <si>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</si>
  <si>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</si>
  <si>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</si>
  <si>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</si>
  <si>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</si>
  <si>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</si>
  <si>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</si>
  <si>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</si>
  <si>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</si>
  <si>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</si>
  <si>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</si>
  <si>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</si>
  <si>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</si>
  <si>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</si>
  <si>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</si>
  <si>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</si>
  <si>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</si>
  <si>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</si>
  <si>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</si>
  <si>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</si>
  <si>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</si>
  <si>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</si>
  <si>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</si>
  <si>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</si>
  <si>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</si>
  <si>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</si>
  <si>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</si>
  <si>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</si>
  <si>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</si>
  <si>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</si>
  <si>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</si>
  <si>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</si>
  <si>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</si>
  <si>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</si>
  <si>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</si>
  <si>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</si>
  <si>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</si>
  <si>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</si>
  <si>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</si>
  <si>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</si>
  <si>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</si>
  <si>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</si>
  <si>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</si>
  <si>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</si>
  <si>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</si>
  <si>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</si>
  <si>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</si>
  <si>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</si>
  <si>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</si>
  <si>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</si>
  <si>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</si>
  <si>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</si>
  <si>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</si>
  <si>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</si>
  <si>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</si>
  <si>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</si>
  <si>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</si>
  <si>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</si>
  <si>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</si>
  <si>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</si>
  <si>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</si>
  <si>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</si>
  <si>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</si>
  <si>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</si>
  <si>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</si>
  <si>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</si>
  <si>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</si>
  <si>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</si>
  <si>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</si>
  <si>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</si>
  <si>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</si>
  <si>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</si>
  <si>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</si>
  <si>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</si>
  <si>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</si>
  <si>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</si>
  <si>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</si>
  <si>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</si>
  <si>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</si>
  <si>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</si>
  <si>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</si>
  <si>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</si>
  <si>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</si>
  <si>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</si>
  <si>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</si>
  <si>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</si>
  <si>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</si>
  <si>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</si>
  <si>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</si>
  <si>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</si>
  <si>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</si>
  <si>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</si>
  <si>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</si>
  <si>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</si>
  <si>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</si>
  <si>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</si>
  <si>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</si>
  <si>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</si>
  <si>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</si>
  <si>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</si>
  <si>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</si>
  <si>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</si>
  <si>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</si>
  <si>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</si>
  <si>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</si>
  <si>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</si>
  <si>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</si>
  <si>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</si>
  <si>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</si>
  <si>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</si>
  <si>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</si>
  <si>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</si>
  <si>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</si>
  <si>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</si>
  <si>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</si>
  <si>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</si>
  <si>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</si>
  <si>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</si>
  <si>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</si>
  <si>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</si>
  <si>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</si>
  <si>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</si>
  <si>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</si>
  <si>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</si>
  <si>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</si>
  <si>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</si>
  <si>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</si>
  <si>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</si>
  <si>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</si>
  <si>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</si>
  <si>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</si>
  <si>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</si>
  <si>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</si>
  <si>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</si>
  <si>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</si>
  <si>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</si>
  <si>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</si>
  <si>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</si>
  <si>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</si>
  <si>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</si>
  <si>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</si>
  <si>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</si>
  <si>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</si>
  <si>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</si>
  <si>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</si>
  <si>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</si>
  <si>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</si>
  <si>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</si>
  <si>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</si>
  <si>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</si>
  <si>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</si>
  <si>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</si>
  <si>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</si>
  <si>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</si>
  <si>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</si>
  <si>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</si>
  <si>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</si>
  <si>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</si>
  <si>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</si>
  <si>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</si>
  <si>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</si>
  <si>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</si>
  <si>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</si>
  <si>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</si>
  <si>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</si>
  <si>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</si>
  <si>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</si>
  <si>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</si>
  <si>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</si>
  <si>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</si>
  <si>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</si>
  <si>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</si>
  <si>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</si>
  <si>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</si>
  <si>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</si>
  <si>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</si>
  <si>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</si>
  <si>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</si>
  <si>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</si>
  <si>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</si>
  <si>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</si>
  <si>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</si>
  <si>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</si>
  <si>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</si>
  <si>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</si>
  <si>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</si>
  <si>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</si>
  <si>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</si>
  <si>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</si>
  <si>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</si>
  <si>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</si>
  <si>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</si>
  <si>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</si>
  <si>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</si>
  <si>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</si>
  <si>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</si>
  <si>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</si>
  <si>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</si>
  <si>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</si>
  <si>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</si>
  <si>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</si>
  <si>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</si>
  <si>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</si>
  <si>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</si>
  <si>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</si>
  <si>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</si>
  <si>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</si>
  <si>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</si>
  <si>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</si>
  <si>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</si>
  <si>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</si>
  <si>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</si>
  <si>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</si>
  <si>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</si>
  <si>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</si>
  <si>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</si>
  <si>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</si>
  <si>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</si>
  <si>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</si>
  <si>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</si>
  <si>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</si>
  <si>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</si>
  <si>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</si>
  <si>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</si>
  <si>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</si>
  <si>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</si>
  <si>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</si>
  <si>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</si>
  <si>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</si>
  <si>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</si>
  <si>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</si>
  <si>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</si>
  <si>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</si>
  <si>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</si>
  <si>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</si>
  <si>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</si>
  <si>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</si>
  <si>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</si>
  <si>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</si>
  <si>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</si>
  <si>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</si>
  <si>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</si>
  <si>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</si>
  <si>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</si>
  <si>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</si>
  <si>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</si>
  <si>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</si>
  <si>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</si>
  <si>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</si>
  <si>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</si>
  <si>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</si>
  <si>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</si>
  <si>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</si>
  <si>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</si>
  <si>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</si>
  <si>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</si>
  <si>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</si>
  <si>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</si>
  <si>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</si>
  <si>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</si>
  <si>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</si>
  <si>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</si>
  <si>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</si>
  <si>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</si>
  <si>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</si>
  <si>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</si>
  <si>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</si>
  <si>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</si>
  <si>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</si>
  <si>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</si>
  <si>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</si>
  <si>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</si>
  <si>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</si>
  <si>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</si>
  <si>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</si>
  <si>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</si>
  <si>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</si>
  <si>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</si>
  <si>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</si>
  <si>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</si>
  <si>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</si>
  <si>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</si>
  <si>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</si>
  <si>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</si>
  <si>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</si>
  <si>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</si>
  <si>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</si>
  <si>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</si>
  <si>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</si>
  <si>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</si>
  <si>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</si>
  <si>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</si>
  <si>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</si>
  <si>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</si>
  <si>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</si>
  <si>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</si>
  <si>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</si>
  <si>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</si>
  <si>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</si>
  <si>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</si>
  <si>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</si>
  <si>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</si>
  <si>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</si>
  <si>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</si>
  <si>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</si>
  <si>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</si>
  <si>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</si>
  <si>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</si>
  <si>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</si>
  <si>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</si>
  <si>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</si>
  <si>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</si>
  <si>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</si>
  <si>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</si>
  <si>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</si>
  <si>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</si>
  <si>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</si>
  <si>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</si>
  <si>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</si>
  <si>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</si>
  <si>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</si>
  <si>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</si>
  <si>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</si>
  <si>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</si>
  <si>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</si>
  <si>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</si>
  <si>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</si>
  <si>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</si>
  <si>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</si>
  <si>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</si>
  <si>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</si>
  <si>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</si>
  <si>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</si>
  <si>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</si>
  <si>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</si>
  <si>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</si>
  <si>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</si>
  <si>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</si>
  <si>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</si>
  <si>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</si>
  <si>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</si>
  <si>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</si>
  <si>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</si>
  <si>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</si>
  <si>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</si>
  <si>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</si>
  <si>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</si>
  <si>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</si>
  <si>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</si>
  <si>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</si>
  <si>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</si>
  <si>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</si>
  <si>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</si>
  <si>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</si>
  <si>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</si>
  <si>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</si>
  <si>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</si>
  <si>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</si>
  <si>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</si>
  <si>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</si>
  <si>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</si>
  <si>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</si>
  <si>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</si>
  <si>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</si>
  <si>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</si>
  <si>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</si>
  <si>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</si>
  <si>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</si>
  <si>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</si>
  <si>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</si>
  <si>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</si>
  <si>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</si>
  <si>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</si>
  <si>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</si>
  <si>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</si>
  <si>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</si>
  <si>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</si>
  <si>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</si>
  <si>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</si>
  <si>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</si>
  <si>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</si>
  <si>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</si>
  <si>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</si>
  <si>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</si>
  <si>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</si>
  <si>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</si>
  <si>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</si>
  <si>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</si>
  <si>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</si>
  <si>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</si>
  <si>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</si>
  <si>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</si>
  <si>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</si>
  <si>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</si>
  <si>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</si>
  <si>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</si>
  <si>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</si>
  <si>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</si>
  <si>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</si>
  <si>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</si>
  <si>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</si>
  <si>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</si>
  <si>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</si>
  <si>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</si>
  <si>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</si>
  <si>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</si>
  <si>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</si>
  <si>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</si>
  <si>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</si>
  <si>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</si>
  <si>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</si>
  <si>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</si>
  <si>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</si>
  <si>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</si>
  <si>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</si>
  <si>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</si>
  <si>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</si>
  <si>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</si>
  <si>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</si>
  <si>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</si>
  <si>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</si>
  <si>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</si>
  <si>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</si>
  <si>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</si>
  <si>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</si>
  <si>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</si>
  <si>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</si>
  <si>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</si>
  <si>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</si>
  <si>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</si>
  <si>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</si>
  <si>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</si>
  <si>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</si>
  <si>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</si>
  <si>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</si>
  <si>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</si>
  <si>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</si>
  <si>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</si>
  <si>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</si>
  <si>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</si>
  <si>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</si>
  <si>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</si>
  <si>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</si>
  <si>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</si>
  <si>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</si>
  <si>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</si>
  <si>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</si>
  <si>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</si>
  <si>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</si>
  <si>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</si>
  <si>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</si>
  <si>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</si>
  <si>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</si>
  <si>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</si>
  <si>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</si>
  <si>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</si>
  <si>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</si>
  <si>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</si>
  <si>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</si>
  <si>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</si>
  <si>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</si>
  <si>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</si>
  <si>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</si>
  <si>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</si>
  <si>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</si>
  <si>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</si>
  <si>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</si>
  <si>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</si>
  <si>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</si>
  <si>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</si>
  <si>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</si>
  <si>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</si>
  <si>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</si>
  <si>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</si>
  <si>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</si>
  <si>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</si>
  <si>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</si>
  <si>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</si>
  <si>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</si>
  <si>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</si>
  <si>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</si>
  <si>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</si>
  <si>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</si>
  <si>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</si>
  <si>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</si>
  <si>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</si>
  <si>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</si>
  <si>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</si>
  <si>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</si>
  <si>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</si>
  <si>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</si>
  <si>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</si>
  <si>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</si>
  <si>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</si>
  <si>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</si>
  <si>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</si>
  <si>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</si>
  <si>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</si>
  <si>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</si>
  <si>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</si>
  <si>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</si>
  <si>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</si>
  <si>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</si>
  <si>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</si>
  <si>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</si>
  <si>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</si>
  <si>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</si>
  <si>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</si>
  <si>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</si>
  <si>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</si>
  <si>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</si>
  <si>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</si>
  <si>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</si>
  <si>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</si>
  <si>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</si>
  <si>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</si>
  <si>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</si>
  <si>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</si>
  <si>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</si>
  <si>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</si>
  <si>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</si>
  <si>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</si>
  <si>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</si>
  <si>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</si>
  <si>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</si>
  <si>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</si>
  <si>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</si>
  <si>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</si>
  <si>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</si>
  <si>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</si>
  <si>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</si>
  <si>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</si>
  <si>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</si>
  <si>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</si>
  <si>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</si>
  <si>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</si>
  <si>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</si>
  <si>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</si>
  <si>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</si>
  <si>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</si>
  <si>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</si>
  <si>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</si>
  <si>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</si>
  <si>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</si>
  <si>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</si>
  <si>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</si>
  <si>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</si>
  <si>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</si>
  <si>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</si>
  <si>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</si>
  <si>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</si>
  <si>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</si>
  <si>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Медијана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</si>
</sst>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767</c:v>
                </c:pt>
                <c:pt idx="1">
                  <c:v>881</c:v>
                </c:pt>
                <c:pt idx="2">
                  <c:v>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690</c:v>
                </c:pt>
                <c:pt idx="1">
                  <c:v>851</c:v>
                </c:pt>
                <c:pt idx="2">
                  <c:v>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41248"/>
        <c:axId val="190034304"/>
      </c:barChart>
      <c:catAx>
        <c:axId val="18994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034304"/>
        <c:crosses val="autoZero"/>
        <c:auto val="1"/>
        <c:lblAlgn val="ctr"/>
        <c:lblOffset val="100"/>
        <c:noMultiLvlLbl val="0"/>
      </c:catAx>
      <c:valAx>
        <c:axId val="19003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1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806912"/>
        <c:axId val="150808448"/>
      </c:barChart>
      <c:catAx>
        <c:axId val="150806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808448"/>
        <c:crosses val="autoZero"/>
        <c:auto val="1"/>
        <c:lblAlgn val="ctr"/>
        <c:lblOffset val="100"/>
        <c:noMultiLvlLbl val="0"/>
      </c:catAx>
      <c:valAx>
        <c:axId val="15080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06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817024"/>
        <c:axId val="150822912"/>
      </c:barChart>
      <c:catAx>
        <c:axId val="15081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22912"/>
        <c:crosses val="autoZero"/>
        <c:auto val="1"/>
        <c:lblAlgn val="ctr"/>
        <c:lblOffset val="100"/>
        <c:noMultiLvlLbl val="0"/>
      </c:catAx>
      <c:valAx>
        <c:axId val="15082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17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833408"/>
        <c:axId val="150835200"/>
      </c:barChart>
      <c:catAx>
        <c:axId val="150833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35200"/>
        <c:crosses val="autoZero"/>
        <c:auto val="1"/>
        <c:lblAlgn val="ctr"/>
        <c:lblOffset val="100"/>
        <c:noMultiLvlLbl val="0"/>
      </c:catAx>
      <c:valAx>
        <c:axId val="150835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0833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843776"/>
        <c:axId val="150845312"/>
      </c:barChart>
      <c:catAx>
        <c:axId val="15084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45312"/>
        <c:crosses val="autoZero"/>
        <c:auto val="1"/>
        <c:lblAlgn val="ctr"/>
        <c:lblOffset val="100"/>
        <c:noMultiLvlLbl val="0"/>
      </c:catAx>
      <c:valAx>
        <c:axId val="15084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43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154</c:v>
                </c:pt>
                <c:pt idx="1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859136"/>
        <c:axId val="150865024"/>
      </c:barChart>
      <c:catAx>
        <c:axId val="150859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65024"/>
        <c:crosses val="autoZero"/>
        <c:auto val="1"/>
        <c:lblAlgn val="ctr"/>
        <c:lblOffset val="100"/>
        <c:noMultiLvlLbl val="0"/>
      </c:catAx>
      <c:valAx>
        <c:axId val="150865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59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878848"/>
        <c:axId val="150892928"/>
      </c:barChart>
      <c:catAx>
        <c:axId val="150878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92928"/>
        <c:crosses val="autoZero"/>
        <c:auto val="1"/>
        <c:lblAlgn val="ctr"/>
        <c:lblOffset val="100"/>
        <c:noMultiLvlLbl val="0"/>
      </c:catAx>
      <c:valAx>
        <c:axId val="150892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78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901120"/>
        <c:axId val="150902656"/>
      </c:barChart>
      <c:catAx>
        <c:axId val="15090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02656"/>
        <c:crosses val="autoZero"/>
        <c:auto val="1"/>
        <c:lblAlgn val="ctr"/>
        <c:lblOffset val="100"/>
        <c:noMultiLvlLbl val="0"/>
      </c:catAx>
      <c:valAx>
        <c:axId val="15090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0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FF-43C4-95C9-AB824ED5544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FF-43C4-95C9-AB824ED55446}"/>
                </c:ext>
              </c:extLst>
            </c:dLbl>
            <c:dLbl>
              <c:idx val="2"/>
              <c:numFmt formatCode="0.0" sourceLinked="0"/>
              <c:spPr>
                <a:solidFill>
                  <a:sysClr val="window" lastClr="FFFFFF"/>
                </a:solidFill>
              </c:spPr>
              <c:txPr>
                <a:bodyPr/>
                <a:lstStyle/>
                <a:p>
                  <a:pPr>
                    <a:defRPr sz="1000" b="0" i="0" baseline="0"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CFF-43C4-95C9-AB824ED55446}"/>
                </c:ext>
              </c:extLst>
            </c:dLbl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910848"/>
        <c:axId val="150912384"/>
      </c:barChart>
      <c:catAx>
        <c:axId val="15091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12384"/>
        <c:crosses val="autoZero"/>
        <c:auto val="1"/>
        <c:lblAlgn val="ctr"/>
        <c:lblOffset val="100"/>
        <c:noMultiLvlLbl val="0"/>
      </c:catAx>
      <c:valAx>
        <c:axId val="15091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1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F4-4F83-9FB3-A24D94C6429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F4-4F83-9FB3-A24D94C64296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1.3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924672"/>
        <c:axId val="150926464"/>
      </c:barChart>
      <c:catAx>
        <c:axId val="15092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926464"/>
        <c:crosses val="autoZero"/>
        <c:auto val="1"/>
        <c:lblAlgn val="ctr"/>
        <c:lblOffset val="100"/>
        <c:noMultiLvlLbl val="0"/>
      </c:catAx>
      <c:valAx>
        <c:axId val="1509264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9246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16.912638847193033</c:v>
                </c:pt>
                <c:pt idx="1">
                  <c:v>61.539477634344038</c:v>
                </c:pt>
                <c:pt idx="2">
                  <c:v>21.547883518462925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381</c:v>
                </c:pt>
                <c:pt idx="1">
                  <c:v>484</c:v>
                </c:pt>
                <c:pt idx="2">
                  <c:v>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182</c:v>
                </c:pt>
                <c:pt idx="1">
                  <c:v>264</c:v>
                </c:pt>
                <c:pt idx="2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397056"/>
        <c:axId val="190415616"/>
      </c:barChart>
      <c:catAx>
        <c:axId val="19039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415616"/>
        <c:crosses val="autoZero"/>
        <c:auto val="1"/>
        <c:lblAlgn val="ctr"/>
        <c:lblOffset val="100"/>
        <c:noMultiLvlLbl val="0"/>
      </c:catAx>
      <c:valAx>
        <c:axId val="19041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3970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1029632"/>
        <c:axId val="151031168"/>
      </c:barChart>
      <c:catAx>
        <c:axId val="15102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31168"/>
        <c:crosses val="autoZero"/>
        <c:auto val="1"/>
        <c:lblAlgn val="ctr"/>
        <c:lblOffset val="100"/>
        <c:noMultiLvlLbl val="0"/>
      </c:catAx>
      <c:valAx>
        <c:axId val="15103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029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1046400"/>
        <c:axId val="151052288"/>
      </c:barChart>
      <c:catAx>
        <c:axId val="15104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052288"/>
        <c:crosses val="autoZero"/>
        <c:auto val="1"/>
        <c:lblAlgn val="ctr"/>
        <c:lblOffset val="100"/>
        <c:noMultiLvlLbl val="0"/>
      </c:catAx>
      <c:valAx>
        <c:axId val="15105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046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112.4</c:v>
                </c:pt>
                <c:pt idx="1">
                  <c:v>118.5</c:v>
                </c:pt>
                <c:pt idx="2">
                  <c:v>94.4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125.4</c:v>
                </c:pt>
                <c:pt idx="1">
                  <c:v>123</c:v>
                </c:pt>
                <c:pt idx="2">
                  <c:v>86.4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259392"/>
        <c:axId val="151273472"/>
      </c:barChart>
      <c:catAx>
        <c:axId val="15125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73472"/>
        <c:crosses val="autoZero"/>
        <c:auto val="1"/>
        <c:lblAlgn val="ctr"/>
        <c:lblOffset val="100"/>
        <c:noMultiLvlLbl val="0"/>
      </c:catAx>
      <c:valAx>
        <c:axId val="151273472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5939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780</c:v>
                </c:pt>
                <c:pt idx="1">
                  <c:v>719</c:v>
                </c:pt>
                <c:pt idx="2">
                  <c:v>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86144"/>
        <c:axId val="151287680"/>
      </c:barChart>
      <c:catAx>
        <c:axId val="15128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87680"/>
        <c:crosses val="autoZero"/>
        <c:auto val="1"/>
        <c:lblAlgn val="ctr"/>
        <c:lblOffset val="100"/>
        <c:noMultiLvlLbl val="0"/>
      </c:catAx>
      <c:valAx>
        <c:axId val="151287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86144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147</c:v>
                </c:pt>
                <c:pt idx="1">
                  <c:v>102</c:v>
                </c:pt>
                <c:pt idx="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163</c:v>
                </c:pt>
                <c:pt idx="1">
                  <c:v>138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05600"/>
        <c:axId val="151319680"/>
      </c:barChart>
      <c:catAx>
        <c:axId val="15130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19680"/>
        <c:crosses val="autoZero"/>
        <c:auto val="1"/>
        <c:lblAlgn val="ctr"/>
        <c:lblOffset val="100"/>
        <c:noMultiLvlLbl val="0"/>
      </c:catAx>
      <c:valAx>
        <c:axId val="15131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05600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513</c:v>
                </c:pt>
                <c:pt idx="1">
                  <c:v>494</c:v>
                </c:pt>
                <c:pt idx="2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489</c:v>
                </c:pt>
                <c:pt idx="1">
                  <c:v>613</c:v>
                </c:pt>
                <c:pt idx="2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37984"/>
        <c:axId val="151339776"/>
      </c:barChart>
      <c:catAx>
        <c:axId val="15133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39776"/>
        <c:crosses val="autoZero"/>
        <c:auto val="1"/>
        <c:lblAlgn val="ctr"/>
        <c:lblOffset val="100"/>
        <c:noMultiLvlLbl val="0"/>
      </c:catAx>
      <c:valAx>
        <c:axId val="151339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37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2.3320324226958871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2.3128189732812969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2.2059441609126389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2.3692584809366557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2.8219753827679375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3.3251275893125189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3.4175923146202338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3.9975983188231763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4.0384268988291803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3.9615731011708197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3.3167217051936357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3.3311317922545784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3.2794956469528671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3.799459621735215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3.7982587811468029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2.2083458420894626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1.6883818673071149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1.1792254578204744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1397504"/>
        <c:axId val="151399040"/>
      </c:barChart>
      <c:catAx>
        <c:axId val="1513975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1399040"/>
        <c:crosses val="autoZero"/>
        <c:auto val="1"/>
        <c:lblAlgn val="ctr"/>
        <c:lblOffset val="100"/>
        <c:noMultiLvlLbl val="0"/>
      </c:catAx>
      <c:valAx>
        <c:axId val="1513990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13975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2.4437105974181925</c:v>
                </c:pt>
                <c:pt idx="1">
                  <c:v>2.485740018012609</c:v>
                </c:pt>
                <c:pt idx="2">
                  <c:v>2.38486940858601</c:v>
                </c:pt>
                <c:pt idx="3">
                  <c:v>2.4437105974181925</c:v>
                </c:pt>
                <c:pt idx="4">
                  <c:v>2.5697988592014411</c:v>
                </c:pt>
                <c:pt idx="5">
                  <c:v>3.1329930951666167</c:v>
                </c:pt>
                <c:pt idx="6">
                  <c:v>3.1750225157610328</c:v>
                </c:pt>
                <c:pt idx="7">
                  <c:v>3.6805764034824375</c:v>
                </c:pt>
                <c:pt idx="8">
                  <c:v>3.7105974181927346</c:v>
                </c:pt>
                <c:pt idx="9">
                  <c:v>3.3719603722605824</c:v>
                </c:pt>
                <c:pt idx="10">
                  <c:v>2.9384569198438908</c:v>
                </c:pt>
                <c:pt idx="11">
                  <c:v>2.7571299909936955</c:v>
                </c:pt>
                <c:pt idx="12">
                  <c:v>2.6478534974482137</c:v>
                </c:pt>
                <c:pt idx="13">
                  <c:v>2.8375863104172923</c:v>
                </c:pt>
                <c:pt idx="14">
                  <c:v>2.6898829180426298</c:v>
                </c:pt>
                <c:pt idx="15">
                  <c:v>1.5022515761032724</c:v>
                </c:pt>
                <c:pt idx="16">
                  <c:v>1.1035725007505253</c:v>
                </c:pt>
                <c:pt idx="17">
                  <c:v>0.74091864305013511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1419520"/>
        <c:axId val="151425408"/>
      </c:barChart>
      <c:catAx>
        <c:axId val="1514195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1425408"/>
        <c:crosses val="autoZero"/>
        <c:auto val="1"/>
        <c:lblAlgn val="ctr"/>
        <c:lblOffset val="100"/>
        <c:noMultiLvlLbl val="0"/>
      </c:catAx>
      <c:valAx>
        <c:axId val="1514254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4195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0.20932396113293364</c:v>
                </c:pt>
                <c:pt idx="1">
                  <c:v>0.21751118191287297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0.27909861484391152</c:v>
                </c:pt>
                <c:pt idx="1">
                  <c:v>0.13785919980393357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12D-46C8-9678-6033E0323DDB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12D-46C8-9678-6033E0323DD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1.6849286747984287</c:v>
                </c:pt>
                <c:pt idx="1">
                  <c:v>0.38600575945101406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12D-46C8-9678-6033E0323DDB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12D-46C8-9678-6033E0323DD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8.9621666322100477</c:v>
                </c:pt>
                <c:pt idx="1">
                  <c:v>6.182219226763066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E12D-46C8-9678-6033E0323DD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E12D-46C8-9678-6033E0323DDB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45.860037213148644</c:v>
                </c:pt>
                <c:pt idx="1">
                  <c:v>49.286195698792966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E12D-46C8-9678-6033E0323DDB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E12D-46C8-9678-6033E0323DD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8.8665495141616706</c:v>
                </c:pt>
                <c:pt idx="1">
                  <c:v>9.910544697016114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E12D-46C8-9678-6033E0323DDB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E12D-46C8-9678-6033E0323DD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34.137895389704362</c:v>
                </c:pt>
                <c:pt idx="1">
                  <c:v>33.879664236260034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717760"/>
        <c:axId val="151719296"/>
      </c:barChart>
      <c:catAx>
        <c:axId val="151717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719296"/>
        <c:crosses val="autoZero"/>
        <c:auto val="1"/>
        <c:lblAlgn val="ctr"/>
        <c:lblOffset val="100"/>
        <c:noMultiLvlLbl val="0"/>
      </c:catAx>
      <c:valAx>
        <c:axId val="1517192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7177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B08-4457-A696-48DD2A695571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B08-4457-A696-48DD2A69557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17.994107918131071</c:v>
                </c:pt>
                <c:pt idx="1">
                  <c:v>13.583726487347588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B08-4457-A696-48DD2A695571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CB08-4457-A696-48DD2A69557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16.898387430225345</c:v>
                </c:pt>
                <c:pt idx="1">
                  <c:v>16.2581949635439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CB08-4457-A696-48DD2A695571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CB08-4457-A696-48DD2A69557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64.836158776100888</c:v>
                </c:pt>
                <c:pt idx="1">
                  <c:v>69.857851847313285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0.27134587554269174</c:v>
                </c:pt>
                <c:pt idx="1">
                  <c:v>0.30022670179523314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845120"/>
        <c:axId val="151851008"/>
      </c:barChart>
      <c:catAx>
        <c:axId val="151845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851008"/>
        <c:crosses val="autoZero"/>
        <c:auto val="1"/>
        <c:lblAlgn val="ctr"/>
        <c:lblOffset val="100"/>
        <c:noMultiLvlLbl val="0"/>
      </c:catAx>
      <c:valAx>
        <c:axId val="151851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8451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3805</c:v>
                </c:pt>
                <c:pt idx="1">
                  <c:v>3360</c:v>
                </c:pt>
                <c:pt idx="2">
                  <c:v>3059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2685</c:v>
                </c:pt>
                <c:pt idx="1">
                  <c:v>2330</c:v>
                </c:pt>
                <c:pt idx="2">
                  <c:v>2148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763392"/>
        <c:axId val="190764928"/>
      </c:barChart>
      <c:catAx>
        <c:axId val="19076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764928"/>
        <c:crosses val="autoZero"/>
        <c:auto val="1"/>
        <c:lblAlgn val="ctr"/>
        <c:lblOffset val="100"/>
        <c:noMultiLvlLbl val="0"/>
      </c:catAx>
      <c:valAx>
        <c:axId val="19076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7633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6</c:v>
                </c:pt>
                <c:pt idx="3">
                  <c:v>8</c:v>
                </c:pt>
                <c:pt idx="4">
                  <c:v>14</c:v>
                </c:pt>
                <c:pt idx="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8</c:v>
                </c:pt>
                <c:pt idx="4">
                  <c:v>4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1861120"/>
        <c:axId val="151862656"/>
      </c:barChart>
      <c:catAx>
        <c:axId val="15186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862656"/>
        <c:crosses val="autoZero"/>
        <c:auto val="1"/>
        <c:lblAlgn val="ctr"/>
        <c:lblOffset val="100"/>
        <c:noMultiLvlLbl val="0"/>
      </c:catAx>
      <c:valAx>
        <c:axId val="151862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861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0.17</c:v>
                </c:pt>
                <c:pt idx="1">
                  <c:v>7.0000000000000007E-2</c:v>
                </c:pt>
                <c:pt idx="3">
                  <c:v>0.11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1899136"/>
        <c:axId val="151900928"/>
      </c:barChart>
      <c:catAx>
        <c:axId val="151899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900928"/>
        <c:crosses val="autoZero"/>
        <c:auto val="1"/>
        <c:lblAlgn val="ctr"/>
        <c:lblOffset val="100"/>
        <c:noMultiLvlLbl val="0"/>
      </c:catAx>
      <c:valAx>
        <c:axId val="1519009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8991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61.137440758293835</c:v>
                </c:pt>
                <c:pt idx="2">
                  <c:v>14.925373134328357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38.862559241706165</c:v>
                </c:pt>
                <c:pt idx="2">
                  <c:v>85.074626865671647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935232"/>
        <c:axId val="151957504"/>
      </c:barChart>
      <c:catAx>
        <c:axId val="151935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957504"/>
        <c:crosses val="autoZero"/>
        <c:auto val="1"/>
        <c:lblAlgn val="ctr"/>
        <c:lblOffset val="100"/>
        <c:noMultiLvlLbl val="0"/>
      </c:catAx>
      <c:valAx>
        <c:axId val="1519575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9352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415</c:v>
                </c:pt>
                <c:pt idx="1">
                  <c:v>350</c:v>
                </c:pt>
                <c:pt idx="2">
                  <c:v>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422</c:v>
                </c:pt>
                <c:pt idx="1">
                  <c:v>407</c:v>
                </c:pt>
                <c:pt idx="2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041344"/>
        <c:axId val="152042880"/>
      </c:barChart>
      <c:catAx>
        <c:axId val="1520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042880"/>
        <c:crosses val="autoZero"/>
        <c:auto val="1"/>
        <c:lblAlgn val="ctr"/>
        <c:lblOffset val="100"/>
        <c:noMultiLvlLbl val="0"/>
      </c:catAx>
      <c:valAx>
        <c:axId val="152042880"/>
        <c:scaling>
          <c:orientation val="minMax"/>
          <c:max val="9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204134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742</c:v>
                </c:pt>
                <c:pt idx="1">
                  <c:v>771</c:v>
                </c:pt>
                <c:pt idx="2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764</c:v>
                </c:pt>
                <c:pt idx="1">
                  <c:v>849</c:v>
                </c:pt>
                <c:pt idx="2">
                  <c:v>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384448"/>
        <c:axId val="153385984"/>
      </c:barChart>
      <c:catAx>
        <c:axId val="15338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385984"/>
        <c:crosses val="autoZero"/>
        <c:auto val="1"/>
        <c:lblAlgn val="ctr"/>
        <c:lblOffset val="100"/>
        <c:noMultiLvlLbl val="0"/>
      </c:catAx>
      <c:valAx>
        <c:axId val="15338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384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22.498618021006081</c:v>
                </c:pt>
                <c:pt idx="1">
                  <c:v>33.567025969094146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31.785516860143726</c:v>
                </c:pt>
                <c:pt idx="1">
                  <c:v>28.399497560833115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20.453289110005528</c:v>
                </c:pt>
                <c:pt idx="1">
                  <c:v>19.586364034703358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19.845218352681041</c:v>
                </c:pt>
                <c:pt idx="1">
                  <c:v>14.255250781409751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3.7589828634604756</c:v>
                </c:pt>
                <c:pt idx="1">
                  <c:v>3.3213565857505913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1.6583747927031509</c:v>
                </c:pt>
                <c:pt idx="1">
                  <c:v>0.87050506820903817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3518080"/>
        <c:axId val="153519616"/>
      </c:barChart>
      <c:catAx>
        <c:axId val="153518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19616"/>
        <c:crosses val="autoZero"/>
        <c:auto val="1"/>
        <c:lblAlgn val="ctr"/>
        <c:lblOffset val="100"/>
        <c:noMultiLvlLbl val="0"/>
      </c:catAx>
      <c:valAx>
        <c:axId val="1535196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180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57.68</c:v>
                </c:pt>
                <c:pt idx="1">
                  <c:v>38.619999999999997</c:v>
                </c:pt>
                <c:pt idx="2">
                  <c:v>3.29</c:v>
                </c:pt>
                <c:pt idx="3">
                  <c:v>0.37</c:v>
                </c:pt>
                <c:pt idx="4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59.57</c:v>
                </c:pt>
                <c:pt idx="1">
                  <c:v>35.54</c:v>
                </c:pt>
                <c:pt idx="2">
                  <c:v>4.46</c:v>
                </c:pt>
                <c:pt idx="3">
                  <c:v>0.35</c:v>
                </c:pt>
                <c:pt idx="4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3548288"/>
        <c:axId val="153549824"/>
      </c:barChart>
      <c:catAx>
        <c:axId val="15354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49824"/>
        <c:crosses val="autoZero"/>
        <c:auto val="1"/>
        <c:lblAlgn val="ctr"/>
        <c:lblOffset val="100"/>
        <c:noMultiLvlLbl val="0"/>
      </c:catAx>
      <c:valAx>
        <c:axId val="153549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482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62907</c:v>
                </c:pt>
                <c:pt idx="1">
                  <c:v>70978</c:v>
                </c:pt>
                <c:pt idx="2">
                  <c:v>81574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74784"/>
        <c:axId val="153584768"/>
      </c:barChart>
      <c:catAx>
        <c:axId val="15357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84768"/>
        <c:crosses val="autoZero"/>
        <c:auto val="1"/>
        <c:lblAlgn val="ctr"/>
        <c:lblOffset val="100"/>
        <c:noMultiLvlLbl val="0"/>
      </c:catAx>
      <c:valAx>
        <c:axId val="15358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74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15964</c:v>
                </c:pt>
                <c:pt idx="1">
                  <c:v>16388</c:v>
                </c:pt>
                <c:pt idx="2">
                  <c:v>16808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14422</c:v>
                </c:pt>
                <c:pt idx="1">
                  <c:v>14910</c:v>
                </c:pt>
                <c:pt idx="2">
                  <c:v>15119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602688"/>
        <c:axId val="153608576"/>
      </c:barChart>
      <c:catAx>
        <c:axId val="1536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608576"/>
        <c:crosses val="autoZero"/>
        <c:auto val="1"/>
        <c:lblAlgn val="ctr"/>
        <c:lblOffset val="100"/>
        <c:noMultiLvlLbl val="0"/>
      </c:catAx>
      <c:valAx>
        <c:axId val="15360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602688"/>
        <c:crosses val="autoZero"/>
        <c:crossBetween val="between"/>
        <c:majorUnit val="3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47.5</c:v>
                </c:pt>
                <c:pt idx="1">
                  <c:v>15.4</c:v>
                </c:pt>
                <c:pt idx="2">
                  <c:v>1.1000000000000001</c:v>
                </c:pt>
                <c:pt idx="3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18.600000000000001</c:v>
                </c:pt>
                <c:pt idx="1">
                  <c:v>56.1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3664128"/>
        <c:axId val="153678208"/>
      </c:barChart>
      <c:catAx>
        <c:axId val="153664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678208"/>
        <c:crosses val="autoZero"/>
        <c:auto val="1"/>
        <c:lblAlgn val="ctr"/>
        <c:lblOffset val="100"/>
        <c:noMultiLvlLbl val="0"/>
      </c:catAx>
      <c:valAx>
        <c:axId val="1536782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66412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20160"/>
        <c:axId val="153834240"/>
      </c:barChart>
      <c:catAx>
        <c:axId val="15382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4240"/>
        <c:crosses val="autoZero"/>
        <c:auto val="1"/>
        <c:lblAlgn val="ctr"/>
        <c:lblOffset val="100"/>
        <c:noMultiLvlLbl val="0"/>
      </c:catAx>
      <c:valAx>
        <c:axId val="15383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20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5.9</c:v>
                </c:pt>
                <c:pt idx="1">
                  <c:v>7.2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51008"/>
        <c:axId val="153852544"/>
      </c:barChart>
      <c:catAx>
        <c:axId val="15385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852544"/>
        <c:crosses val="autoZero"/>
        <c:auto val="1"/>
        <c:lblAlgn val="ctr"/>
        <c:lblOffset val="100"/>
        <c:noMultiLvlLbl val="0"/>
      </c:catAx>
      <c:valAx>
        <c:axId val="15385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8510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9.64</c:v>
                </c:pt>
                <c:pt idx="1">
                  <c:v>8.57</c:v>
                </c:pt>
                <c:pt idx="2">
                  <c:v>2.5499999999999998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18.96</c:v>
                </c:pt>
                <c:pt idx="1">
                  <c:v>9.83</c:v>
                </c:pt>
                <c:pt idx="2">
                  <c:v>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878912"/>
        <c:axId val="153880448"/>
      </c:barChart>
      <c:catAx>
        <c:axId val="15387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880448"/>
        <c:crosses val="autoZero"/>
        <c:auto val="1"/>
        <c:lblAlgn val="ctr"/>
        <c:lblOffset val="100"/>
        <c:noMultiLvlLbl val="0"/>
      </c:catAx>
      <c:valAx>
        <c:axId val="153880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8789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14975</c:v>
                </c:pt>
                <c:pt idx="1">
                  <c:v>18198</c:v>
                </c:pt>
                <c:pt idx="2">
                  <c:v>26767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10356</c:v>
                </c:pt>
                <c:pt idx="1">
                  <c:v>18310</c:v>
                </c:pt>
                <c:pt idx="2">
                  <c:v>36121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8368"/>
        <c:axId val="153912448"/>
      </c:barChart>
      <c:catAx>
        <c:axId val="153898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12448"/>
        <c:crosses val="autoZero"/>
        <c:auto val="1"/>
        <c:lblAlgn val="ctr"/>
        <c:lblOffset val="100"/>
        <c:noMultiLvlLbl val="0"/>
      </c:catAx>
      <c:valAx>
        <c:axId val="1539124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3898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32762</c:v>
                </c:pt>
                <c:pt idx="1">
                  <c:v>33958</c:v>
                </c:pt>
                <c:pt idx="2">
                  <c:v>50319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21313</c:v>
                </c:pt>
                <c:pt idx="1">
                  <c:v>32928</c:v>
                </c:pt>
                <c:pt idx="2">
                  <c:v>72604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938944"/>
        <c:axId val="154010368"/>
      </c:barChart>
      <c:catAx>
        <c:axId val="153938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10368"/>
        <c:crosses val="autoZero"/>
        <c:auto val="1"/>
        <c:lblAlgn val="ctr"/>
        <c:lblOffset val="100"/>
        <c:noMultiLvlLbl val="0"/>
      </c:catAx>
      <c:valAx>
        <c:axId val="1540103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3938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1.9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2.1</c:v>
                </c:pt>
                <c:pt idx="1">
                  <c:v>1.8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4028672"/>
        <c:axId val="154042752"/>
      </c:barChart>
      <c:catAx>
        <c:axId val="154028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42752"/>
        <c:crosses val="autoZero"/>
        <c:auto val="1"/>
        <c:lblAlgn val="ctr"/>
        <c:lblOffset val="100"/>
        <c:noMultiLvlLbl val="0"/>
      </c:catAx>
      <c:valAx>
        <c:axId val="1540427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4028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35.5</c:v>
                </c:pt>
                <c:pt idx="1">
                  <c:v>36.700000000000003</c:v>
                </c:pt>
                <c:pt idx="2">
                  <c:v>37.799999999999997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36.4</c:v>
                </c:pt>
                <c:pt idx="1">
                  <c:v>38.1</c:v>
                </c:pt>
                <c:pt idx="2">
                  <c:v>38.9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4052864"/>
        <c:axId val="154157056"/>
      </c:barChart>
      <c:catAx>
        <c:axId val="15405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157056"/>
        <c:crosses val="autoZero"/>
        <c:auto val="1"/>
        <c:lblAlgn val="ctr"/>
        <c:lblOffset val="100"/>
        <c:noMultiLvlLbl val="0"/>
      </c:catAx>
      <c:valAx>
        <c:axId val="154157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0528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4770314641846"/>
          <c:y val="7.6461451589246734E-2"/>
          <c:w val="0.83856253165722716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199936"/>
        <c:axId val="154201472"/>
      </c:barChart>
      <c:catAx>
        <c:axId val="154199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01472"/>
        <c:crosses val="autoZero"/>
        <c:auto val="1"/>
        <c:lblAlgn val="ctr"/>
        <c:lblOffset val="100"/>
        <c:noMultiLvlLbl val="0"/>
      </c:catAx>
      <c:valAx>
        <c:axId val="1542014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999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96</c:v>
                </c:pt>
                <c:pt idx="1">
                  <c:v>86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80</c:v>
                </c:pt>
                <c:pt idx="1">
                  <c:v>69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244992"/>
        <c:axId val="154246528"/>
      </c:barChart>
      <c:catAx>
        <c:axId val="15424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246528"/>
        <c:crosses val="autoZero"/>
        <c:auto val="1"/>
        <c:lblAlgn val="ctr"/>
        <c:lblOffset val="100"/>
        <c:noMultiLvlLbl val="0"/>
      </c:catAx>
      <c:valAx>
        <c:axId val="1542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2449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244-4306-BF42-00D129AC9561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244-4306-BF42-00D129AC956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</c:v>
                </c:pt>
                <c:pt idx="1">
                  <c:v>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244-4306-BF42-00D129AC9561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C244-4306-BF42-00D129AC956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58.3</c:v>
                </c:pt>
                <c:pt idx="1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C244-4306-BF42-00D129AC956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24.8</c:v>
                </c:pt>
                <c:pt idx="1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1234432"/>
        <c:axId val="191236736"/>
      </c:barChart>
      <c:catAx>
        <c:axId val="19123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236736"/>
        <c:crosses val="autoZero"/>
        <c:auto val="1"/>
        <c:lblAlgn val="ctr"/>
        <c:lblOffset val="100"/>
        <c:noMultiLvlLbl val="0"/>
      </c:catAx>
      <c:valAx>
        <c:axId val="191236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2344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767</c:v>
                </c:pt>
                <c:pt idx="1">
                  <c:v>881</c:v>
                </c:pt>
                <c:pt idx="2">
                  <c:v>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690</c:v>
                </c:pt>
                <c:pt idx="1">
                  <c:v>851</c:v>
                </c:pt>
                <c:pt idx="2">
                  <c:v>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74240"/>
        <c:axId val="154875776"/>
      </c:barChart>
      <c:catAx>
        <c:axId val="15487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75776"/>
        <c:crosses val="autoZero"/>
        <c:auto val="1"/>
        <c:lblAlgn val="ctr"/>
        <c:lblOffset val="100"/>
        <c:noMultiLvlLbl val="0"/>
      </c:catAx>
      <c:valAx>
        <c:axId val="15487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74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381</c:v>
                </c:pt>
                <c:pt idx="1">
                  <c:v>484</c:v>
                </c:pt>
                <c:pt idx="2">
                  <c:v>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182</c:v>
                </c:pt>
                <c:pt idx="1">
                  <c:v>264</c:v>
                </c:pt>
                <c:pt idx="2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914816"/>
        <c:axId val="154916352"/>
      </c:barChart>
      <c:catAx>
        <c:axId val="15491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16352"/>
        <c:crosses val="autoZero"/>
        <c:auto val="1"/>
        <c:lblAlgn val="ctr"/>
        <c:lblOffset val="100"/>
        <c:noMultiLvlLbl val="0"/>
      </c:catAx>
      <c:valAx>
        <c:axId val="15491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14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3805</c:v>
                </c:pt>
                <c:pt idx="1">
                  <c:v>3360</c:v>
                </c:pt>
                <c:pt idx="2">
                  <c:v>3059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2685</c:v>
                </c:pt>
                <c:pt idx="1">
                  <c:v>2330</c:v>
                </c:pt>
                <c:pt idx="2">
                  <c:v>2148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971520"/>
        <c:axId val="154977408"/>
      </c:barChart>
      <c:catAx>
        <c:axId val="15497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977408"/>
        <c:crosses val="autoZero"/>
        <c:auto val="1"/>
        <c:lblAlgn val="ctr"/>
        <c:lblOffset val="100"/>
        <c:noMultiLvlLbl val="0"/>
      </c:catAx>
      <c:valAx>
        <c:axId val="15497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9715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18.600000000000001</c:v>
                </c:pt>
                <c:pt idx="1">
                  <c:v>56.1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BFF-4A58-856C-A5FEE4004B02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BFF-4A58-856C-A5FEE4004B0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</c:v>
                </c:pt>
                <c:pt idx="1">
                  <c:v>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BFF-4A58-856C-A5FEE4004B02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BFF-4A58-856C-A5FEE4004B0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58.3</c:v>
                </c:pt>
                <c:pt idx="1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EBFF-4A58-856C-A5FEE4004B02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EBFF-4A58-856C-A5FEE4004B0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24.8</c:v>
                </c:pt>
                <c:pt idx="1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5271552"/>
        <c:axId val="155273088"/>
      </c:barChart>
      <c:catAx>
        <c:axId val="155271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273088"/>
        <c:crosses val="autoZero"/>
        <c:auto val="1"/>
        <c:lblAlgn val="ctr"/>
        <c:lblOffset val="100"/>
        <c:noMultiLvlLbl val="0"/>
      </c:catAx>
      <c:valAx>
        <c:axId val="155273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527155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9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5348992"/>
        <c:axId val="155350528"/>
      </c:barChart>
      <c:catAx>
        <c:axId val="155348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350528"/>
        <c:crosses val="autoZero"/>
        <c:auto val="1"/>
        <c:lblAlgn val="ctr"/>
        <c:lblOffset val="100"/>
        <c:noMultiLvlLbl val="0"/>
      </c:catAx>
      <c:valAx>
        <c:axId val="155350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5348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1334</c:v>
                </c:pt>
                <c:pt idx="1">
                  <c:v>2912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1095</c:v>
                </c:pt>
                <c:pt idx="1">
                  <c:v>1230</c:v>
                </c:pt>
                <c:pt idx="2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39488"/>
        <c:axId val="155441024"/>
      </c:barChart>
      <c:catAx>
        <c:axId val="15543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441024"/>
        <c:crosses val="autoZero"/>
        <c:auto val="1"/>
        <c:lblAlgn val="ctr"/>
        <c:lblOffset val="100"/>
        <c:noMultiLvlLbl val="0"/>
      </c:catAx>
      <c:valAx>
        <c:axId val="15544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439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299</c:v>
                </c:pt>
                <c:pt idx="1">
                  <c:v>766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246</c:v>
                </c:pt>
                <c:pt idx="1">
                  <c:v>316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7040"/>
        <c:axId val="155608576"/>
      </c:barChart>
      <c:catAx>
        <c:axId val="155607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608576"/>
        <c:crosses val="autoZero"/>
        <c:auto val="1"/>
        <c:lblAlgn val="ctr"/>
        <c:lblOffset val="100"/>
        <c:noMultiLvlLbl val="0"/>
      </c:catAx>
      <c:valAx>
        <c:axId val="15560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607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47360"/>
        <c:axId val="155649152"/>
      </c:barChart>
      <c:catAx>
        <c:axId val="155647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5649152"/>
        <c:crosses val="autoZero"/>
        <c:auto val="1"/>
        <c:lblAlgn val="ctr"/>
        <c:lblOffset val="100"/>
        <c:noMultiLvlLbl val="0"/>
      </c:catAx>
      <c:valAx>
        <c:axId val="155649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47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9632"/>
        <c:axId val="155671168"/>
      </c:barChart>
      <c:catAx>
        <c:axId val="1556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71168"/>
        <c:crosses val="autoZero"/>
        <c:auto val="1"/>
        <c:lblAlgn val="ctr"/>
        <c:lblOffset val="100"/>
        <c:noMultiLvlLbl val="0"/>
      </c:catAx>
      <c:valAx>
        <c:axId val="15567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9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22.5</c:v>
                </c:pt>
                <c:pt idx="1">
                  <c:v>17.5</c:v>
                </c:pt>
                <c:pt idx="2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74.2</c:v>
                </c:pt>
                <c:pt idx="1">
                  <c:v>11.1</c:v>
                </c:pt>
                <c:pt idx="2">
                  <c:v>21.6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3.4</c:v>
                </c:pt>
                <c:pt idx="1">
                  <c:v>71.400000000000006</c:v>
                </c:pt>
                <c:pt idx="2">
                  <c:v>58.9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667648"/>
        <c:axId val="150669184"/>
      </c:barChart>
      <c:catAx>
        <c:axId val="15066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669184"/>
        <c:crosses val="autoZero"/>
        <c:auto val="1"/>
        <c:lblAlgn val="ctr"/>
        <c:lblOffset val="100"/>
        <c:noMultiLvlLbl val="0"/>
      </c:catAx>
      <c:valAx>
        <c:axId val="150669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6676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780224"/>
        <c:axId val="155781760"/>
      </c:barChart>
      <c:catAx>
        <c:axId val="155780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81760"/>
        <c:crosses val="autoZero"/>
        <c:auto val="1"/>
        <c:lblAlgn val="ctr"/>
        <c:lblOffset val="100"/>
        <c:noMultiLvlLbl val="0"/>
      </c:catAx>
      <c:valAx>
        <c:axId val="155781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80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154</c:v>
                </c:pt>
                <c:pt idx="1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840896"/>
        <c:axId val="155842432"/>
      </c:barChart>
      <c:catAx>
        <c:axId val="155840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2432"/>
        <c:crosses val="autoZero"/>
        <c:auto val="1"/>
        <c:lblAlgn val="ctr"/>
        <c:lblOffset val="100"/>
        <c:noMultiLvlLbl val="0"/>
      </c:catAx>
      <c:valAx>
        <c:axId val="155842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0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858816"/>
        <c:axId val="155860352"/>
      </c:barChart>
      <c:catAx>
        <c:axId val="15585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60352"/>
        <c:crosses val="autoZero"/>
        <c:auto val="1"/>
        <c:lblAlgn val="ctr"/>
        <c:lblOffset val="100"/>
        <c:noMultiLvlLbl val="0"/>
      </c:catAx>
      <c:valAx>
        <c:axId val="155860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58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16.912638847193033</c:v>
                </c:pt>
                <c:pt idx="1">
                  <c:v>61.539477634344038</c:v>
                </c:pt>
                <c:pt idx="2">
                  <c:v>21.547883518462925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5965696"/>
        <c:axId val="156303360"/>
      </c:barChart>
      <c:catAx>
        <c:axId val="15596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303360"/>
        <c:crosses val="autoZero"/>
        <c:auto val="1"/>
        <c:lblAlgn val="ctr"/>
        <c:lblOffset val="100"/>
        <c:noMultiLvlLbl val="0"/>
      </c:catAx>
      <c:valAx>
        <c:axId val="15630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5965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6329856"/>
        <c:axId val="156331392"/>
      </c:barChart>
      <c:catAx>
        <c:axId val="15632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331392"/>
        <c:crosses val="autoZero"/>
        <c:auto val="1"/>
        <c:lblAlgn val="ctr"/>
        <c:lblOffset val="100"/>
        <c:noMultiLvlLbl val="0"/>
      </c:catAx>
      <c:valAx>
        <c:axId val="156331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6329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112.4</c:v>
                </c:pt>
                <c:pt idx="1">
                  <c:v>118.5</c:v>
                </c:pt>
                <c:pt idx="2">
                  <c:v>94.4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125.4</c:v>
                </c:pt>
                <c:pt idx="1">
                  <c:v>123</c:v>
                </c:pt>
                <c:pt idx="2">
                  <c:v>86.4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386816"/>
        <c:axId val="156388352"/>
      </c:barChart>
      <c:catAx>
        <c:axId val="15638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388352"/>
        <c:crosses val="autoZero"/>
        <c:auto val="1"/>
        <c:lblAlgn val="ctr"/>
        <c:lblOffset val="100"/>
        <c:noMultiLvlLbl val="0"/>
      </c:catAx>
      <c:valAx>
        <c:axId val="156388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3868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780</c:v>
                </c:pt>
                <c:pt idx="1">
                  <c:v>719</c:v>
                </c:pt>
                <c:pt idx="2">
                  <c:v>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25600"/>
        <c:axId val="156427392"/>
      </c:barChart>
      <c:catAx>
        <c:axId val="15642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27392"/>
        <c:crosses val="autoZero"/>
        <c:auto val="1"/>
        <c:lblAlgn val="ctr"/>
        <c:lblOffset val="100"/>
        <c:noMultiLvlLbl val="0"/>
      </c:catAx>
      <c:valAx>
        <c:axId val="156427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25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147</c:v>
                </c:pt>
                <c:pt idx="1">
                  <c:v>102</c:v>
                </c:pt>
                <c:pt idx="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163</c:v>
                </c:pt>
                <c:pt idx="1">
                  <c:v>138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35424"/>
        <c:axId val="156545408"/>
      </c:barChart>
      <c:catAx>
        <c:axId val="15653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5408"/>
        <c:crosses val="autoZero"/>
        <c:auto val="1"/>
        <c:lblAlgn val="ctr"/>
        <c:lblOffset val="100"/>
        <c:noMultiLvlLbl val="0"/>
      </c:catAx>
      <c:valAx>
        <c:axId val="15654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5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513</c:v>
                </c:pt>
                <c:pt idx="1">
                  <c:v>494</c:v>
                </c:pt>
                <c:pt idx="2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489</c:v>
                </c:pt>
                <c:pt idx="1">
                  <c:v>613</c:v>
                </c:pt>
                <c:pt idx="2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768512"/>
        <c:axId val="156786688"/>
      </c:barChart>
      <c:catAx>
        <c:axId val="15676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86688"/>
        <c:crosses val="autoZero"/>
        <c:auto val="1"/>
        <c:lblAlgn val="ctr"/>
        <c:lblOffset val="100"/>
        <c:noMultiLvlLbl val="0"/>
      </c:catAx>
      <c:valAx>
        <c:axId val="15678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685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9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691840"/>
        <c:axId val="150693376"/>
      </c:barChart>
      <c:catAx>
        <c:axId val="150691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693376"/>
        <c:crosses val="autoZero"/>
        <c:auto val="1"/>
        <c:lblAlgn val="ctr"/>
        <c:lblOffset val="100"/>
        <c:noMultiLvlLbl val="0"/>
      </c:catAx>
      <c:valAx>
        <c:axId val="15069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69184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2.3320324226958871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2.3128189732812969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2.2059441609126389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2.3692584809366557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2.8219753827679375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3.3251275893125189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3.4175923146202338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3.9975983188231763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4.0384268988291803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3.9615731011708197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3.3167217051936357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3.3311317922545784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3.2794956469528671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3.799459621735215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3.7982587811468029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2.2083458420894626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1.6883818673071149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1.1792254578204744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901760"/>
        <c:axId val="156903296"/>
      </c:barChart>
      <c:catAx>
        <c:axId val="1569017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6903296"/>
        <c:crosses val="autoZero"/>
        <c:auto val="1"/>
        <c:lblAlgn val="ctr"/>
        <c:lblOffset val="100"/>
        <c:noMultiLvlLbl val="0"/>
      </c:catAx>
      <c:valAx>
        <c:axId val="15690329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69017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2.4437105974181925</c:v>
                </c:pt>
                <c:pt idx="1">
                  <c:v>2.485740018012609</c:v>
                </c:pt>
                <c:pt idx="2">
                  <c:v>2.38486940858601</c:v>
                </c:pt>
                <c:pt idx="3">
                  <c:v>2.4437105974181925</c:v>
                </c:pt>
                <c:pt idx="4">
                  <c:v>2.5697988592014411</c:v>
                </c:pt>
                <c:pt idx="5">
                  <c:v>3.1329930951666167</c:v>
                </c:pt>
                <c:pt idx="6">
                  <c:v>3.1750225157610328</c:v>
                </c:pt>
                <c:pt idx="7">
                  <c:v>3.6805764034824375</c:v>
                </c:pt>
                <c:pt idx="8">
                  <c:v>3.7105974181927346</c:v>
                </c:pt>
                <c:pt idx="9">
                  <c:v>3.3719603722605824</c:v>
                </c:pt>
                <c:pt idx="10">
                  <c:v>2.9384569198438908</c:v>
                </c:pt>
                <c:pt idx="11">
                  <c:v>2.7571299909936955</c:v>
                </c:pt>
                <c:pt idx="12">
                  <c:v>2.6478534974482137</c:v>
                </c:pt>
                <c:pt idx="13">
                  <c:v>2.8375863104172923</c:v>
                </c:pt>
                <c:pt idx="14">
                  <c:v>2.6898829180426298</c:v>
                </c:pt>
                <c:pt idx="15">
                  <c:v>1.5022515761032724</c:v>
                </c:pt>
                <c:pt idx="16">
                  <c:v>1.1035725007505253</c:v>
                </c:pt>
                <c:pt idx="17">
                  <c:v>0.74091864305013511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6935296"/>
        <c:axId val="156936832"/>
      </c:barChart>
      <c:catAx>
        <c:axId val="1569352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6936832"/>
        <c:crosses val="autoZero"/>
        <c:auto val="1"/>
        <c:lblAlgn val="ctr"/>
        <c:lblOffset val="100"/>
        <c:noMultiLvlLbl val="0"/>
      </c:catAx>
      <c:valAx>
        <c:axId val="1569368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352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0.20932396113293364</c:v>
                </c:pt>
                <c:pt idx="1">
                  <c:v>0.21751118191287297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0.27909861484391152</c:v>
                </c:pt>
                <c:pt idx="1">
                  <c:v>0.13785919980393357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0AE-4E60-AEFD-341F5C70F0D1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0AE-4E60-AEFD-341F5C70F0D1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0AE-4E60-AEFD-341F5C70F0D1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0AE-4E60-AEFD-341F5C70F0D1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1.6849286747984287</c:v>
                </c:pt>
                <c:pt idx="1">
                  <c:v>0.38600575945101406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0AE-4E60-AEFD-341F5C70F0D1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0AE-4E60-AEFD-341F5C70F0D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8.9621666322100477</c:v>
                </c:pt>
                <c:pt idx="1">
                  <c:v>6.182219226763066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0AE-4E60-AEFD-341F5C70F0D1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0AE-4E60-AEFD-341F5C70F0D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45.860037213148644</c:v>
                </c:pt>
                <c:pt idx="1">
                  <c:v>49.286195698792966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30AE-4E60-AEFD-341F5C70F0D1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30AE-4E60-AEFD-341F5C70F0D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8.8665495141616706</c:v>
                </c:pt>
                <c:pt idx="1">
                  <c:v>9.910544697016114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30AE-4E60-AEFD-341F5C70F0D1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30AE-4E60-AEFD-341F5C70F0D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34.137895389704362</c:v>
                </c:pt>
                <c:pt idx="1">
                  <c:v>33.879664236260034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7009024"/>
        <c:axId val="157010560"/>
      </c:barChart>
      <c:catAx>
        <c:axId val="157009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010560"/>
        <c:crosses val="autoZero"/>
        <c:auto val="1"/>
        <c:lblAlgn val="ctr"/>
        <c:lblOffset val="100"/>
        <c:noMultiLvlLbl val="0"/>
      </c:catAx>
      <c:valAx>
        <c:axId val="157010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0090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C7-4AA0-9159-3D7B82E9757A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C7-4AA0-9159-3D7B82E9757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17.994107918131071</c:v>
                </c:pt>
                <c:pt idx="1">
                  <c:v>13.583726487347588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8C7-4AA0-9159-3D7B82E9757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88C7-4AA0-9159-3D7B82E9757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16.898387430225345</c:v>
                </c:pt>
                <c:pt idx="1">
                  <c:v>16.2581949635439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88C7-4AA0-9159-3D7B82E9757A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88C7-4AA0-9159-3D7B82E9757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64.836158776100888</c:v>
                </c:pt>
                <c:pt idx="1">
                  <c:v>69.857851847313285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0.27134587554269174</c:v>
                </c:pt>
                <c:pt idx="1">
                  <c:v>0.30022670179523314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7063040"/>
        <c:axId val="157064576"/>
      </c:barChart>
      <c:catAx>
        <c:axId val="157063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064576"/>
        <c:crosses val="autoZero"/>
        <c:auto val="1"/>
        <c:lblAlgn val="ctr"/>
        <c:lblOffset val="100"/>
        <c:noMultiLvlLbl val="0"/>
      </c:catAx>
      <c:valAx>
        <c:axId val="157064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0630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6</c:v>
                </c:pt>
                <c:pt idx="3">
                  <c:v>8</c:v>
                </c:pt>
                <c:pt idx="4">
                  <c:v>14</c:v>
                </c:pt>
                <c:pt idx="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8</c:v>
                </c:pt>
                <c:pt idx="4">
                  <c:v>4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7099520"/>
        <c:axId val="157101056"/>
      </c:barChart>
      <c:catAx>
        <c:axId val="157099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01056"/>
        <c:crosses val="autoZero"/>
        <c:auto val="1"/>
        <c:lblAlgn val="ctr"/>
        <c:lblOffset val="100"/>
        <c:noMultiLvlLbl val="0"/>
      </c:catAx>
      <c:valAx>
        <c:axId val="1571010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099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0.17</c:v>
                </c:pt>
                <c:pt idx="1">
                  <c:v>7.0000000000000007E-2</c:v>
                </c:pt>
                <c:pt idx="3">
                  <c:v>0.11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7137536"/>
        <c:axId val="157143424"/>
      </c:barChart>
      <c:catAx>
        <c:axId val="157137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143424"/>
        <c:crosses val="autoZero"/>
        <c:auto val="1"/>
        <c:lblAlgn val="ctr"/>
        <c:lblOffset val="100"/>
        <c:noMultiLvlLbl val="0"/>
      </c:catAx>
      <c:valAx>
        <c:axId val="15714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137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61.137440758293835</c:v>
                </c:pt>
                <c:pt idx="2">
                  <c:v>14.925373134328357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38.862559241706165</c:v>
                </c:pt>
                <c:pt idx="2">
                  <c:v>85.074626865671647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7202304"/>
        <c:axId val="157203840"/>
      </c:barChart>
      <c:catAx>
        <c:axId val="157202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203840"/>
        <c:crosses val="autoZero"/>
        <c:auto val="1"/>
        <c:lblAlgn val="ctr"/>
        <c:lblOffset val="100"/>
        <c:noMultiLvlLbl val="0"/>
      </c:catAx>
      <c:valAx>
        <c:axId val="1572038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2023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1.3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315072"/>
        <c:axId val="157316608"/>
      </c:barChart>
      <c:catAx>
        <c:axId val="15731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316608"/>
        <c:crosses val="autoZero"/>
        <c:auto val="1"/>
        <c:lblAlgn val="ctr"/>
        <c:lblOffset val="100"/>
        <c:noMultiLvlLbl val="0"/>
      </c:catAx>
      <c:valAx>
        <c:axId val="157316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315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415</c:v>
                </c:pt>
                <c:pt idx="1">
                  <c:v>350</c:v>
                </c:pt>
                <c:pt idx="2">
                  <c:v>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422</c:v>
                </c:pt>
                <c:pt idx="1">
                  <c:v>407</c:v>
                </c:pt>
                <c:pt idx="2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363200"/>
        <c:axId val="157373184"/>
      </c:barChart>
      <c:catAx>
        <c:axId val="15736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373184"/>
        <c:crosses val="autoZero"/>
        <c:auto val="1"/>
        <c:lblAlgn val="ctr"/>
        <c:lblOffset val="100"/>
        <c:noMultiLvlLbl val="0"/>
      </c:catAx>
      <c:valAx>
        <c:axId val="157373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7363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742</c:v>
                </c:pt>
                <c:pt idx="1">
                  <c:v>771</c:v>
                </c:pt>
                <c:pt idx="2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764</c:v>
                </c:pt>
                <c:pt idx="1">
                  <c:v>849</c:v>
                </c:pt>
                <c:pt idx="2">
                  <c:v>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403776"/>
        <c:axId val="157417856"/>
      </c:barChart>
      <c:catAx>
        <c:axId val="15740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417856"/>
        <c:crosses val="autoZero"/>
        <c:auto val="1"/>
        <c:lblAlgn val="ctr"/>
        <c:lblOffset val="100"/>
        <c:noMultiLvlLbl val="0"/>
      </c:catAx>
      <c:valAx>
        <c:axId val="157417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74037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1334</c:v>
                </c:pt>
                <c:pt idx="1">
                  <c:v>2912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1095</c:v>
                </c:pt>
                <c:pt idx="1">
                  <c:v>1230</c:v>
                </c:pt>
                <c:pt idx="2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16800"/>
        <c:axId val="150718336"/>
      </c:barChart>
      <c:catAx>
        <c:axId val="15071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18336"/>
        <c:crosses val="autoZero"/>
        <c:auto val="1"/>
        <c:lblAlgn val="ctr"/>
        <c:lblOffset val="100"/>
        <c:noMultiLvlLbl val="0"/>
      </c:catAx>
      <c:valAx>
        <c:axId val="15071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16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22.498618021006081</c:v>
                </c:pt>
                <c:pt idx="1">
                  <c:v>33.567025969094146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31.785516860143726</c:v>
                </c:pt>
                <c:pt idx="1">
                  <c:v>28.399497560833115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20.453289110005528</c:v>
                </c:pt>
                <c:pt idx="1">
                  <c:v>19.586364034703358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19.845218352681041</c:v>
                </c:pt>
                <c:pt idx="1">
                  <c:v>14.255250781409751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3.7589828634604756</c:v>
                </c:pt>
                <c:pt idx="1">
                  <c:v>3.3213565857505913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1.6583747927031509</c:v>
                </c:pt>
                <c:pt idx="1">
                  <c:v>0.87050506820903817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7569792"/>
        <c:axId val="157571328"/>
      </c:barChart>
      <c:catAx>
        <c:axId val="157569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571328"/>
        <c:crosses val="autoZero"/>
        <c:auto val="1"/>
        <c:lblAlgn val="ctr"/>
        <c:lblOffset val="100"/>
        <c:noMultiLvlLbl val="0"/>
      </c:catAx>
      <c:valAx>
        <c:axId val="1575713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5697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57.68</c:v>
                </c:pt>
                <c:pt idx="1">
                  <c:v>38.619999999999997</c:v>
                </c:pt>
                <c:pt idx="2">
                  <c:v>3.29</c:v>
                </c:pt>
                <c:pt idx="3">
                  <c:v>0.37</c:v>
                </c:pt>
                <c:pt idx="4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59.57</c:v>
                </c:pt>
                <c:pt idx="1">
                  <c:v>35.54</c:v>
                </c:pt>
                <c:pt idx="2">
                  <c:v>4.46</c:v>
                </c:pt>
                <c:pt idx="3">
                  <c:v>0.35</c:v>
                </c:pt>
                <c:pt idx="4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7690112"/>
        <c:axId val="157704192"/>
      </c:barChart>
      <c:catAx>
        <c:axId val="157690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704192"/>
        <c:crosses val="autoZero"/>
        <c:auto val="1"/>
        <c:lblAlgn val="ctr"/>
        <c:lblOffset val="100"/>
        <c:noMultiLvlLbl val="0"/>
      </c:catAx>
      <c:valAx>
        <c:axId val="157704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6901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62907</c:v>
                </c:pt>
                <c:pt idx="1">
                  <c:v>70978</c:v>
                </c:pt>
                <c:pt idx="2">
                  <c:v>81574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729152"/>
        <c:axId val="157730688"/>
      </c:barChart>
      <c:catAx>
        <c:axId val="15772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730688"/>
        <c:crosses val="autoZero"/>
        <c:auto val="1"/>
        <c:lblAlgn val="ctr"/>
        <c:lblOffset val="100"/>
        <c:noMultiLvlLbl val="0"/>
      </c:catAx>
      <c:valAx>
        <c:axId val="15773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729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15964</c:v>
                </c:pt>
                <c:pt idx="1">
                  <c:v>16388</c:v>
                </c:pt>
                <c:pt idx="2">
                  <c:v>16808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14422</c:v>
                </c:pt>
                <c:pt idx="1">
                  <c:v>14910</c:v>
                </c:pt>
                <c:pt idx="2">
                  <c:v>15119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752704"/>
        <c:axId val="157766784"/>
      </c:barChart>
      <c:catAx>
        <c:axId val="15775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766784"/>
        <c:crosses val="autoZero"/>
        <c:auto val="1"/>
        <c:lblAlgn val="ctr"/>
        <c:lblOffset val="100"/>
        <c:noMultiLvlLbl val="0"/>
      </c:catAx>
      <c:valAx>
        <c:axId val="15776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7527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47.5</c:v>
                </c:pt>
                <c:pt idx="1">
                  <c:v>15.4</c:v>
                </c:pt>
                <c:pt idx="2">
                  <c:v>1.1000000000000001</c:v>
                </c:pt>
                <c:pt idx="3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7956352"/>
        <c:axId val="157970432"/>
      </c:barChart>
      <c:catAx>
        <c:axId val="157956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970432"/>
        <c:crosses val="autoZero"/>
        <c:auto val="1"/>
        <c:lblAlgn val="ctr"/>
        <c:lblOffset val="100"/>
        <c:noMultiLvlLbl val="0"/>
      </c:catAx>
      <c:valAx>
        <c:axId val="15797043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95635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073216"/>
        <c:axId val="158074752"/>
      </c:barChart>
      <c:catAx>
        <c:axId val="15807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74752"/>
        <c:crosses val="autoZero"/>
        <c:auto val="1"/>
        <c:lblAlgn val="ctr"/>
        <c:lblOffset val="100"/>
        <c:noMultiLvlLbl val="0"/>
      </c:catAx>
      <c:valAx>
        <c:axId val="15807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73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099328"/>
        <c:axId val="158100864"/>
      </c:barChart>
      <c:catAx>
        <c:axId val="15809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100864"/>
        <c:crosses val="autoZero"/>
        <c:auto val="1"/>
        <c:lblAlgn val="ctr"/>
        <c:lblOffset val="100"/>
        <c:noMultiLvlLbl val="0"/>
      </c:catAx>
      <c:valAx>
        <c:axId val="15810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099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5.9</c:v>
                </c:pt>
                <c:pt idx="1">
                  <c:v>7.2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117248"/>
        <c:axId val="158135424"/>
      </c:barChart>
      <c:catAx>
        <c:axId val="15811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135424"/>
        <c:crosses val="autoZero"/>
        <c:auto val="1"/>
        <c:lblAlgn val="ctr"/>
        <c:lblOffset val="100"/>
        <c:noMultiLvlLbl val="0"/>
      </c:catAx>
      <c:valAx>
        <c:axId val="158135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117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9.64</c:v>
                </c:pt>
                <c:pt idx="1">
                  <c:v>8.57</c:v>
                </c:pt>
                <c:pt idx="2">
                  <c:v>2.5499999999999998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18.96</c:v>
                </c:pt>
                <c:pt idx="1">
                  <c:v>9.83</c:v>
                </c:pt>
                <c:pt idx="2">
                  <c:v>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8186112"/>
        <c:axId val="158196096"/>
      </c:barChart>
      <c:catAx>
        <c:axId val="15818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196096"/>
        <c:crosses val="autoZero"/>
        <c:auto val="1"/>
        <c:lblAlgn val="ctr"/>
        <c:lblOffset val="100"/>
        <c:noMultiLvlLbl val="0"/>
      </c:catAx>
      <c:valAx>
        <c:axId val="158196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186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299</c:v>
                </c:pt>
                <c:pt idx="1">
                  <c:v>766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246</c:v>
                </c:pt>
                <c:pt idx="1">
                  <c:v>316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8704"/>
        <c:axId val="150730240"/>
      </c:barChart>
      <c:catAx>
        <c:axId val="15072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30240"/>
        <c:crosses val="autoZero"/>
        <c:auto val="1"/>
        <c:lblAlgn val="ctr"/>
        <c:lblOffset val="100"/>
        <c:noMultiLvlLbl val="0"/>
      </c:catAx>
      <c:valAx>
        <c:axId val="15073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28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282496"/>
        <c:axId val="158284032"/>
      </c:barChart>
      <c:catAx>
        <c:axId val="15828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84032"/>
        <c:crosses val="autoZero"/>
        <c:auto val="1"/>
        <c:lblAlgn val="ctr"/>
        <c:lblOffset val="100"/>
        <c:noMultiLvlLbl val="0"/>
      </c:catAx>
      <c:valAx>
        <c:axId val="15828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82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22.5</c:v>
                </c:pt>
                <c:pt idx="1">
                  <c:v>17.5</c:v>
                </c:pt>
                <c:pt idx="2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74.2</c:v>
                </c:pt>
                <c:pt idx="1">
                  <c:v>11.1</c:v>
                </c:pt>
                <c:pt idx="2">
                  <c:v>21.6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3.4</c:v>
                </c:pt>
                <c:pt idx="1">
                  <c:v>71.400000000000006</c:v>
                </c:pt>
                <c:pt idx="2">
                  <c:v>58.9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8404992"/>
        <c:axId val="158406528"/>
      </c:barChart>
      <c:catAx>
        <c:axId val="15840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406528"/>
        <c:crosses val="autoZero"/>
        <c:auto val="1"/>
        <c:lblAlgn val="ctr"/>
        <c:lblOffset val="100"/>
        <c:noMultiLvlLbl val="0"/>
      </c:catAx>
      <c:valAx>
        <c:axId val="15840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840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14975</c:v>
                </c:pt>
                <c:pt idx="1">
                  <c:v>18198</c:v>
                </c:pt>
                <c:pt idx="2">
                  <c:v>26767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10356</c:v>
                </c:pt>
                <c:pt idx="1">
                  <c:v>18310</c:v>
                </c:pt>
                <c:pt idx="2">
                  <c:v>36121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433280"/>
        <c:axId val="158434816"/>
      </c:barChart>
      <c:catAx>
        <c:axId val="158433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434816"/>
        <c:crosses val="autoZero"/>
        <c:auto val="1"/>
        <c:lblAlgn val="ctr"/>
        <c:lblOffset val="100"/>
        <c:noMultiLvlLbl val="0"/>
      </c:catAx>
      <c:valAx>
        <c:axId val="1584348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433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32762</c:v>
                </c:pt>
                <c:pt idx="1">
                  <c:v>33958</c:v>
                </c:pt>
                <c:pt idx="2">
                  <c:v>50319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21313</c:v>
                </c:pt>
                <c:pt idx="1">
                  <c:v>32928</c:v>
                </c:pt>
                <c:pt idx="2">
                  <c:v>72604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473600"/>
        <c:axId val="158479488"/>
      </c:barChart>
      <c:catAx>
        <c:axId val="158473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479488"/>
        <c:crosses val="autoZero"/>
        <c:auto val="1"/>
        <c:lblAlgn val="ctr"/>
        <c:lblOffset val="100"/>
        <c:noMultiLvlLbl val="0"/>
      </c:catAx>
      <c:valAx>
        <c:axId val="1584794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473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1.9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2.1</c:v>
                </c:pt>
                <c:pt idx="1">
                  <c:v>1.8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8510080"/>
        <c:axId val="158597888"/>
      </c:barChart>
      <c:catAx>
        <c:axId val="158510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597888"/>
        <c:crosses val="autoZero"/>
        <c:auto val="1"/>
        <c:lblAlgn val="ctr"/>
        <c:lblOffset val="100"/>
        <c:noMultiLvlLbl val="0"/>
      </c:catAx>
      <c:valAx>
        <c:axId val="158597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8510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35.5</c:v>
                </c:pt>
                <c:pt idx="1">
                  <c:v>36.700000000000003</c:v>
                </c:pt>
                <c:pt idx="2">
                  <c:v>37.799999999999997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36.4</c:v>
                </c:pt>
                <c:pt idx="1">
                  <c:v>38.1</c:v>
                </c:pt>
                <c:pt idx="2">
                  <c:v>38.9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8632576"/>
        <c:axId val="158654848"/>
      </c:barChart>
      <c:catAx>
        <c:axId val="15863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654848"/>
        <c:crosses val="autoZero"/>
        <c:auto val="1"/>
        <c:lblAlgn val="ctr"/>
        <c:lblOffset val="100"/>
        <c:noMultiLvlLbl val="0"/>
      </c:catAx>
      <c:valAx>
        <c:axId val="158654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6325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927104"/>
        <c:axId val="158928896"/>
      </c:barChart>
      <c:catAx>
        <c:axId val="158927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928896"/>
        <c:crosses val="autoZero"/>
        <c:auto val="1"/>
        <c:lblAlgn val="ctr"/>
        <c:lblOffset val="100"/>
        <c:noMultiLvlLbl val="0"/>
      </c:catAx>
      <c:valAx>
        <c:axId val="1589288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92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971392"/>
        <c:axId val="158972928"/>
      </c:barChart>
      <c:catAx>
        <c:axId val="158971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972928"/>
        <c:crosses val="autoZero"/>
        <c:auto val="1"/>
        <c:lblAlgn val="ctr"/>
        <c:lblOffset val="100"/>
        <c:noMultiLvlLbl val="0"/>
      </c:catAx>
      <c:valAx>
        <c:axId val="15897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971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96</c:v>
                </c:pt>
                <c:pt idx="1">
                  <c:v>86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80</c:v>
                </c:pt>
                <c:pt idx="1">
                  <c:v>69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023872"/>
        <c:axId val="159025408"/>
      </c:barChart>
      <c:catAx>
        <c:axId val="15902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025408"/>
        <c:crosses val="autoZero"/>
        <c:auto val="1"/>
        <c:lblAlgn val="ctr"/>
        <c:lblOffset val="100"/>
        <c:noMultiLvlLbl val="0"/>
      </c:catAx>
      <c:valAx>
        <c:axId val="15902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0238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44455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38820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7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71314</v>
      </c>
      <c r="C4" s="35">
        <v>34008</v>
      </c>
      <c r="D4" s="63">
        <v>37306</v>
      </c>
      <c r="E4" s="213"/>
    </row>
    <row r="5" spans="1:5" ht="30" x14ac:dyDescent="0.25">
      <c r="A5" s="203" t="s">
        <v>724</v>
      </c>
      <c r="B5" s="72">
        <v>70533</v>
      </c>
      <c r="C5" s="61">
        <v>33653</v>
      </c>
      <c r="D5" s="111">
        <v>36880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14170</v>
      </c>
      <c r="C4" s="71">
        <v>14556</v>
      </c>
    </row>
    <row r="5" spans="1:6" x14ac:dyDescent="0.25">
      <c r="A5" s="288" t="s">
        <v>727</v>
      </c>
      <c r="B5" s="216">
        <v>5099</v>
      </c>
      <c r="C5" s="216">
        <v>5129</v>
      </c>
    </row>
    <row r="6" spans="1:6" x14ac:dyDescent="0.25">
      <c r="A6" s="288" t="s">
        <v>728</v>
      </c>
      <c r="B6" s="216">
        <v>5375</v>
      </c>
      <c r="C6" s="216">
        <v>5504</v>
      </c>
    </row>
    <row r="7" spans="1:6" x14ac:dyDescent="0.25">
      <c r="A7" s="288" t="s">
        <v>729</v>
      </c>
      <c r="B7" s="216">
        <v>12170</v>
      </c>
      <c r="C7" s="216">
        <v>9038</v>
      </c>
    </row>
    <row r="8" spans="1:6" x14ac:dyDescent="0.25">
      <c r="A8" s="288" t="s">
        <v>730</v>
      </c>
      <c r="B8" s="216">
        <v>23</v>
      </c>
      <c r="C8" s="216">
        <v>53</v>
      </c>
    </row>
    <row r="9" spans="1:6" x14ac:dyDescent="0.25">
      <c r="A9" s="288" t="s">
        <v>731</v>
      </c>
      <c r="B9" s="216">
        <v>4533</v>
      </c>
      <c r="C9" s="216">
        <v>4285</v>
      </c>
    </row>
    <row r="10" spans="1:6" ht="30" x14ac:dyDescent="0.25">
      <c r="A10" s="295" t="s">
        <v>732</v>
      </c>
      <c r="B10" s="216">
        <v>3093</v>
      </c>
      <c r="C10" s="216">
        <v>230</v>
      </c>
    </row>
    <row r="11" spans="1:6" x14ac:dyDescent="0.25">
      <c r="A11" s="288" t="s">
        <v>895</v>
      </c>
      <c r="B11" s="216">
        <v>1156</v>
      </c>
      <c r="C11" s="216">
        <v>1555</v>
      </c>
    </row>
    <row r="12" spans="1:6" x14ac:dyDescent="0.25">
      <c r="A12" s="296" t="s">
        <v>16</v>
      </c>
      <c r="B12" s="1">
        <f>SUM(B4:B11)</f>
        <v>45619</v>
      </c>
      <c r="C12" s="1">
        <f>SUM(C4:C11)</f>
        <v>40350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17141</v>
      </c>
      <c r="C19" s="71">
        <v>16047</v>
      </c>
    </row>
    <row r="20" spans="1:3" x14ac:dyDescent="0.25">
      <c r="A20" s="288" t="s">
        <v>727</v>
      </c>
      <c r="B20" s="216">
        <v>2794</v>
      </c>
      <c r="C20" s="216">
        <v>2797</v>
      </c>
    </row>
    <row r="21" spans="1:3" x14ac:dyDescent="0.25">
      <c r="A21" s="288" t="s">
        <v>728</v>
      </c>
      <c r="B21" s="216">
        <v>5689</v>
      </c>
      <c r="C21" s="216">
        <v>6086</v>
      </c>
    </row>
    <row r="22" spans="1:3" x14ac:dyDescent="0.25">
      <c r="A22" s="288" t="s">
        <v>729</v>
      </c>
      <c r="B22" s="216">
        <v>11319</v>
      </c>
      <c r="C22" s="216">
        <v>8241</v>
      </c>
    </row>
    <row r="23" spans="1:3" x14ac:dyDescent="0.25">
      <c r="A23" s="288" t="s">
        <v>730</v>
      </c>
      <c r="B23" s="216">
        <v>29</v>
      </c>
      <c r="C23" s="216">
        <v>48</v>
      </c>
    </row>
    <row r="24" spans="1:3" x14ac:dyDescent="0.25">
      <c r="A24" s="288" t="s">
        <v>731</v>
      </c>
      <c r="B24" s="216">
        <v>3868</v>
      </c>
      <c r="C24" s="216">
        <v>3341</v>
      </c>
    </row>
    <row r="25" spans="1:3" ht="30" x14ac:dyDescent="0.25">
      <c r="A25" s="295" t="s">
        <v>732</v>
      </c>
      <c r="B25" s="216">
        <v>2059</v>
      </c>
      <c r="C25" s="216">
        <v>386</v>
      </c>
    </row>
    <row r="26" spans="1:3" x14ac:dyDescent="0.25">
      <c r="A26" s="288" t="s">
        <v>895</v>
      </c>
      <c r="B26" s="216">
        <v>1486</v>
      </c>
      <c r="C26" s="216">
        <v>1782</v>
      </c>
    </row>
    <row r="27" spans="1:3" x14ac:dyDescent="0.25">
      <c r="A27" s="296" t="s">
        <v>16</v>
      </c>
      <c r="B27" s="1">
        <f>SUM(B19:B26)</f>
        <v>44385</v>
      </c>
      <c r="C27" s="1">
        <f>SUM(C19:C26)</f>
        <v>38728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75.430000000000007</v>
      </c>
      <c r="C4" s="1027">
        <v>72.97</v>
      </c>
      <c r="D4" s="1027">
        <v>77.680000000000007</v>
      </c>
      <c r="E4" s="1028">
        <v>8452</v>
      </c>
      <c r="F4" s="1028">
        <v>150</v>
      </c>
      <c r="G4" s="1029">
        <v>43.5</v>
      </c>
      <c r="H4" s="1030">
        <v>41.8</v>
      </c>
      <c r="I4" s="1031">
        <v>45.1</v>
      </c>
      <c r="J4" s="1028">
        <v>5.9</v>
      </c>
    </row>
    <row r="5" spans="1:12" x14ac:dyDescent="0.25">
      <c r="A5" s="500">
        <v>2021</v>
      </c>
      <c r="B5" s="759">
        <v>74.08</v>
      </c>
      <c r="C5" s="760">
        <v>71.08</v>
      </c>
      <c r="D5" s="760">
        <v>76.930000000000007</v>
      </c>
      <c r="E5" s="1032">
        <v>8381</v>
      </c>
      <c r="F5" s="1032">
        <v>147.19999999999999</v>
      </c>
      <c r="G5" s="1033">
        <v>43.5</v>
      </c>
      <c r="H5" s="1034">
        <v>41.7</v>
      </c>
      <c r="I5" s="1035">
        <v>45.2</v>
      </c>
      <c r="J5" s="1032">
        <v>7.2</v>
      </c>
    </row>
    <row r="6" spans="1:12" x14ac:dyDescent="0.25">
      <c r="A6" s="501">
        <v>2022</v>
      </c>
      <c r="B6" s="1020">
        <v>73.97</v>
      </c>
      <c r="C6" s="1021">
        <v>70.91</v>
      </c>
      <c r="D6" s="1021">
        <v>76.88</v>
      </c>
      <c r="E6" s="1022">
        <v>8328</v>
      </c>
      <c r="F6" s="1022">
        <v>144.80000000000001</v>
      </c>
      <c r="G6" s="1023">
        <v>43.2</v>
      </c>
      <c r="H6" s="1024">
        <v>41.6</v>
      </c>
      <c r="I6" s="1025">
        <v>44.7</v>
      </c>
      <c r="J6" s="1022">
        <v>3.6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5.9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7.2</v>
      </c>
    </row>
    <row r="13" spans="1:12" x14ac:dyDescent="0.25">
      <c r="A13" s="635">
        <f t="shared" si="0"/>
        <v>2022</v>
      </c>
      <c r="B13" s="629">
        <f t="shared" si="1"/>
        <v>3.6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40659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31928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38.299999999999997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81574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5207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68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40080</v>
      </c>
      <c r="C5" s="70">
        <v>30386</v>
      </c>
      <c r="D5" s="55">
        <v>14422</v>
      </c>
      <c r="E5" s="110">
        <v>15964</v>
      </c>
      <c r="F5" s="55">
        <v>36</v>
      </c>
      <c r="G5" s="55">
        <v>36.4</v>
      </c>
      <c r="H5" s="110">
        <v>35.5</v>
      </c>
      <c r="I5" s="55">
        <v>62907</v>
      </c>
      <c r="J5" s="70"/>
      <c r="K5" s="55"/>
      <c r="L5" s="55"/>
      <c r="M5" s="71">
        <v>88</v>
      </c>
      <c r="N5" s="71">
        <v>80</v>
      </c>
      <c r="O5" s="71">
        <v>96</v>
      </c>
    </row>
    <row r="6" spans="1:16" x14ac:dyDescent="0.25">
      <c r="A6" s="217">
        <v>2021</v>
      </c>
      <c r="B6" s="214">
        <v>40253</v>
      </c>
      <c r="C6" s="214">
        <v>31299</v>
      </c>
      <c r="D6" s="58">
        <v>14910</v>
      </c>
      <c r="E6" s="162">
        <v>16388</v>
      </c>
      <c r="F6" s="58">
        <v>37.299999999999997</v>
      </c>
      <c r="G6" s="58">
        <v>38.1</v>
      </c>
      <c r="H6" s="162">
        <v>36.700000000000003</v>
      </c>
      <c r="I6" s="58">
        <v>70978</v>
      </c>
      <c r="J6" s="214">
        <v>6490</v>
      </c>
      <c r="K6" s="58">
        <v>2685</v>
      </c>
      <c r="L6" s="58">
        <v>3805</v>
      </c>
      <c r="M6" s="216">
        <v>78</v>
      </c>
      <c r="N6" s="216">
        <v>69</v>
      </c>
      <c r="O6" s="216">
        <v>86</v>
      </c>
    </row>
    <row r="7" spans="1:16" x14ac:dyDescent="0.25">
      <c r="A7" s="231">
        <v>2022</v>
      </c>
      <c r="B7" s="169">
        <v>40659</v>
      </c>
      <c r="C7" s="169">
        <v>31928</v>
      </c>
      <c r="D7" s="94">
        <v>15119</v>
      </c>
      <c r="E7" s="171">
        <v>16808</v>
      </c>
      <c r="F7" s="94">
        <v>38.299999999999997</v>
      </c>
      <c r="G7" s="58">
        <v>38.9</v>
      </c>
      <c r="H7" s="162">
        <v>37.799999999999997</v>
      </c>
      <c r="I7" s="94">
        <v>81574</v>
      </c>
      <c r="J7" s="169">
        <v>5690</v>
      </c>
      <c r="K7" s="94">
        <v>2330</v>
      </c>
      <c r="L7" s="94">
        <v>3360</v>
      </c>
      <c r="M7" s="216">
        <v>68</v>
      </c>
      <c r="N7" s="216">
        <v>60</v>
      </c>
      <c r="O7" s="216">
        <v>76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5207</v>
      </c>
      <c r="K8" s="1082">
        <v>2148</v>
      </c>
      <c r="L8" s="1082">
        <v>3059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62907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70978</v>
      </c>
      <c r="F14" s="516">
        <f>A5</f>
        <v>2020</v>
      </c>
      <c r="G14" s="312">
        <f>IF(ISBLANK(E5),"",E5)</f>
        <v>15964</v>
      </c>
      <c r="H14" s="312">
        <f>IF(ISBLANK(D5),"",D5)</f>
        <v>14422</v>
      </c>
      <c r="K14" s="516">
        <f>A6</f>
        <v>2021</v>
      </c>
      <c r="L14" s="312">
        <f>IF(ISBLANK(L6),"",L6)</f>
        <v>3805</v>
      </c>
      <c r="M14" s="312">
        <f>IF(ISBLANK(K6),"",K6)</f>
        <v>2685</v>
      </c>
    </row>
    <row r="15" spans="1:16" x14ac:dyDescent="0.25">
      <c r="A15" s="483">
        <f>A7</f>
        <v>2022</v>
      </c>
      <c r="B15" s="313">
        <f t="shared" si="0"/>
        <v>81574</v>
      </c>
      <c r="F15" s="488">
        <f t="shared" ref="F15:F16" si="1">A6</f>
        <v>2021</v>
      </c>
      <c r="G15" s="481">
        <f t="shared" ref="G15:G16" si="2">IF(ISBLANK(E6),"",E6)</f>
        <v>16388</v>
      </c>
      <c r="H15" s="481">
        <f t="shared" ref="H15:H16" si="3">IF(ISBLANK(D6),"",D6)</f>
        <v>14910</v>
      </c>
      <c r="K15" s="488">
        <f>A7</f>
        <v>2022</v>
      </c>
      <c r="L15" s="481">
        <f t="shared" ref="L15:L16" si="4">IF(ISBLANK(L7),"",L7)</f>
        <v>3360</v>
      </c>
      <c r="M15" s="481">
        <f t="shared" ref="M15:M16" si="5">IF(ISBLANK(K7),"",K7)</f>
        <v>2330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16808</v>
      </c>
      <c r="H16" s="313">
        <f t="shared" si="3"/>
        <v>15119</v>
      </c>
      <c r="K16" s="483">
        <f>A8</f>
        <v>2023</v>
      </c>
      <c r="L16" s="313">
        <f t="shared" si="4"/>
        <v>3059</v>
      </c>
      <c r="M16" s="313">
        <f t="shared" si="5"/>
        <v>2148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40080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40253</v>
      </c>
      <c r="C21" s="375"/>
      <c r="D21" s="199"/>
      <c r="F21" s="516">
        <f>A5</f>
        <v>2020</v>
      </c>
      <c r="G21" s="312">
        <f>IF(ISBLANK(E5),"",E5)</f>
        <v>15964</v>
      </c>
      <c r="H21" s="312">
        <f>IF(ISBLANK(D5),"",D5)</f>
        <v>14422</v>
      </c>
      <c r="K21" s="516">
        <f>A6</f>
        <v>2021</v>
      </c>
      <c r="L21" s="312">
        <f>IF(ISBLANK(L6),"",L6)</f>
        <v>3805</v>
      </c>
      <c r="M21" s="312">
        <f>IF(ISBLANK(K6),"",K6)</f>
        <v>2685</v>
      </c>
    </row>
    <row r="22" spans="1:15" x14ac:dyDescent="0.25">
      <c r="A22" s="483">
        <f t="shared" si="6"/>
        <v>2022</v>
      </c>
      <c r="B22" s="313">
        <f t="shared" si="7"/>
        <v>40659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16388</v>
      </c>
      <c r="H22" s="481">
        <f t="shared" ref="H22:H23" si="10">IF(ISBLANK(D6),"",D6)</f>
        <v>14910</v>
      </c>
      <c r="K22" s="488">
        <f>A7</f>
        <v>2022</v>
      </c>
      <c r="L22" s="481">
        <f>IF(ISBLANK(L7),"",L7)</f>
        <v>3360</v>
      </c>
      <c r="M22" s="481">
        <f>IF(ISBLANK(K7),"",K7)</f>
        <v>2330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16808</v>
      </c>
      <c r="H23" s="313">
        <f t="shared" si="10"/>
        <v>15119</v>
      </c>
      <c r="K23" s="483">
        <f>A8</f>
        <v>2023</v>
      </c>
      <c r="L23" s="313">
        <f>IF(ISBLANK(L8),"",L8)</f>
        <v>3059</v>
      </c>
      <c r="M23" s="313">
        <f>IF(ISBLANK(K8),"",K8)</f>
        <v>2148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40080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40253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40659</v>
      </c>
      <c r="C28" s="375"/>
      <c r="D28" s="199"/>
      <c r="F28" s="516">
        <f>A5</f>
        <v>2020</v>
      </c>
      <c r="G28" s="312">
        <f>IF(ISBLANK(H5),"",H5)</f>
        <v>35.5</v>
      </c>
      <c r="H28" s="312">
        <f>IF(ISBLANK(G5),"",G5)</f>
        <v>36.4</v>
      </c>
      <c r="K28" s="516">
        <f>A5</f>
        <v>2020</v>
      </c>
      <c r="L28" s="312">
        <f>IF(ISBLANK(O5),"",O5)</f>
        <v>96</v>
      </c>
      <c r="M28" s="312">
        <f>IF(ISBLANK(N5),"",N5)</f>
        <v>80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36.700000000000003</v>
      </c>
      <c r="H29" s="481">
        <f t="shared" ref="H29:H30" si="15">IF(ISBLANK(G6),"",G6)</f>
        <v>38.1</v>
      </c>
      <c r="K29" s="488">
        <f t="shared" ref="K29:K30" si="16">A6</f>
        <v>2021</v>
      </c>
      <c r="L29" s="481">
        <f t="shared" ref="L29:L30" si="17">IF(ISBLANK(O6),"",O6)</f>
        <v>86</v>
      </c>
      <c r="M29" s="481">
        <f t="shared" ref="M29:M30" si="18">IF(ISBLANK(N6),"",N6)</f>
        <v>69</v>
      </c>
    </row>
    <row r="30" spans="1:15" x14ac:dyDescent="0.25">
      <c r="F30" s="483">
        <f t="shared" si="13"/>
        <v>2022</v>
      </c>
      <c r="G30" s="313">
        <f t="shared" si="14"/>
        <v>37.799999999999997</v>
      </c>
      <c r="H30" s="313">
        <f t="shared" si="15"/>
        <v>38.9</v>
      </c>
      <c r="K30" s="483">
        <f t="shared" si="16"/>
        <v>2022</v>
      </c>
      <c r="L30" s="313">
        <f t="shared" si="17"/>
        <v>76</v>
      </c>
      <c r="M30" s="313">
        <f t="shared" si="18"/>
        <v>60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35.5</v>
      </c>
      <c r="H35" s="312">
        <f>IF(ISBLANK(G5),"",G5)</f>
        <v>36.4</v>
      </c>
      <c r="K35" s="516">
        <f>A5</f>
        <v>2020</v>
      </c>
      <c r="L35" s="312">
        <f>IF(ISBLANK(O5),"",O5)</f>
        <v>96</v>
      </c>
      <c r="M35" s="312">
        <f>IF(ISBLANK(N5),"",N5)</f>
        <v>80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36.700000000000003</v>
      </c>
      <c r="H36" s="481">
        <f t="shared" ref="H36:H37" si="21">IF(ISBLANK(G6),"",G6)</f>
        <v>38.1</v>
      </c>
      <c r="K36" s="488">
        <f t="shared" ref="K36:K37" si="22">A6</f>
        <v>2021</v>
      </c>
      <c r="L36" s="481">
        <f t="shared" ref="L36:L37" si="23">IF(ISBLANK(O6),"",O6)</f>
        <v>86</v>
      </c>
      <c r="M36" s="481">
        <f t="shared" ref="M36:M37" si="24">IF(ISBLANK(N6),"",N6)</f>
        <v>69</v>
      </c>
    </row>
    <row r="37" spans="6:15" x14ac:dyDescent="0.25">
      <c r="F37" s="483">
        <f t="shared" si="19"/>
        <v>2022</v>
      </c>
      <c r="G37" s="313">
        <f t="shared" si="20"/>
        <v>37.799999999999997</v>
      </c>
      <c r="H37" s="313">
        <f t="shared" si="21"/>
        <v>38.9</v>
      </c>
      <c r="K37" s="483">
        <f t="shared" si="22"/>
        <v>2022</v>
      </c>
      <c r="L37" s="313">
        <f t="shared" si="23"/>
        <v>76</v>
      </c>
      <c r="M37" s="313">
        <f t="shared" si="24"/>
        <v>60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20.5</v>
      </c>
      <c r="C6" s="35">
        <v>22.7</v>
      </c>
      <c r="D6" s="63">
        <v>18.899999999999999</v>
      </c>
      <c r="E6" s="35">
        <v>55</v>
      </c>
      <c r="F6" s="35">
        <v>51.5</v>
      </c>
      <c r="G6" s="35">
        <v>57.4</v>
      </c>
      <c r="H6" s="294">
        <v>24.5</v>
      </c>
      <c r="I6" s="35">
        <v>25.8</v>
      </c>
      <c r="J6" s="63">
        <v>23.6</v>
      </c>
      <c r="M6" s="127" t="s">
        <v>16</v>
      </c>
      <c r="N6" s="937">
        <f>IF(ISBLANK(B8),"",B8)</f>
        <v>18.600000000000001</v>
      </c>
      <c r="O6" s="937">
        <f>IF(ISBLANK(E8),"",E8)</f>
        <v>56.1</v>
      </c>
      <c r="P6" s="128">
        <f>IF(ISBLANK(H8),"",H8)</f>
        <v>25.4</v>
      </c>
    </row>
    <row r="7" spans="1:19" x14ac:dyDescent="0.25">
      <c r="A7" s="288">
        <v>2022</v>
      </c>
      <c r="B7" s="169">
        <v>19.600000000000001</v>
      </c>
      <c r="C7" s="94">
        <v>22</v>
      </c>
      <c r="D7" s="171">
        <v>17.899999999999999</v>
      </c>
      <c r="E7" s="94">
        <v>55</v>
      </c>
      <c r="F7" s="94">
        <v>52.1</v>
      </c>
      <c r="G7" s="94">
        <v>56.9</v>
      </c>
      <c r="H7" s="169">
        <v>25.5</v>
      </c>
      <c r="I7" s="94">
        <v>25.9</v>
      </c>
      <c r="J7" s="171">
        <v>25.2</v>
      </c>
    </row>
    <row r="8" spans="1:19" x14ac:dyDescent="0.25">
      <c r="A8" s="220">
        <v>2023</v>
      </c>
      <c r="B8" s="169">
        <v>18.600000000000001</v>
      </c>
      <c r="C8" s="94">
        <v>20.8</v>
      </c>
      <c r="D8" s="171">
        <v>17</v>
      </c>
      <c r="E8" s="94">
        <v>56.1</v>
      </c>
      <c r="F8" s="94">
        <v>53</v>
      </c>
      <c r="G8" s="94">
        <v>58.3</v>
      </c>
      <c r="H8" s="169">
        <v>25.4</v>
      </c>
      <c r="I8" s="94">
        <v>26.2</v>
      </c>
      <c r="J8" s="171">
        <v>24.8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17</v>
      </c>
      <c r="O12" s="938">
        <f>IF(ISBLANK(G8),"",G8)</f>
        <v>58.3</v>
      </c>
      <c r="P12" s="940">
        <f>IF(ISBLANK(J8),"",J8)</f>
        <v>24.8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20.8</v>
      </c>
      <c r="O13" s="939">
        <f>IF(ISBLANK(F8),"",F8)</f>
        <v>53</v>
      </c>
      <c r="P13" s="941">
        <f>IF(ISBLANK(I8),"",I8)</f>
        <v>26.2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18.600000000000001</v>
      </c>
      <c r="O20" s="937">
        <f>IF(ISBLANK(E8),"",E8)</f>
        <v>56.1</v>
      </c>
      <c r="P20" s="942">
        <f>IF(ISBLANK(H8),"",H8)</f>
        <v>25.4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17</v>
      </c>
      <c r="O24" s="938">
        <f>IF(ISBLANK(G8),"",G8)</f>
        <v>58.3</v>
      </c>
      <c r="P24" s="940">
        <f>IF(ISBLANK(J8),"",J8)</f>
        <v>24.8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20.8</v>
      </c>
      <c r="O25" s="939">
        <f>IF(ISBLANK(F8),"",F8)</f>
        <v>53</v>
      </c>
      <c r="P25" s="941">
        <f>IF(ISBLANK(I8),"",I8)</f>
        <v>26.2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200320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15406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204183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15703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41325073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496248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1846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123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147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4984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485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752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1206895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42.3</v>
      </c>
      <c r="E20" s="602">
        <v>48.8</v>
      </c>
      <c r="F20" s="602">
        <v>47.5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17.8</v>
      </c>
      <c r="E21" s="753">
        <v>16.8</v>
      </c>
      <c r="F21" s="753">
        <v>15.4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1.2</v>
      </c>
      <c r="E22" s="754">
        <v>1.2</v>
      </c>
      <c r="F22" s="754">
        <v>1.1000000000000001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47.5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15.4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1.1000000000000001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36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47.5</v>
      </c>
      <c r="C30" s="206" t="s">
        <v>501</v>
      </c>
    </row>
    <row r="31" spans="1:11" x14ac:dyDescent="0.25">
      <c r="A31" s="700" t="s">
        <v>1438</v>
      </c>
      <c r="B31" s="736">
        <f>F21</f>
        <v>15.4</v>
      </c>
    </row>
    <row r="32" spans="1:11" x14ac:dyDescent="0.25">
      <c r="A32" s="700" t="s">
        <v>1439</v>
      </c>
      <c r="B32" s="736">
        <f>F22</f>
        <v>1.1000000000000001</v>
      </c>
    </row>
    <row r="33" spans="1:2" x14ac:dyDescent="0.25">
      <c r="A33" s="701" t="s">
        <v>1440</v>
      </c>
      <c r="B33" s="734">
        <f>100-(B30+B31+B32)</f>
        <v>36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1853</v>
      </c>
      <c r="C4" s="71">
        <v>147</v>
      </c>
      <c r="D4" s="71">
        <v>163</v>
      </c>
      <c r="G4" s="219">
        <f>A4</f>
        <v>2020</v>
      </c>
      <c r="H4" s="291">
        <f>IF(ISBLANK(C4),"",C4)</f>
        <v>147</v>
      </c>
      <c r="I4" s="291">
        <f>IF(ISBLANK(D4),"",D4)</f>
        <v>163</v>
      </c>
    </row>
    <row r="5" spans="1:9" x14ac:dyDescent="0.25">
      <c r="A5" s="288">
        <v>2021</v>
      </c>
      <c r="B5" s="216">
        <v>1866</v>
      </c>
      <c r="C5" s="216">
        <v>102</v>
      </c>
      <c r="D5" s="216">
        <v>138</v>
      </c>
      <c r="G5" s="288">
        <f t="shared" ref="G5:G6" si="0">A5</f>
        <v>2021</v>
      </c>
      <c r="H5" s="292">
        <f t="shared" ref="H5:H6" si="1">IF(ISBLANK(C5),"",C5)</f>
        <v>102</v>
      </c>
      <c r="I5" s="292">
        <f t="shared" ref="I5:I6" si="2">IF(ISBLANK(D5),"",D5)</f>
        <v>138</v>
      </c>
    </row>
    <row r="6" spans="1:9" x14ac:dyDescent="0.25">
      <c r="A6" s="220">
        <v>2022</v>
      </c>
      <c r="B6" s="170">
        <v>1846</v>
      </c>
      <c r="C6" s="170">
        <v>123</v>
      </c>
      <c r="D6" s="170">
        <v>147</v>
      </c>
      <c r="G6" s="221">
        <f t="shared" si="0"/>
        <v>2022</v>
      </c>
      <c r="H6" s="293">
        <f t="shared" si="1"/>
        <v>123</v>
      </c>
      <c r="I6" s="293">
        <f t="shared" si="2"/>
        <v>147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147</v>
      </c>
      <c r="I12" s="291">
        <f>IF(ISBLANK(D4),"",D4)</f>
        <v>163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102</v>
      </c>
      <c r="I13" s="292">
        <f t="shared" si="4"/>
        <v>138</v>
      </c>
    </row>
    <row r="14" spans="1:9" x14ac:dyDescent="0.25">
      <c r="G14" s="221">
        <f t="shared" si="3"/>
        <v>2022</v>
      </c>
      <c r="H14" s="293">
        <f t="shared" ref="H14:I14" si="5">IF(ISBLANK(C6),"",C6)</f>
        <v>123</v>
      </c>
      <c r="I14" s="293">
        <f t="shared" si="5"/>
        <v>147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4597</v>
      </c>
      <c r="C23" s="71">
        <v>513</v>
      </c>
      <c r="D23" s="71">
        <v>489</v>
      </c>
      <c r="G23" s="219">
        <f>A23</f>
        <v>2020</v>
      </c>
      <c r="H23" s="291">
        <f>IF(ISBLANK(C23),"",C23)</f>
        <v>513</v>
      </c>
      <c r="I23" s="291">
        <f>IF(ISBLANK(D23),"",D23)</f>
        <v>489</v>
      </c>
    </row>
    <row r="24" spans="1:13" x14ac:dyDescent="0.25">
      <c r="A24" s="288">
        <v>2021</v>
      </c>
      <c r="B24" s="216">
        <v>4723</v>
      </c>
      <c r="C24" s="216">
        <v>494</v>
      </c>
      <c r="D24" s="216">
        <v>613</v>
      </c>
      <c r="G24" s="288">
        <f t="shared" ref="G24:G25" si="6">A24</f>
        <v>2021</v>
      </c>
      <c r="H24" s="292">
        <f t="shared" ref="H24:H25" si="7">IF(ISBLANK(C24),"",C24)</f>
        <v>494</v>
      </c>
      <c r="I24" s="292">
        <f t="shared" ref="I24:I25" si="8">IF(ISBLANK(D24),"",D24)</f>
        <v>613</v>
      </c>
    </row>
    <row r="25" spans="1:13" x14ac:dyDescent="0.25">
      <c r="A25" s="220">
        <v>2022</v>
      </c>
      <c r="B25" s="170">
        <v>4984</v>
      </c>
      <c r="C25" s="170">
        <v>485</v>
      </c>
      <c r="D25" s="170">
        <v>752</v>
      </c>
      <c r="G25" s="221">
        <f t="shared" si="6"/>
        <v>2022</v>
      </c>
      <c r="H25" s="293">
        <f t="shared" si="7"/>
        <v>485</v>
      </c>
      <c r="I25" s="293">
        <f t="shared" si="8"/>
        <v>752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513</v>
      </c>
      <c r="I31" s="291">
        <f>IF(ISBLANK(D23),"",D23)</f>
        <v>489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494</v>
      </c>
      <c r="I32" s="292">
        <f t="shared" si="10"/>
        <v>613</v>
      </c>
    </row>
    <row r="33" spans="7:9" x14ac:dyDescent="0.25">
      <c r="G33" s="221">
        <f t="shared" si="9"/>
        <v>2022</v>
      </c>
      <c r="H33" s="293">
        <f t="shared" ref="H33:I33" si="11">IF(ISBLANK(C25),"",C25)</f>
        <v>485</v>
      </c>
      <c r="I33" s="293">
        <f t="shared" si="11"/>
        <v>752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13154959</v>
      </c>
      <c r="C4" s="1086">
        <v>155643</v>
      </c>
      <c r="D4" s="110">
        <v>5519858</v>
      </c>
      <c r="E4" s="70">
        <v>65308</v>
      </c>
      <c r="F4" s="1085">
        <v>361515</v>
      </c>
      <c r="G4" s="70">
        <v>4277</v>
      </c>
      <c r="H4" s="1087">
        <v>31079930</v>
      </c>
      <c r="I4" s="1086">
        <v>367723</v>
      </c>
    </row>
    <row r="5" spans="1:9" x14ac:dyDescent="0.25">
      <c r="A5" s="589">
        <v>2021</v>
      </c>
      <c r="B5" s="1088">
        <v>16953487</v>
      </c>
      <c r="C5" s="1089">
        <v>202290</v>
      </c>
      <c r="D5" s="162">
        <v>5832123</v>
      </c>
      <c r="E5" s="214">
        <v>69589</v>
      </c>
      <c r="F5" s="1088">
        <v>400812</v>
      </c>
      <c r="G5" s="214">
        <v>4783</v>
      </c>
      <c r="H5" s="1090">
        <v>34770290</v>
      </c>
      <c r="I5" s="1089">
        <v>414880</v>
      </c>
    </row>
    <row r="6" spans="1:9" x14ac:dyDescent="0.25">
      <c r="A6" s="590">
        <v>2022</v>
      </c>
      <c r="B6" s="1091">
        <v>19620632</v>
      </c>
      <c r="C6" s="1092">
        <v>235613</v>
      </c>
      <c r="D6" s="171">
        <v>6355041</v>
      </c>
      <c r="E6" s="169">
        <v>76314</v>
      </c>
      <c r="F6" s="1091">
        <v>448252</v>
      </c>
      <c r="G6" s="169">
        <v>5383</v>
      </c>
      <c r="H6" s="1093">
        <v>41325073</v>
      </c>
      <c r="I6" s="1092">
        <v>496248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929485</v>
      </c>
      <c r="C4" s="1085"/>
      <c r="D4" s="1086"/>
      <c r="E4" s="1085"/>
      <c r="F4" s="1086"/>
    </row>
    <row r="5" spans="1:6" x14ac:dyDescent="0.25">
      <c r="A5" s="482">
        <v>2021</v>
      </c>
      <c r="B5" s="1090">
        <v>1004744</v>
      </c>
      <c r="C5" s="1088">
        <v>175975</v>
      </c>
      <c r="D5" s="1089">
        <v>2100</v>
      </c>
      <c r="E5" s="1088">
        <v>180291</v>
      </c>
      <c r="F5" s="1089">
        <v>2151</v>
      </c>
    </row>
    <row r="6" spans="1:6" ht="15.75" thickBot="1" x14ac:dyDescent="0.3">
      <c r="A6" s="962">
        <v>2022</v>
      </c>
      <c r="B6" s="1094">
        <v>1206895</v>
      </c>
      <c r="C6" s="1095">
        <v>200320</v>
      </c>
      <c r="D6" s="1096">
        <v>15406</v>
      </c>
      <c r="E6" s="1095">
        <v>204183</v>
      </c>
      <c r="F6" s="1096">
        <v>15703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19" t="str">
        <f>'DEM1'!B2</f>
        <v>Медијана</v>
      </c>
      <c r="B15" s="1119"/>
      <c r="C15" s="1119"/>
      <c r="D15" s="1119"/>
      <c r="E15" s="1119"/>
      <c r="F15" s="1119"/>
      <c r="G15" s="1119"/>
      <c r="H15" s="1119"/>
      <c r="I15" s="1119"/>
      <c r="J15" s="1119"/>
      <c r="K15" s="1119"/>
      <c r="L15" s="316"/>
    </row>
    <row r="16" spans="1:26" s="18" customFormat="1" ht="59.25" customHeight="1" x14ac:dyDescent="0.25">
      <c r="A16" s="1120"/>
      <c r="B16" s="1120"/>
      <c r="C16" s="1120"/>
      <c r="D16" s="1120"/>
      <c r="E16" s="1120"/>
      <c r="F16" s="1120"/>
      <c r="G16" s="1120"/>
      <c r="H16" s="1120"/>
      <c r="I16" s="1120"/>
      <c r="J16" s="1120"/>
      <c r="K16" s="1120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5" t="s">
        <v>2791</v>
      </c>
      <c r="B33" s="1135"/>
      <c r="C33" s="1135"/>
      <c r="D33" s="1135"/>
      <c r="E33" s="1135"/>
      <c r="F33" s="1135"/>
      <c r="G33" s="1135"/>
      <c r="H33" s="1135"/>
      <c r="I33" s="1135"/>
      <c r="J33" s="1135"/>
      <c r="K33" s="1135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10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1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83275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8328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9.5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14.6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-5.0999999999999996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73.97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43.2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144.80000000000001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2.2999999999999998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71314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70533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21">
        <f>'DEM2'!A7</f>
        <v>2021</v>
      </c>
      <c r="C60" s="1121"/>
      <c r="D60" s="391"/>
      <c r="E60" s="1121">
        <f>'DEM2'!A8</f>
        <v>2022</v>
      </c>
      <c r="F60" s="1121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21"/>
      <c r="C61" s="1121"/>
      <c r="D61" s="392"/>
      <c r="E61" s="1121"/>
      <c r="F61" s="1121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2928</v>
      </c>
      <c r="C63" s="550">
        <f>IF(ISBLANK('DEM2'!C7),"-",'DEM2'!C7)</f>
        <v>3090</v>
      </c>
      <c r="D63" s="550"/>
      <c r="E63" s="550">
        <f>IF(ISBLANK('DEM2'!D8),"-",'DEM2'!D8)</f>
        <v>2736</v>
      </c>
      <c r="F63" s="550">
        <f>IF(ISBLANK('DEM2'!C8),"-",'DEM2'!C8)</f>
        <v>2848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3059</v>
      </c>
      <c r="C64" s="319">
        <f>IF(ISBLANK('DEM2'!F7),"-",'DEM2'!F7)</f>
        <v>3286</v>
      </c>
      <c r="D64" s="791"/>
      <c r="E64" s="319">
        <f>IF(ISBLANK('DEM2'!G8),"-",'DEM2'!G8)</f>
        <v>2969</v>
      </c>
      <c r="F64" s="319">
        <f>IF(ISBLANK('DEM2'!F8),"-",'DEM2'!F8)</f>
        <v>3243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1336</v>
      </c>
      <c r="C65" s="347">
        <f>IF(ISBLANK('DEM2'!I7),"-",'DEM2'!I7)</f>
        <v>1474</v>
      </c>
      <c r="D65" s="395"/>
      <c r="E65" s="347">
        <f>IF(ISBLANK('DEM2'!J8),"-",'DEM2'!J8)</f>
        <v>1530</v>
      </c>
      <c r="F65" s="347">
        <f>IF(ISBLANK('DEM2'!I8),"-",'DEM2'!I8)</f>
        <v>1586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6986</v>
      </c>
      <c r="C66" s="319">
        <f>IF(ISBLANK('DEM2'!L7),"-",'DEM2'!L7)</f>
        <v>7468</v>
      </c>
      <c r="D66" s="397"/>
      <c r="E66" s="319">
        <f>IF(ISBLANK('DEM2'!M8),"-",'DEM2'!M8)</f>
        <v>6828</v>
      </c>
      <c r="F66" s="319">
        <f>IF(ISBLANK('DEM2'!L8),"-",'DEM2'!L8)</f>
        <v>7256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6104</v>
      </c>
      <c r="C67" s="319">
        <f>IF(ISBLANK('DEM2'!O7),"-",'DEM2'!O7)</f>
        <v>6091</v>
      </c>
      <c r="D67" s="397"/>
      <c r="E67" s="319">
        <f>IF(ISBLANK('DEM2'!P8),"-",'DEM2'!P8)</f>
        <v>7092</v>
      </c>
      <c r="F67" s="319">
        <f>IF(ISBLANK('DEM2'!O8),"-",'DEM2'!O8)</f>
        <v>6784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27820</v>
      </c>
      <c r="C68" s="416">
        <f>IF(ISBLANK('DEM2'!R7),"-",'DEM2'!R7)</f>
        <v>25399</v>
      </c>
      <c r="D68" s="422"/>
      <c r="E68" s="416">
        <f>IF(ISBLANK('DEM2'!S8),"-",'DEM2'!S8)</f>
        <v>28196</v>
      </c>
      <c r="F68" s="416">
        <f>IF(ISBLANK('DEM2'!R8),"-",'DEM2'!R8)</f>
        <v>25339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44641</v>
      </c>
      <c r="C69" s="465">
        <f>IF(ISBLANK('DEM2'!U7),"-",'DEM2'!U7)</f>
        <v>39167</v>
      </c>
      <c r="D69" s="801"/>
      <c r="E69" s="465">
        <f>IF(ISBLANK('DEM2'!V8),"-",'DEM2'!V8)</f>
        <v>44455</v>
      </c>
      <c r="F69" s="465">
        <f>IF(ISBLANK('DEM2'!U8),"-",'DEM2'!U8)</f>
        <v>38820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27" t="s">
        <v>1565</v>
      </c>
      <c r="B70" s="1127"/>
      <c r="C70" s="1127"/>
      <c r="D70" s="1127"/>
      <c r="E70" s="1127"/>
      <c r="F70" s="1127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15.5</v>
      </c>
      <c r="G115" s="802">
        <f>IF(ISBLANK('DEM2'!E23),"-",'DEM2'!E23)</f>
        <v>17.8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10.6</v>
      </c>
      <c r="G116" s="409">
        <f>IF(ISBLANK('DEM2'!E24),"-",'DEM2'!E24)</f>
        <v>15.7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3.8</v>
      </c>
      <c r="G117" s="803">
        <f>IF(ISBLANK('DEM2'!E25),"-",'DEM2'!E25)</f>
        <v>6.3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5" t="s">
        <v>2730</v>
      </c>
      <c r="G119" s="1146"/>
      <c r="H119" s="1146"/>
      <c r="I119" s="1146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40659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31928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38.299999999999997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81574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5207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68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4" t="s">
        <v>1448</v>
      </c>
      <c r="B234" s="1104"/>
      <c r="C234" s="807">
        <f>IF(ISBLANK(SIROMASTVO1!B6),"-",SIROMASTVO1!B6)</f>
        <v>13.4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3" t="s">
        <v>1045</v>
      </c>
      <c r="B235" s="1103"/>
      <c r="C235" s="545">
        <f>IF(ISBLANK(SIROMASTVO1!B7),"-",SIROMASTVO1!B7)</f>
        <v>12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4" t="s">
        <v>1410</v>
      </c>
      <c r="B236" s="1144"/>
      <c r="C236" s="545">
        <f>IF(ISBLANK(SIROMASTVO1!B4),"-",SIROMASTVO1!B4)</f>
        <v>32.200000000000003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7" t="s">
        <v>1449</v>
      </c>
      <c r="B237" s="1117"/>
      <c r="C237" s="808">
        <f>IF(ISBLANK(SIROMASTVO1!B5),"-",SIROMASTVO1!B5)</f>
        <v>3.8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2" t="s">
        <v>2803</v>
      </c>
      <c r="B242" s="1162"/>
      <c r="C242" s="1162"/>
      <c r="D242" s="1162"/>
      <c r="E242" s="1162"/>
      <c r="F242" s="1162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6" t="s">
        <v>592</v>
      </c>
      <c r="B243" s="1106"/>
      <c r="C243" s="1106"/>
      <c r="D243" s="1106"/>
      <c r="E243" s="1136">
        <f>IF(ISBLANK('EKO4'!B8),"-",'EKO4'!B8)</f>
        <v>41325073</v>
      </c>
      <c r="F243" s="1136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10" t="s">
        <v>593</v>
      </c>
      <c r="B244" s="1110"/>
      <c r="C244" s="1110"/>
      <c r="D244" s="1110"/>
      <c r="E244" s="1141">
        <f>IF(ISBLANK('EKO4'!B9),"-",'EKO4'!B9)</f>
        <v>496248</v>
      </c>
      <c r="F244" s="1141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9" t="s">
        <v>1450</v>
      </c>
      <c r="B245" s="1139"/>
      <c r="C245" s="1139"/>
      <c r="D245" s="1139"/>
      <c r="E245" s="1142">
        <f>IF(ISBLANK('EKO6'!D6),"-",'EKO6'!D6)</f>
        <v>6355041</v>
      </c>
      <c r="F245" s="1142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6" t="s">
        <v>982</v>
      </c>
      <c r="B246" s="1166"/>
      <c r="C246" s="1166"/>
      <c r="D246" s="1166"/>
      <c r="E246" s="1137">
        <f>IF(ISBLANK(OBRAZ9!B5),"-",OBRAZ9!B5)</f>
        <v>1134598</v>
      </c>
      <c r="F246" s="113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7" t="s">
        <v>1451</v>
      </c>
      <c r="B247" s="1167"/>
      <c r="C247" s="1167"/>
      <c r="D247" s="1167"/>
      <c r="E247" s="1169">
        <f>IF(ISBLANK('EKO6'!E6),"-",'EKO6'!E6)</f>
        <v>76314</v>
      </c>
      <c r="F247" s="1169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8" t="s">
        <v>1452</v>
      </c>
      <c r="B248" s="1168"/>
      <c r="C248" s="1168"/>
      <c r="D248" s="1168"/>
      <c r="E248" s="1170">
        <f>IF(ISBLANK('EKO6'!B6),"-",'EKO6'!B6)</f>
        <v>19620632</v>
      </c>
      <c r="F248" s="1170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7" t="s">
        <v>1453</v>
      </c>
      <c r="B249" s="1167"/>
      <c r="C249" s="1167"/>
      <c r="D249" s="1167"/>
      <c r="E249" s="1169">
        <f>IF(ISBLANK('EKO6'!C6),"-",'EKO6'!C6)</f>
        <v>235613</v>
      </c>
      <c r="F249" s="1169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9" t="s">
        <v>1454</v>
      </c>
      <c r="B250" s="1139"/>
      <c r="C250" s="1139"/>
      <c r="D250" s="1139"/>
      <c r="E250" s="1170">
        <f>IF(ISBLANK('EKO6'!F6),"-",'EKO6'!F6)</f>
        <v>448252</v>
      </c>
      <c r="F250" s="1170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0" t="s">
        <v>1455</v>
      </c>
      <c r="B251" s="1140"/>
      <c r="C251" s="1140"/>
      <c r="D251" s="1140"/>
      <c r="E251" s="1138">
        <f>IF(ISBLANK('EKO6'!G6),"-",'EKO6'!G6)</f>
        <v>5383</v>
      </c>
      <c r="F251" s="1138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8" t="s">
        <v>2804</v>
      </c>
      <c r="B255" s="1128"/>
      <c r="C255" s="1128"/>
      <c r="D255" s="1128"/>
      <c r="E255" s="1128"/>
      <c r="F255" s="1128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6" t="s">
        <v>588</v>
      </c>
      <c r="B256" s="1106"/>
      <c r="C256" s="1106"/>
      <c r="D256" s="1106"/>
      <c r="E256" s="1136">
        <f>IF(ISBLANK('EKO4'!B4),"-",'EKO4'!B4)</f>
        <v>200320</v>
      </c>
      <c r="F256" s="1136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10" t="s">
        <v>589</v>
      </c>
      <c r="B257" s="1110"/>
      <c r="C257" s="1110"/>
      <c r="D257" s="1110"/>
      <c r="E257" s="1141">
        <f>IF(ISBLANK('EKO4'!B5),"-",'EKO4'!B5)</f>
        <v>15406</v>
      </c>
      <c r="F257" s="1141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9" t="s">
        <v>590</v>
      </c>
      <c r="B258" s="1109"/>
      <c r="C258" s="1109"/>
      <c r="D258" s="1109"/>
      <c r="E258" s="1142">
        <f>IF(ISBLANK('EKO4'!B6),"-",'EKO4'!B6)</f>
        <v>204183</v>
      </c>
      <c r="F258" s="1142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7" t="s">
        <v>591</v>
      </c>
      <c r="B259" s="1107"/>
      <c r="C259" s="1107"/>
      <c r="D259" s="1107"/>
      <c r="E259" s="1138">
        <f>IF(ISBLANK('EKO4'!B7),"-",'EKO4'!B7)</f>
        <v>15703</v>
      </c>
      <c r="F259" s="1138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3" t="s">
        <v>1577</v>
      </c>
      <c r="B262" s="1163"/>
      <c r="C262" s="1163"/>
      <c r="D262" s="1163"/>
      <c r="E262" s="1163"/>
      <c r="F262" s="1163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36">
        <f>IF(ISBLANK('EKO4'!B10),"-",'EKO4'!B10)</f>
        <v>1846</v>
      </c>
      <c r="D263" s="1136"/>
      <c r="E263" s="1136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37">
        <f>IF(ISBLANK('EKO4'!B13),"-",'EKO4'!B13)</f>
        <v>4984</v>
      </c>
      <c r="D264" s="1137"/>
      <c r="E264" s="113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7" t="s">
        <v>1574</v>
      </c>
      <c r="B265" s="1107"/>
      <c r="C265" s="1138">
        <f>IF(ISBLANK('EKO4'!B16),"-",'EKO4'!B16)</f>
        <v>1206895</v>
      </c>
      <c r="D265" s="1138"/>
      <c r="E265" s="1138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270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114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50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91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3" t="s">
        <v>779</v>
      </c>
      <c r="B298" s="1153"/>
      <c r="C298" s="1153"/>
      <c r="D298" s="1153"/>
      <c r="E298" s="1153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64" t="s">
        <v>127</v>
      </c>
      <c r="E299" s="1164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268</v>
      </c>
      <c r="C300" s="810">
        <f>IF(ISBLANK(POLJ3!C4),"-",POLJ3!C4)</f>
        <v>40</v>
      </c>
      <c r="D300" s="1154">
        <f>IF(ISBLANK(POLJ3!D4),"-",POLJ3!D4)</f>
        <v>228</v>
      </c>
      <c r="E300" s="1154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211</v>
      </c>
      <c r="C301" s="791">
        <f>IF(ISBLANK(POLJ3!C5),"-",POLJ3!C5)</f>
        <v>129</v>
      </c>
      <c r="D301" s="1155">
        <f>IF(ISBLANK(POLJ3!D5),"-",POLJ3!D5)</f>
        <v>82</v>
      </c>
      <c r="E301" s="1155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0</v>
      </c>
      <c r="C302" s="792">
        <f>IF(ISBLANK(POLJ3!C6),"-",POLJ3!C6)</f>
        <v>0</v>
      </c>
      <c r="D302" s="1156">
        <f>IF(ISBLANK(POLJ3!D6),"-",POLJ3!D6)</f>
        <v>0</v>
      </c>
      <c r="E302" s="1156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2</v>
      </c>
      <c r="C303" s="793">
        <f>IF(ISBLANK(POLJ3!C7),"-",POLJ3!C7)</f>
        <v>0</v>
      </c>
      <c r="D303" s="1165">
        <f>IF(ISBLANK(POLJ3!D7),"-",POLJ3!D7)</f>
        <v>2</v>
      </c>
      <c r="E303" s="1165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270</v>
      </c>
      <c r="C304" s="809">
        <f>IF(ISBLANK(POLJ3!C8),"-",POLJ3!C8)</f>
        <v>36</v>
      </c>
      <c r="D304" s="1123">
        <f>IF(ISBLANK(POLJ3!D8),"-",POLJ3!D8)</f>
        <v>234</v>
      </c>
      <c r="E304" s="1123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24">
        <f>IF(ISBLANK(POLJ2!B3),"-",POLJ2!B3)</f>
        <v>7.76</v>
      </c>
      <c r="C310" s="1124"/>
      <c r="D310" s="3"/>
      <c r="E310" s="5"/>
      <c r="F310" s="5"/>
      <c r="G310" s="817" t="s">
        <v>773</v>
      </c>
      <c r="H310" s="818">
        <f>IF(ISBLANK(POLJ2!H3),"-",POLJ2!H3)</f>
        <v>11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25">
        <f>IF(ISBLANK(POLJ2!B4),"-",POLJ2!B4)</f>
        <v>104.73</v>
      </c>
      <c r="C311" s="1125"/>
      <c r="D311" s="3"/>
      <c r="E311" s="5"/>
      <c r="F311" s="5"/>
      <c r="G311" s="812" t="s">
        <v>774</v>
      </c>
      <c r="H311" s="250">
        <f>IF(ISBLANK(POLJ2!H4),"-",POLJ2!H4)</f>
        <v>171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25">
        <f>IF(ISBLANK(POLJ2!B5),"-",POLJ2!B5)</f>
        <v>49.53</v>
      </c>
      <c r="C312" s="1125"/>
      <c r="D312" s="3"/>
      <c r="E312" s="5"/>
      <c r="F312" s="5"/>
      <c r="G312" s="812" t="s">
        <v>775</v>
      </c>
      <c r="H312" s="250">
        <f>IF(ISBLANK(POLJ2!H5),"-",POLJ2!H5)</f>
        <v>25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25">
        <f>IF(ISBLANK(POLJ2!B6),"-",POLJ2!B6)</f>
        <v>30.52</v>
      </c>
      <c r="C313" s="1125"/>
      <c r="D313" s="3"/>
      <c r="E313" s="5"/>
      <c r="F313" s="5"/>
      <c r="G313" s="814" t="s">
        <v>776</v>
      </c>
      <c r="H313" s="251">
        <f>IF(ISBLANK(POLJ2!H6),"-",POLJ2!H6)</f>
        <v>2341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25">
        <f>IF(ISBLANK(POLJ2!B7),"-",POLJ2!B7)</f>
        <v>0.48</v>
      </c>
      <c r="C314" s="1125"/>
      <c r="D314" s="3"/>
      <c r="E314" s="5"/>
      <c r="F314" s="5"/>
      <c r="G314" s="816" t="s">
        <v>16</v>
      </c>
      <c r="H314" s="819">
        <f>IF(ISBLANK(POLJ2!H7),"-",POLJ2!H7)</f>
        <v>2548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26">
        <f>IF(ISBLANK(POLJ2!B8),"-",POLJ2!B8)</f>
        <v>68.19</v>
      </c>
      <c r="C315" s="1126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52">
        <f>IF(ISBLANK(POLJ2!B9),"-",POLJ2!B9)</f>
        <v>261.20999999999998</v>
      </c>
      <c r="C316" s="115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6" t="s">
        <v>896</v>
      </c>
      <c r="B361" s="1106"/>
      <c r="C361" s="550">
        <f>IF(ISBLANK(OBRAZ1!B4),"-",OBRAZ1!B4)</f>
        <v>3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10" t="s">
        <v>897</v>
      </c>
      <c r="B362" s="1110"/>
      <c r="C362" s="347">
        <f>IF(ISBLANK(OBRAZ1!B5),"-",OBRAZ1!B5)</f>
        <v>28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9" t="s">
        <v>1305</v>
      </c>
      <c r="B363" s="1109"/>
      <c r="C363" s="350">
        <f>IF(ISBLANK(OBRAZ1!B6),"-",OBRAZ1!B6)</f>
        <v>908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10" t="s">
        <v>1426</v>
      </c>
      <c r="B364" s="1110"/>
      <c r="C364" s="411">
        <f>IF(ISBLANK(OBRAZ1!B7),"-",OBRAZ1!B7)</f>
        <v>47.1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3164</v>
      </c>
      <c r="I364" s="810">
        <f>IF(ISBLANK(OBRAZ2!I6),"-",OBRAZ2!I6)</f>
        <v>3147</v>
      </c>
      <c r="J364" s="810">
        <f>IF(ISBLANK(OBRAZ2!J6),"-",OBRAZ2!J6)</f>
        <v>17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9" t="s">
        <v>1306</v>
      </c>
      <c r="B365" s="1109"/>
      <c r="C365" s="350">
        <f>IF(ISBLANK(OBRAZ1!B8),"-",OBRAZ1!B8)</f>
        <v>1850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321</v>
      </c>
      <c r="I365" s="791">
        <f>IF(ISBLANK(OBRAZ2!I7),"-",OBRAZ2!I7)</f>
        <v>321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10" t="s">
        <v>1427</v>
      </c>
      <c r="B366" s="1110"/>
      <c r="C366" s="411">
        <f>IF(ISBLANK(OBRAZ1!B9),"-",OBRAZ1!B9)</f>
        <v>89.3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637</v>
      </c>
      <c r="I366" s="809">
        <f>IF(ISBLANK(OBRAZ2!I8),"-",OBRAZ2!I8)</f>
        <v>637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9" t="s">
        <v>195</v>
      </c>
      <c r="B367" s="1129"/>
      <c r="C367" s="465">
        <f>IF(ISBLANK(OBRAZ1!B10),"-",OBRAZ1!B10)</f>
        <v>785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1.7660044150110374</v>
      </c>
      <c r="I375" s="852">
        <f>IF(ISBLANK(OBRAZ2!C12),"-",OBRAZ2!C21)</f>
        <v>2.0227560050568902</v>
      </c>
      <c r="J375" s="852">
        <f>IF(ISBLANK(OBRAZ2!D12),"-",OBRAZ2!D21)</f>
        <v>0.81851538244425637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0.31605562579013907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66.982024597918638</v>
      </c>
      <c r="I377" s="853">
        <f>IF(ISBLANK(OBRAZ2!C14),"-",OBRAZ2!C23)</f>
        <v>66.845764854614416</v>
      </c>
      <c r="J377" s="853">
        <f>IF(ISBLANK(OBRAZ2!D14),"-",OBRAZ2!D23)</f>
        <v>77.02511995484052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15.641753390097762</v>
      </c>
      <c r="I379" s="853">
        <f>IF(ISBLANK(OBRAZ2!C16),"-",OBRAZ2!C25)</f>
        <v>14.633375474083438</v>
      </c>
      <c r="J379" s="853">
        <f>IF(ISBLANK(OBRAZ2!D16),"-",OBRAZ2!D25)</f>
        <v>13.632514817950888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15.610217596972564</v>
      </c>
      <c r="I380" s="854">
        <f>IF(ISBLANK(OBRAZ2!C17),"-",OBRAZ2!C26)</f>
        <v>16.182048040455122</v>
      </c>
      <c r="J380" s="854">
        <f>IF(ISBLANK(OBRAZ2!D17),"-",OBRAZ2!D26)</f>
        <v>8.5238498447643245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2" t="s">
        <v>1307</v>
      </c>
      <c r="B409" s="1122"/>
      <c r="C409" s="550">
        <f>IF(ISBLANK(OBRAZ5!B4),"-",OBRAZ5!B4)</f>
        <v>10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4" t="s">
        <v>1308</v>
      </c>
      <c r="B410" s="1114"/>
      <c r="C410" s="347">
        <f>IF(ISBLANK(OBRAZ5!B5),"-",OBRAZ5!B5)</f>
        <v>0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9" t="s">
        <v>1309</v>
      </c>
      <c r="B411" s="1109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4093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3926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3" t="s">
        <v>1310</v>
      </c>
      <c r="B414" s="1113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0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0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1" t="s">
        <v>1428</v>
      </c>
      <c r="B417" s="1111"/>
      <c r="C417" s="409">
        <f>IF(ISBLANK(OBRAZ5!B12),"-",OBRAZ5!B12)</f>
        <v>124.6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1038</v>
      </c>
      <c r="B418" s="1113"/>
      <c r="C418" s="319">
        <f>IF(ISBLANK(OBRAZ5!B13),"-",OBRAZ5!B13)</f>
        <v>916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1" t="s">
        <v>1429</v>
      </c>
      <c r="B419" s="1111"/>
      <c r="C419" s="409">
        <f>IF(ISBLANK(OBRAZ5!B14),"-",OBRAZ5!B14)</f>
        <v>126.9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3" t="s">
        <v>1458</v>
      </c>
      <c r="B420" s="1113"/>
      <c r="C420" s="409">
        <f>IF(ISBLANK(OBRAZ5!B15),"-",OBRAZ5!B15)</f>
        <v>0.4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9" t="s">
        <v>1441</v>
      </c>
      <c r="B421" s="1109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7" t="s">
        <v>478</v>
      </c>
      <c r="B422" s="1107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3" t="s">
        <v>1040</v>
      </c>
      <c r="B444" s="1133"/>
      <c r="C444" s="550">
        <f>IF(ISBLANK(OBRAZ7!B4),"-",OBRAZ7!B4)</f>
        <v>13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4" t="s">
        <v>1311</v>
      </c>
      <c r="B445" s="1134"/>
      <c r="C445" s="319">
        <f>IF(COUNT(OBRAZ8!B7,OBRAZ8!E7,OBRAZ8!H7)=0,"-",OBRAZ8!K7)</f>
        <v>6972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8" t="s">
        <v>1430</v>
      </c>
      <c r="B446" s="1158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9" t="s">
        <v>1312</v>
      </c>
      <c r="B447" s="1159"/>
      <c r="C447" s="350">
        <f>IF(COUNT(OBRAZ8!B23,OBRAZ8!E23,OBRAZ8!H23)=0,"-",OBRAZ8!K23)</f>
        <v>1795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1" t="s">
        <v>1459</v>
      </c>
      <c r="B448" s="1131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8" t="s">
        <v>1460</v>
      </c>
      <c r="B449" s="1108"/>
      <c r="C449" s="409">
        <f>IF(ISBLANK(OBRAZ7!B9),"-",OBRAZ7!B9)</f>
        <v>1.3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7" t="s">
        <v>1442</v>
      </c>
      <c r="B450" s="1157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 t="str">
        <f>IF(ISBLANK(KULT1!B4),"-",KULT1!B4)</f>
        <v>-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 t="str">
        <f>IF(ISBLANK(KULT1!B5),"-",KULT1!B5)</f>
        <v>-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 t="str">
        <f>IF(ISBLANK(KULT1!B6),"-",KULT1!B6)</f>
        <v>-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 t="str">
        <f>IF(ISBLANK(KULT1!B7),"-",KULT1!B7)</f>
        <v>-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 t="str">
        <f>IF(ISBLANK(KULT1!B8),"-",KULT1!B8)</f>
        <v>-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 t="str">
        <f>IF(ISBLANK(KULT1!B9),"-",KULT1!B9)</f>
        <v>-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 t="str">
        <f>IF(ISBLANK(KULT1!B10),"-",KULT1!B10)</f>
        <v>-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6" t="s">
        <v>430</v>
      </c>
      <c r="B490" s="1106"/>
      <c r="C490" s="1106"/>
      <c r="D490" s="1051"/>
      <c r="E490" s="1055">
        <f>IF(ISBLANK(ZDRAV1!B4),"-",ZDRAV1!B4)</f>
        <v>1329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3" t="s">
        <v>2239</v>
      </c>
      <c r="B491" s="1113"/>
      <c r="C491" s="1113"/>
      <c r="D491" s="1052"/>
      <c r="E491" s="409">
        <f>IF(ISBLANK(ZDRAV1!B5),"-",ZDRAV1!B5)</f>
        <v>16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3" t="s">
        <v>2747</v>
      </c>
      <c r="B492" s="1113"/>
      <c r="C492" s="1113"/>
      <c r="D492" s="1052"/>
      <c r="E492" s="409">
        <f>IF(ISBLANK(ZDRAV1!B6),"-",ZDRAV1!B6)</f>
        <v>0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3" t="s">
        <v>2748</v>
      </c>
      <c r="B493" s="1113"/>
      <c r="C493" s="1113"/>
      <c r="D493" s="1052"/>
      <c r="E493" s="409" t="str">
        <f>IF(ISBLANK(ZDRAV1!B7),"-",ZDRAV1!B7)</f>
        <v>-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3" t="s">
        <v>2749</v>
      </c>
      <c r="B494" s="1113"/>
      <c r="C494" s="1113"/>
      <c r="D494" s="1052"/>
      <c r="E494" s="409" t="str">
        <f>IF(ISBLANK(ZDRAV1!B8),"-",ZDRAV1!B8)</f>
        <v>-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6" t="s">
        <v>2741</v>
      </c>
      <c r="B495" s="1116"/>
      <c r="C495" s="1116"/>
      <c r="D495" s="1052"/>
      <c r="E495" s="409" t="str">
        <f>IF(ISBLANK(ZDRAV1!B9),"-",ZDRAV1!B9)</f>
        <v>-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 t="str">
        <f>IF(ISBLANK(ZDRAV1!B10),"-",ZDRAV1!B10)</f>
        <v>-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6" t="s">
        <v>527</v>
      </c>
      <c r="B497" s="1116"/>
      <c r="C497" s="1116"/>
      <c r="D497" s="1053"/>
      <c r="E497" s="413" t="str">
        <f>IF(ISBLANK(ZDRAV1!B11),"-",ZDRAV1!B11)</f>
        <v>-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26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10" t="s">
        <v>2744</v>
      </c>
      <c r="B499" s="1110"/>
      <c r="C499" s="1110"/>
      <c r="D499" s="414"/>
      <c r="E499" s="409">
        <f>IF(ISBLANK(ZDRAV1!B15),"-",ZDRAV1!B15)</f>
        <v>31.2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9" t="s">
        <v>2240</v>
      </c>
      <c r="B500" s="1109"/>
      <c r="C500" s="1109"/>
      <c r="D500" s="415"/>
      <c r="E500" s="408" t="str">
        <f>IF(ISBLANK(ZDRAV1!B18),"-",ZDRAV1!B18)</f>
        <v>-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7" t="s">
        <v>2241</v>
      </c>
      <c r="B501" s="1107"/>
      <c r="C501" s="1107"/>
      <c r="D501" s="827"/>
      <c r="E501" s="803" t="str">
        <f>IF(ISBLANK(ZDRAV1!B19),"-",ZDRAV1!B19)</f>
        <v>-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06" t="s">
        <v>306</v>
      </c>
      <c r="B527" s="1106"/>
      <c r="C527" s="110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3" t="s">
        <v>1561</v>
      </c>
      <c r="B528" s="1113"/>
      <c r="C528" s="1113"/>
      <c r="D528" s="787"/>
      <c r="E528" s="378" t="str">
        <f>IF(ISBLANK('SOC1'!B5),"-",'SOC1'!B5)</f>
        <v>-</v>
      </c>
      <c r="F528" s="320" t="str">
        <f>IF(LEN('SOC1'!C5)&gt;0,"(" &amp; 'SOC1'!C5 &amp; ")", "-")</f>
        <v>-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3" t="s">
        <v>1560</v>
      </c>
      <c r="B529" s="1113"/>
      <c r="C529" s="1113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3" t="s">
        <v>1014</v>
      </c>
      <c r="B530" s="1113"/>
      <c r="C530" s="1113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7" t="s">
        <v>1013</v>
      </c>
      <c r="B531" s="1107"/>
      <c r="C531" s="1107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3" t="s">
        <v>1498</v>
      </c>
      <c r="B544" s="1143"/>
      <c r="C544" s="1143"/>
      <c r="D544" s="829"/>
      <c r="E544" s="830" t="str">
        <f>IF(ISBLANK('SOC9'!E7),"-",'SOC9'!E7)</f>
        <v/>
      </c>
      <c r="F544" s="831" t="str">
        <f>IF(LEN('SOC9'!D7)&gt;0,"(" &amp; 'SOC9'!D7 &amp; ")", "-")</f>
        <v>-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1" t="s">
        <v>1485</v>
      </c>
      <c r="B545" s="1111"/>
      <c r="C545" s="1111"/>
      <c r="D545" s="786"/>
      <c r="E545" s="319" t="str">
        <f>IF(ISBLANK('SOC3'!B4),"-",'SOC3'!B4)</f>
        <v>-</v>
      </c>
      <c r="F545" s="320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1" t="s">
        <v>1491</v>
      </c>
      <c r="B546" s="1111"/>
      <c r="C546" s="1111"/>
      <c r="D546" s="786"/>
      <c r="E546" s="409" t="str">
        <f>IF(ISBLANK('SOC3'!B5),"-",'SOC3'!B5)</f>
        <v>-</v>
      </c>
      <c r="F546" s="320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30" t="s">
        <v>1492</v>
      </c>
      <c r="B547" s="1130"/>
      <c r="C547" s="1130"/>
      <c r="D547" s="788"/>
      <c r="E547" s="408" t="str">
        <f>IF(ISBLANK('SOC3'!B6),"-",'SOC3'!B6)</f>
        <v>-</v>
      </c>
      <c r="F547" s="351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1493</v>
      </c>
      <c r="B548" s="1114"/>
      <c r="C548" s="1114"/>
      <c r="D548" s="782"/>
      <c r="E548" s="411" t="str">
        <f>IF(ISBLANK('SOC3'!B7),"-",'SOC3'!B7)</f>
        <v>-</v>
      </c>
      <c r="F548" s="348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1486</v>
      </c>
      <c r="B549" s="1113"/>
      <c r="C549" s="1113"/>
      <c r="D549" s="787"/>
      <c r="E549" s="319" t="str">
        <f>IF(ISBLANK('SOC3'!B8),"-",'SOC3'!B8)</f>
        <v>-</v>
      </c>
      <c r="F549" s="320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9" t="s">
        <v>1677</v>
      </c>
      <c r="B550" s="1109"/>
      <c r="C550" s="1109"/>
      <c r="D550" s="784"/>
      <c r="E550" s="350" t="str">
        <f>IF(ISBLANK('SOC3'!B9),"-",'SOC3'!B9)</f>
        <v>-</v>
      </c>
      <c r="F550" s="351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7" t="s">
        <v>1678</v>
      </c>
      <c r="B551" s="1107"/>
      <c r="C551" s="1107"/>
      <c r="D551" s="828"/>
      <c r="E551" s="803" t="str">
        <f>IF(ISBLANK('SOC3'!B10),"-",'SOC3'!B10)</f>
        <v>-</v>
      </c>
      <c r="F551" s="798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2"/>
      <c r="B552" s="1112"/>
      <c r="C552" s="1112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6" t="s">
        <v>1939</v>
      </c>
      <c r="B563" s="1106"/>
      <c r="C563" s="1106"/>
      <c r="D563" s="826"/>
      <c r="E563" s="550" t="str">
        <f>IF(ISBLANK('SOC5'!B4),"-",'SOC5'!B4)</f>
        <v>-</v>
      </c>
      <c r="F563" s="796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10" t="s">
        <v>1495</v>
      </c>
      <c r="B564" s="1110"/>
      <c r="C564" s="1110"/>
      <c r="D564" s="785"/>
      <c r="E564" s="411" t="str">
        <f>IF(ISBLANK('SOC5'!B5),"-",'SOC5'!B5)</f>
        <v>-</v>
      </c>
      <c r="F564" s="348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9" t="s">
        <v>1487</v>
      </c>
      <c r="B565" s="1109"/>
      <c r="C565" s="1109"/>
      <c r="D565" s="784"/>
      <c r="E565" s="350">
        <f>IF(ISBLANK('SOC5'!B6),"-",'SOC5'!B6)</f>
        <v>563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10" t="s">
        <v>1494</v>
      </c>
      <c r="B566" s="1110"/>
      <c r="C566" s="1110"/>
      <c r="D566" s="785"/>
      <c r="E566" s="411">
        <f>IF(ISBLANK('SOC5'!B7),"-",'SOC5'!B7)</f>
        <v>4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1489</v>
      </c>
      <c r="B567" s="1109"/>
      <c r="C567" s="1109"/>
      <c r="D567" s="784"/>
      <c r="E567" s="350">
        <f>IF(ISBLANK('SOC5'!B8),"-",'SOC5'!B8)</f>
        <v>486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10" t="s">
        <v>1497</v>
      </c>
      <c r="B568" s="1110"/>
      <c r="C568" s="1110"/>
      <c r="D568" s="785"/>
      <c r="E568" s="411">
        <f>IF(ISBLANK('SOC5'!B9),"-",'SOC5'!B9)</f>
        <v>3.4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3" t="s">
        <v>1488</v>
      </c>
      <c r="B569" s="1113"/>
      <c r="C569" s="1113"/>
      <c r="D569" s="787"/>
      <c r="E569" s="319" t="str">
        <f>IF('SOC6'!E7&gt;0,'SOC6'!E7,"-")</f>
        <v>-</v>
      </c>
      <c r="F569" s="320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3" t="s">
        <v>1490</v>
      </c>
      <c r="B570" s="1113"/>
      <c r="C570" s="1113"/>
      <c r="D570" s="787"/>
      <c r="E570" s="319" t="str">
        <f>IF(ISBLANK('SOC5'!B11),"-",'SOC5'!B11)</f>
        <v>-</v>
      </c>
      <c r="F570" s="320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7" t="s">
        <v>1496</v>
      </c>
      <c r="B571" s="1107"/>
      <c r="C571" s="1107"/>
      <c r="D571" s="828"/>
      <c r="E571" s="803" t="str">
        <f>IF(ISBLANK('SOC5'!B12),"-",'SOC5'!B12)</f>
        <v>-</v>
      </c>
      <c r="F571" s="798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2" t="s">
        <v>1257</v>
      </c>
      <c r="B596" s="1122"/>
      <c r="C596" s="1122"/>
      <c r="D596" s="832"/>
      <c r="E596" s="550" t="str">
        <f>IF(ISBLANK('SOC7'!B5),"-",'SOC7'!B5)</f>
        <v>-</v>
      </c>
      <c r="F596" s="796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4" t="s">
        <v>1258</v>
      </c>
      <c r="B597" s="1114"/>
      <c r="C597" s="1114"/>
      <c r="D597" s="782"/>
      <c r="E597" s="347" t="str">
        <f>IF(ISBLANK('SOC7'!B6),"-",'SOC7'!B6)</f>
        <v>-</v>
      </c>
      <c r="F597" s="348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30" t="s">
        <v>495</v>
      </c>
      <c r="B598" s="1130"/>
      <c r="C598" s="1130"/>
      <c r="D598" s="788"/>
      <c r="E598" s="350" t="str">
        <f>IF(ISBLANK('SOC7'!B9),"-",'SOC7'!B9)</f>
        <v>-</v>
      </c>
      <c r="F598" s="351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5" t="s">
        <v>898</v>
      </c>
      <c r="B599" s="1115"/>
      <c r="C599" s="1115"/>
      <c r="D599" s="833"/>
      <c r="E599" s="465" t="str">
        <f>IF(ISBLANK('SOC7'!B10),"-",'SOC7'!B10)</f>
        <v>-</v>
      </c>
      <c r="F599" s="798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6" t="s">
        <v>935</v>
      </c>
      <c r="B625" s="1106"/>
      <c r="C625" s="1106"/>
      <c r="D625" s="826"/>
      <c r="E625" s="802">
        <f>IF(ISBLANK(IZBORI!B4),"-",IZBORI!B4)</f>
        <v>40.200000000000003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7" t="s">
        <v>1559</v>
      </c>
      <c r="B626" s="1107"/>
      <c r="C626" s="1107"/>
      <c r="D626" s="828"/>
      <c r="E626" s="803">
        <f>IF(ISBLANK(IZBORI!B5),"-",IZBORI!B5)</f>
        <v>29.6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6" t="s">
        <v>1313</v>
      </c>
      <c r="B635" s="1106"/>
      <c r="C635" s="1106"/>
      <c r="D635" s="826"/>
      <c r="E635" s="550">
        <f>IF(ISBLANK(PRAV1!B4),"-",PRAV1!B4)</f>
        <v>26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3" t="s">
        <v>389</v>
      </c>
      <c r="B636" s="1113"/>
      <c r="C636" s="1113"/>
      <c r="D636" s="787"/>
      <c r="E636" s="319">
        <f>IF(ISBLANK(PRAV1!B5),"-",PRAV1!B5)</f>
        <v>419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7" t="s">
        <v>890</v>
      </c>
      <c r="B637" s="1107"/>
      <c r="C637" s="1107"/>
      <c r="D637" s="828"/>
      <c r="E637" s="465">
        <f>IF(ISBLANK(PRAV1!B6),"-",PRAV1!B6)</f>
        <v>102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2" t="s">
        <v>1432</v>
      </c>
      <c r="B649" s="1122"/>
      <c r="C649" s="1122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3" t="s">
        <v>2245</v>
      </c>
      <c r="B650" s="1113"/>
      <c r="C650" s="1113"/>
      <c r="D650" s="787"/>
      <c r="E650" s="319">
        <f>IF(ISBLANK(SAOBINFR1!B11),"-",SAOBINFR1!B11)</f>
        <v>1.9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7" t="s">
        <v>1291</v>
      </c>
      <c r="B651" s="1107"/>
      <c r="C651" s="1107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1" t="s">
        <v>2247</v>
      </c>
      <c r="B676" s="1171"/>
      <c r="C676" s="117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2248</v>
      </c>
      <c r="B677" s="1147"/>
      <c r="C677" s="1147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2249</v>
      </c>
      <c r="B678" s="1148"/>
      <c r="C678" s="1148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2250</v>
      </c>
      <c r="B679" s="1149"/>
      <c r="C679" s="1149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2252</v>
      </c>
      <c r="B680" s="1150"/>
      <c r="C680" s="1150"/>
      <c r="D680" s="997"/>
      <c r="E680" s="989">
        <f>IF(ISBLANK(SAOBINFR1!B9),"-",SAOBINFR1!B9)</f>
        <v>0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2251</v>
      </c>
      <c r="B681" s="1151"/>
      <c r="C681" s="1151"/>
      <c r="D681" s="998"/>
      <c r="E681" s="999">
        <f>IF(ISBLANK(SAOBINFR1!B10),"-",SAOBINFR1!B10)</f>
        <v>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4" t="s">
        <v>1083</v>
      </c>
      <c r="B695" s="1104"/>
      <c r="C695" s="836">
        <f>IF(ISBLANK(INDEKSI1!B6),"-",INDEKSI1!B6)</f>
        <v>16.459700000000002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3" t="s">
        <v>1084</v>
      </c>
      <c r="B696" s="1103"/>
      <c r="C696" s="545">
        <f>IF(ISBLANK(INDEKSI1!B7),"-",INDEKSI1!B7)</f>
        <v>10</v>
      </c>
      <c r="D696" s="317"/>
      <c r="E696" s="316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7" t="s">
        <v>1085</v>
      </c>
      <c r="B697" s="1117"/>
      <c r="C697" s="808">
        <f>IF(ISBLANK(INDEKSI1!B8),"-",INDEKSI1!B8)</f>
        <v>56.6</v>
      </c>
      <c r="D697" s="317"/>
      <c r="E697" s="316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8"/>
      <c r="B698" s="1118"/>
      <c r="C698" s="545"/>
      <c r="D698" s="317"/>
      <c r="E698" s="316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60" t="s">
        <v>1731</v>
      </c>
      <c r="B708" s="1160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26767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36121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1" t="s">
        <v>1734</v>
      </c>
      <c r="B711" s="1161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50319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72604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1.9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05" t="s">
        <v>1286</v>
      </c>
      <c r="C742" s="1105"/>
      <c r="D742" s="1105"/>
      <c r="E742" s="1105"/>
      <c r="F742" s="1105"/>
      <c r="G742" s="1105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32.200000000000003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3.8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13.4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12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/>
      <c r="C4" s="479"/>
      <c r="D4" s="361" t="s">
        <v>1387</v>
      </c>
      <c r="E4" s="56" t="s">
        <v>5</v>
      </c>
    </row>
    <row r="5" spans="1:5" x14ac:dyDescent="0.25">
      <c r="A5" s="233" t="s">
        <v>1047</v>
      </c>
      <c r="B5" s="215"/>
      <c r="C5" s="215"/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16.459700000000002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10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56.6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/>
      <c r="C4" s="723"/>
      <c r="D4" s="712"/>
      <c r="E4" s="713"/>
      <c r="F4" s="714"/>
    </row>
    <row r="5" spans="1:6" x14ac:dyDescent="0.25">
      <c r="A5" s="288">
        <v>2012</v>
      </c>
      <c r="B5" s="616"/>
      <c r="C5" s="724"/>
      <c r="D5" s="715"/>
      <c r="E5" s="643"/>
      <c r="F5" s="716"/>
    </row>
    <row r="6" spans="1:6" x14ac:dyDescent="0.25">
      <c r="A6" s="288">
        <v>2013</v>
      </c>
      <c r="B6" s="616"/>
      <c r="C6" s="724"/>
      <c r="D6" s="717">
        <v>16.459700000000002</v>
      </c>
      <c r="E6" s="611">
        <v>10</v>
      </c>
      <c r="F6" s="718">
        <v>56.6</v>
      </c>
    </row>
    <row r="7" spans="1:6" x14ac:dyDescent="0.25">
      <c r="A7" s="221">
        <v>2014</v>
      </c>
      <c r="B7" s="617"/>
      <c r="C7" s="725"/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270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50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114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7.76</v>
      </c>
      <c r="G3" s="219" t="s">
        <v>773</v>
      </c>
      <c r="H3" s="71">
        <v>11</v>
      </c>
    </row>
    <row r="4" spans="1:9" x14ac:dyDescent="0.25">
      <c r="A4" s="288" t="s">
        <v>768</v>
      </c>
      <c r="B4" s="216">
        <v>104.73</v>
      </c>
      <c r="G4" s="288" t="s">
        <v>774</v>
      </c>
      <c r="H4" s="216">
        <v>171</v>
      </c>
    </row>
    <row r="5" spans="1:9" x14ac:dyDescent="0.25">
      <c r="A5" s="288" t="s">
        <v>769</v>
      </c>
      <c r="B5" s="216">
        <v>49.53</v>
      </c>
      <c r="G5" s="288" t="s">
        <v>775</v>
      </c>
      <c r="H5" s="216">
        <v>25</v>
      </c>
    </row>
    <row r="6" spans="1:9" x14ac:dyDescent="0.25">
      <c r="A6" s="288" t="s">
        <v>770</v>
      </c>
      <c r="B6" s="216">
        <v>30.52</v>
      </c>
      <c r="G6" s="288" t="s">
        <v>776</v>
      </c>
      <c r="H6" s="216">
        <v>2341</v>
      </c>
    </row>
    <row r="7" spans="1:9" x14ac:dyDescent="0.25">
      <c r="A7" s="288" t="s">
        <v>771</v>
      </c>
      <c r="B7" s="216">
        <v>0.48</v>
      </c>
      <c r="G7" s="1" t="s">
        <v>24</v>
      </c>
      <c r="H7" s="290">
        <v>2548</v>
      </c>
    </row>
    <row r="8" spans="1:9" x14ac:dyDescent="0.25">
      <c r="A8" s="289" t="s">
        <v>772</v>
      </c>
      <c r="B8" s="73">
        <v>68.19</v>
      </c>
    </row>
    <row r="9" spans="1:9" x14ac:dyDescent="0.25">
      <c r="A9" s="1" t="s">
        <v>24</v>
      </c>
      <c r="B9" s="290">
        <v>261.20999999999998</v>
      </c>
      <c r="I9" s="41" t="s">
        <v>884</v>
      </c>
    </row>
    <row r="10" spans="1:9" x14ac:dyDescent="0.25">
      <c r="G10" s="29" t="s">
        <v>783</v>
      </c>
      <c r="H10" s="58">
        <v>91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268</v>
      </c>
      <c r="C4" s="55">
        <v>40</v>
      </c>
      <c r="D4" s="110">
        <v>228</v>
      </c>
    </row>
    <row r="5" spans="1:4" ht="30" customHeight="1" x14ac:dyDescent="0.25">
      <c r="A5" s="276" t="s">
        <v>892</v>
      </c>
      <c r="B5" s="214">
        <v>211</v>
      </c>
      <c r="C5" s="58">
        <v>129</v>
      </c>
      <c r="D5" s="162">
        <v>82</v>
      </c>
    </row>
    <row r="6" spans="1:4" x14ac:dyDescent="0.25">
      <c r="A6" s="276" t="s">
        <v>780</v>
      </c>
      <c r="B6" s="214">
        <v>0</v>
      </c>
      <c r="C6" s="58">
        <v>0</v>
      </c>
      <c r="D6" s="162">
        <v>0</v>
      </c>
    </row>
    <row r="7" spans="1:4" ht="30" x14ac:dyDescent="0.25">
      <c r="A7" s="276" t="s">
        <v>781</v>
      </c>
      <c r="B7" s="214">
        <v>2</v>
      </c>
      <c r="C7" s="58">
        <v>0</v>
      </c>
      <c r="D7" s="162">
        <v>2</v>
      </c>
    </row>
    <row r="8" spans="1:4" x14ac:dyDescent="0.25">
      <c r="A8" s="203" t="s">
        <v>782</v>
      </c>
      <c r="B8" s="72">
        <v>270</v>
      </c>
      <c r="C8" s="61">
        <v>36</v>
      </c>
      <c r="D8" s="111">
        <v>234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>
        <f>C5/B5*100</f>
        <v>61.137440758293835</v>
      </c>
      <c r="C15" s="280">
        <f>D5/B5*100</f>
        <v>38.862559241706165</v>
      </c>
    </row>
    <row r="16" spans="1:4" ht="30" x14ac:dyDescent="0.25">
      <c r="A16" s="281" t="s">
        <v>829</v>
      </c>
      <c r="B16" s="285">
        <f>C4/B4*100</f>
        <v>14.925373134328357</v>
      </c>
      <c r="C16" s="282">
        <f>D4/B4*100</f>
        <v>85.074626865671647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>
        <f t="shared" ref="B22:C23" si="0">B15</f>
        <v>61.137440758293835</v>
      </c>
      <c r="C22" s="280">
        <f t="shared" si="0"/>
        <v>38.862559241706165</v>
      </c>
    </row>
    <row r="23" spans="1:3" ht="30" x14ac:dyDescent="0.25">
      <c r="A23" s="281" t="s">
        <v>866</v>
      </c>
      <c r="B23" s="287">
        <f t="shared" si="0"/>
        <v>14.925373134328357</v>
      </c>
      <c r="C23" s="286">
        <f t="shared" si="0"/>
        <v>85.074626865671647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3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28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908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47.1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1850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89.3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785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3529</v>
      </c>
      <c r="C6" s="975">
        <v>3496</v>
      </c>
      <c r="D6" s="947">
        <v>33</v>
      </c>
      <c r="E6" s="975">
        <v>3171</v>
      </c>
      <c r="F6" s="975">
        <v>3136</v>
      </c>
      <c r="G6" s="947">
        <v>35</v>
      </c>
      <c r="H6" s="601">
        <v>3164</v>
      </c>
      <c r="I6" s="618">
        <v>3147</v>
      </c>
      <c r="J6" s="947">
        <v>17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334</v>
      </c>
      <c r="C7" s="977">
        <v>334</v>
      </c>
      <c r="D7" s="978">
        <v>0</v>
      </c>
      <c r="E7" s="977">
        <v>210</v>
      </c>
      <c r="F7" s="977">
        <v>210</v>
      </c>
      <c r="G7" s="978">
        <v>0</v>
      </c>
      <c r="H7" s="755">
        <v>321</v>
      </c>
      <c r="I7" s="692">
        <v>321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1026</v>
      </c>
      <c r="C8" s="980">
        <v>1026</v>
      </c>
      <c r="D8" s="981">
        <v>0</v>
      </c>
      <c r="E8" s="980">
        <v>276</v>
      </c>
      <c r="F8" s="980">
        <v>276</v>
      </c>
      <c r="G8" s="981">
        <v>0</v>
      </c>
      <c r="H8" s="756">
        <v>637</v>
      </c>
      <c r="I8" s="693">
        <v>637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56</v>
      </c>
      <c r="C12" s="602">
        <v>64</v>
      </c>
      <c r="D12" s="602">
        <v>29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10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2124</v>
      </c>
      <c r="C14" s="753">
        <v>2115</v>
      </c>
      <c r="D14" s="753">
        <v>2729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496</v>
      </c>
      <c r="C16" s="1038">
        <v>463</v>
      </c>
      <c r="D16" s="753">
        <v>483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495</v>
      </c>
      <c r="C17" s="754">
        <v>512</v>
      </c>
      <c r="D17" s="754">
        <v>302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1.7660044150110374</v>
      </c>
      <c r="C21" s="291">
        <f>C12/SUM(C12:C17)*100</f>
        <v>2.0227560050568902</v>
      </c>
      <c r="D21" s="291">
        <f>D12/SUM(D12:D17)*100</f>
        <v>0.81851538244425637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0.31605562579013907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66.982024597918638</v>
      </c>
      <c r="C23" s="292">
        <f>C14/SUM(C12:C17)*100</f>
        <v>66.845764854614416</v>
      </c>
      <c r="D23" s="292">
        <f>D14/SUM(D12:D17)*100</f>
        <v>77.02511995484052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15.641753390097762</v>
      </c>
      <c r="C25" s="292">
        <f>C16/SUM(C12:C17)*100</f>
        <v>14.633375474083438</v>
      </c>
      <c r="D25" s="292">
        <f>D16/SUM(D12:D17)*100</f>
        <v>13.632514817950888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15.610217596972564</v>
      </c>
      <c r="C26" s="293">
        <f>C17/SUM(C12:C17)*100</f>
        <v>16.182048040455122</v>
      </c>
      <c r="D26" s="293">
        <f>D17/SUM(D12:D17)*100</f>
        <v>8.5238498447643245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22.5</v>
      </c>
      <c r="C7" s="602">
        <v>17.5</v>
      </c>
      <c r="D7" s="602">
        <v>19.5</v>
      </c>
    </row>
    <row r="8" spans="1:6" x14ac:dyDescent="0.25">
      <c r="A8" s="697" t="s">
        <v>952</v>
      </c>
      <c r="B8" s="753">
        <v>74.2</v>
      </c>
      <c r="C8" s="753">
        <v>11.1</v>
      </c>
      <c r="D8" s="753">
        <v>21.6</v>
      </c>
    </row>
    <row r="9" spans="1:6" x14ac:dyDescent="0.25">
      <c r="A9" s="698" t="s">
        <v>224</v>
      </c>
      <c r="B9" s="754">
        <v>3.4</v>
      </c>
      <c r="C9" s="754">
        <v>71.400000000000006</v>
      </c>
      <c r="D9" s="754">
        <v>58.9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22.5</v>
      </c>
      <c r="C13" s="699">
        <f t="shared" ref="C13:D13" si="1">IF(ISBLANK(C7),"",C7)</f>
        <v>17.5</v>
      </c>
      <c r="D13" s="699">
        <f t="shared" si="1"/>
        <v>19.5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74.2</v>
      </c>
      <c r="C14" s="700">
        <f t="shared" si="2"/>
        <v>11.1</v>
      </c>
      <c r="D14" s="700">
        <f t="shared" si="2"/>
        <v>21.6</v>
      </c>
    </row>
    <row r="15" spans="1:6" x14ac:dyDescent="0.25">
      <c r="A15" s="704" t="s">
        <v>1671</v>
      </c>
      <c r="B15" s="701">
        <f t="shared" si="2"/>
        <v>3.4</v>
      </c>
      <c r="C15" s="701">
        <f t="shared" si="2"/>
        <v>71.400000000000006</v>
      </c>
      <c r="D15" s="701">
        <f t="shared" si="2"/>
        <v>58.9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22.5</v>
      </c>
      <c r="C18" s="699">
        <f t="shared" ref="C18:D18" si="4">IF(ISBLANK(C7),"",C7)</f>
        <v>17.5</v>
      </c>
      <c r="D18" s="699">
        <f t="shared" si="4"/>
        <v>19.5</v>
      </c>
    </row>
    <row r="19" spans="1:5" x14ac:dyDescent="0.25">
      <c r="A19" s="703" t="s">
        <v>1673</v>
      </c>
      <c r="B19" s="700">
        <f t="shared" ref="B19:D20" si="5">IF(ISBLANK(B8),"",B8)</f>
        <v>74.2</v>
      </c>
      <c r="C19" s="700">
        <f t="shared" si="5"/>
        <v>11.1</v>
      </c>
      <c r="D19" s="700">
        <f t="shared" si="5"/>
        <v>21.6</v>
      </c>
    </row>
    <row r="20" spans="1:5" x14ac:dyDescent="0.25">
      <c r="A20" s="704" t="s">
        <v>1674</v>
      </c>
      <c r="B20" s="701">
        <f t="shared" si="5"/>
        <v>3.4</v>
      </c>
      <c r="C20" s="701">
        <f t="shared" si="5"/>
        <v>71.400000000000006</v>
      </c>
      <c r="D20" s="701">
        <f t="shared" si="5"/>
        <v>58.9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112.4</v>
      </c>
      <c r="C5" s="613">
        <v>125.4</v>
      </c>
      <c r="D5" s="1039">
        <v>118.8</v>
      </c>
      <c r="F5" s="28"/>
      <c r="G5" s="695">
        <f>A5</f>
        <v>2020</v>
      </c>
      <c r="H5" s="671">
        <f>IF(ISBLANK(B5),"",B5)</f>
        <v>112.4</v>
      </c>
      <c r="I5" s="620">
        <f t="shared" ref="H5:I7" si="0">IF(ISBLANK(C5),"",C5)</f>
        <v>125.4</v>
      </c>
    </row>
    <row r="6" spans="1:10" x14ac:dyDescent="0.25">
      <c r="A6" s="751">
        <v>2021</v>
      </c>
      <c r="B6" s="603">
        <v>118.5</v>
      </c>
      <c r="C6" s="614">
        <v>123</v>
      </c>
      <c r="D6" s="948">
        <v>120.8</v>
      </c>
      <c r="F6" s="44"/>
      <c r="G6" s="695">
        <f t="shared" ref="G6:G7" si="1">A6</f>
        <v>2021</v>
      </c>
      <c r="H6" s="672">
        <f t="shared" si="0"/>
        <v>118.5</v>
      </c>
      <c r="I6" s="621">
        <f t="shared" si="0"/>
        <v>123</v>
      </c>
    </row>
    <row r="7" spans="1:10" x14ac:dyDescent="0.25">
      <c r="A7" s="752">
        <v>2022</v>
      </c>
      <c r="B7" s="603">
        <v>94.4</v>
      </c>
      <c r="C7" s="614">
        <v>86.4</v>
      </c>
      <c r="D7" s="948">
        <v>90.1</v>
      </c>
      <c r="F7" s="44"/>
      <c r="G7" s="695">
        <f t="shared" si="1"/>
        <v>2022</v>
      </c>
      <c r="H7" s="673">
        <f t="shared" si="0"/>
        <v>94.4</v>
      </c>
      <c r="I7" s="622">
        <f t="shared" si="0"/>
        <v>86.4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112.4</v>
      </c>
      <c r="I13" s="620">
        <f>IF(ISBLANK(C5),"",C5)</f>
        <v>125.4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118.5</v>
      </c>
      <c r="I14" s="621">
        <f t="shared" si="3"/>
        <v>123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94.4</v>
      </c>
      <c r="I15" s="622">
        <f t="shared" si="4"/>
        <v>86.4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19" t="str">
        <f>'DEM1'!B2</f>
        <v>Медијана</v>
      </c>
      <c r="B15" s="1119"/>
      <c r="C15" s="1119"/>
      <c r="D15" s="1119"/>
      <c r="E15" s="1119"/>
      <c r="F15" s="1119"/>
      <c r="G15" s="1119"/>
      <c r="H15" s="1119"/>
      <c r="I15" s="1119"/>
      <c r="J15" s="1119"/>
      <c r="K15" s="1119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5" t="s">
        <v>2792</v>
      </c>
      <c r="B33" s="1135"/>
      <c r="C33" s="1135"/>
      <c r="D33" s="1135"/>
      <c r="E33" s="1135"/>
      <c r="F33" s="1135"/>
      <c r="G33" s="1135"/>
      <c r="H33" s="1135"/>
      <c r="I33" s="1135"/>
      <c r="J33" s="1135"/>
      <c r="K33" s="1135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10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1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83275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8328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9.5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14.6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-5.0999999999999996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73.97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43.2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144.80000000000001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2.2999999999999998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71314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70533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21">
        <f>'DEM2'!A7</f>
        <v>2021</v>
      </c>
      <c r="C60" s="1121"/>
      <c r="D60" s="391"/>
      <c r="E60" s="1121">
        <f>'DEM2'!A8</f>
        <v>2022</v>
      </c>
      <c r="F60" s="1121"/>
      <c r="Y60" s="11"/>
      <c r="Z60" s="15"/>
    </row>
    <row r="61" spans="1:26" ht="18" customHeight="1" x14ac:dyDescent="0.25">
      <c r="A61" s="213"/>
      <c r="B61" s="1121"/>
      <c r="C61" s="1121"/>
      <c r="D61" s="392"/>
      <c r="E61" s="1121"/>
      <c r="F61" s="1121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2928</v>
      </c>
      <c r="C63" s="550">
        <f>IF(ISBLANK('DEM2'!C7),"-",'DEM2'!C7)</f>
        <v>3090</v>
      </c>
      <c r="D63" s="550"/>
      <c r="E63" s="550">
        <f>IF(ISBLANK('DEM2'!D8),"-",'DEM2'!D8)</f>
        <v>2736</v>
      </c>
      <c r="F63" s="550">
        <f>IF(ISBLANK('DEM2'!C8),"-",'DEM2'!C8)</f>
        <v>2848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3059</v>
      </c>
      <c r="C64" s="319">
        <f>IF(ISBLANK('DEM2'!F7),"-",'DEM2'!F7)</f>
        <v>3286</v>
      </c>
      <c r="D64" s="791"/>
      <c r="E64" s="319">
        <f>IF(ISBLANK('DEM2'!G8),"-",'DEM2'!G8)</f>
        <v>2969</v>
      </c>
      <c r="F64" s="319">
        <f>IF(ISBLANK('DEM2'!F8),"-",'DEM2'!F8)</f>
        <v>3243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1336</v>
      </c>
      <c r="C65" s="347">
        <f>IF(ISBLANK('DEM2'!I7),"-",'DEM2'!I7)</f>
        <v>1474</v>
      </c>
      <c r="D65" s="395"/>
      <c r="E65" s="347">
        <f>IF(ISBLANK('DEM2'!J8),"-",'DEM2'!J8)</f>
        <v>1530</v>
      </c>
      <c r="F65" s="347">
        <f>IF(ISBLANK('DEM2'!I8),"-",'DEM2'!I8)</f>
        <v>1586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6986</v>
      </c>
      <c r="C66" s="350">
        <f>IF(ISBLANK('DEM2'!L7),"-",'DEM2'!L7)</f>
        <v>7468</v>
      </c>
      <c r="D66" s="396"/>
      <c r="E66" s="350">
        <f>IF(ISBLANK('DEM2'!M8),"-",'DEM2'!M8)</f>
        <v>6828</v>
      </c>
      <c r="F66" s="350">
        <f>IF(ISBLANK('DEM2'!L8),"-",'DEM2'!L8)</f>
        <v>7256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6104</v>
      </c>
      <c r="C67" s="347">
        <f>IF(ISBLANK('DEM2'!O7),"-",'DEM2'!O7)</f>
        <v>6091</v>
      </c>
      <c r="D67" s="395"/>
      <c r="E67" s="347">
        <f>IF(ISBLANK('DEM2'!P8),"-",'DEM2'!P8)</f>
        <v>7092</v>
      </c>
      <c r="F67" s="347">
        <f>IF(ISBLANK('DEM2'!O8),"-",'DEM2'!O8)</f>
        <v>6784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27820</v>
      </c>
      <c r="C68" s="319">
        <f>IF(ISBLANK('DEM2'!R7),"-",'DEM2'!R7)</f>
        <v>25399</v>
      </c>
      <c r="D68" s="397"/>
      <c r="E68" s="319">
        <f>IF(ISBLANK('DEM2'!S8),"-",'DEM2'!S8)</f>
        <v>28196</v>
      </c>
      <c r="F68" s="319">
        <f>IF(ISBLANK('DEM2'!R8),"-",'DEM2'!R8)</f>
        <v>25339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44641</v>
      </c>
      <c r="C69" s="465">
        <f>IF(ISBLANK('DEM2'!U7),"-",'DEM2'!U7)</f>
        <v>39167</v>
      </c>
      <c r="D69" s="801"/>
      <c r="E69" s="465">
        <f>IF(ISBLANK('DEM2'!V8),"-",'DEM2'!V8)</f>
        <v>44455</v>
      </c>
      <c r="F69" s="465">
        <f>IF(ISBLANK('DEM2'!U8),"-",'DEM2'!U8)</f>
        <v>38820</v>
      </c>
      <c r="Y69" s="11"/>
      <c r="Z69" s="15"/>
    </row>
    <row r="70" spans="1:26" ht="24.95" customHeight="1" x14ac:dyDescent="0.25">
      <c r="A70" s="1127" t="s">
        <v>1564</v>
      </c>
      <c r="B70" s="1127"/>
      <c r="C70" s="1127"/>
      <c r="D70" s="1127"/>
      <c r="E70" s="1127"/>
      <c r="F70" s="1127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15.5</v>
      </c>
      <c r="G115" s="802">
        <f>IF(ISBLANK('DEM2'!E23),"-",'DEM2'!E23)</f>
        <v>17.8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10.6</v>
      </c>
      <c r="G116" s="409">
        <f>IF(ISBLANK('DEM2'!E24),"-",'DEM2'!E24)</f>
        <v>15.7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3.8</v>
      </c>
      <c r="G117" s="803">
        <f>IF(ISBLANK('DEM2'!E25),"-",'DEM2'!E25)</f>
        <v>6.3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7" t="s">
        <v>2733</v>
      </c>
      <c r="G118" s="1177"/>
      <c r="H118" s="1177"/>
      <c r="I118" s="1177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40659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31928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38.299999999999997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81574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5207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68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4" t="s">
        <v>1461</v>
      </c>
      <c r="B234" s="1104"/>
      <c r="C234" s="807">
        <f>IF(ISBLANK(SIROMASTVO1!B6),"-",SIROMASTVO1!B6)</f>
        <v>13.4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3" t="s">
        <v>1205</v>
      </c>
      <c r="B235" s="1103"/>
      <c r="C235" s="545">
        <f>IF(ISBLANK(SIROMASTVO1!B7),"-",SIROMASTVO1!B7)</f>
        <v>12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4" t="s">
        <v>1206</v>
      </c>
      <c r="B236" s="1144"/>
      <c r="C236" s="545">
        <f>IF(ISBLANK(SIROMASTVO1!B4),"-",SIROMASTVO1!B4)</f>
        <v>32.200000000000003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7" t="s">
        <v>1462</v>
      </c>
      <c r="B237" s="1117"/>
      <c r="C237" s="808">
        <f>IF(ISBLANK(SIROMASTVO1!B5),"-",SIROMASTVO1!B5)</f>
        <v>3.8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2" t="s">
        <v>2801</v>
      </c>
      <c r="B242" s="1162"/>
      <c r="C242" s="1162"/>
      <c r="D242" s="1162"/>
      <c r="E242" s="1162"/>
      <c r="F242" s="1162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6" t="s">
        <v>969</v>
      </c>
      <c r="B243" s="1106"/>
      <c r="C243" s="1106"/>
      <c r="D243" s="1106"/>
      <c r="E243" s="1136">
        <f>IF(ISBLANK('EKO4'!B8),"-",'EKO4'!B8)</f>
        <v>41325073</v>
      </c>
      <c r="F243" s="1136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10" t="s">
        <v>965</v>
      </c>
      <c r="B244" s="1110"/>
      <c r="C244" s="1110"/>
      <c r="D244" s="1110"/>
      <c r="E244" s="1141">
        <f>IF(ISBLANK('EKO4'!B9),"-",'EKO4'!B9)</f>
        <v>496248</v>
      </c>
      <c r="F244" s="1141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1463</v>
      </c>
      <c r="B245" s="1175"/>
      <c r="C245" s="1175"/>
      <c r="D245" s="1175"/>
      <c r="E245" s="1142">
        <f>IF(ISBLANK('EKO6'!D6),"-",'EKO6'!D6)</f>
        <v>6355041</v>
      </c>
      <c r="F245" s="1142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6" t="s">
        <v>983</v>
      </c>
      <c r="B246" s="1166"/>
      <c r="C246" s="1166"/>
      <c r="D246" s="1166"/>
      <c r="E246" s="1137">
        <f>IF(ISBLANK(OBRAZ9!B5),"-",OBRAZ9!B5)</f>
        <v>1134598</v>
      </c>
      <c r="F246" s="113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7" t="s">
        <v>1464</v>
      </c>
      <c r="B247" s="1167"/>
      <c r="C247" s="1167"/>
      <c r="D247" s="1167"/>
      <c r="E247" s="1169">
        <f>IF(ISBLANK('EKO6'!E6),"-",'EKO6'!E6)</f>
        <v>76314</v>
      </c>
      <c r="F247" s="1169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8" t="s">
        <v>1465</v>
      </c>
      <c r="B248" s="1168"/>
      <c r="C248" s="1168"/>
      <c r="D248" s="1168"/>
      <c r="E248" s="1170">
        <f>IF(ISBLANK('EKO6'!B6),"-",'EKO6'!B6)</f>
        <v>19620632</v>
      </c>
      <c r="F248" s="1170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7" t="s">
        <v>1466</v>
      </c>
      <c r="B249" s="1167"/>
      <c r="C249" s="1167"/>
      <c r="D249" s="1167"/>
      <c r="E249" s="1169">
        <f>IF(ISBLANK('EKO6'!C6),"-",'EKO6'!C6)</f>
        <v>235613</v>
      </c>
      <c r="F249" s="1169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9" t="s">
        <v>1467</v>
      </c>
      <c r="B250" s="1139"/>
      <c r="C250" s="1139"/>
      <c r="D250" s="1139"/>
      <c r="E250" s="1170">
        <f>IF(ISBLANK('EKO6'!F6),"-",'EKO6'!F6)</f>
        <v>448252</v>
      </c>
      <c r="F250" s="1170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0" t="s">
        <v>1468</v>
      </c>
      <c r="B251" s="1140"/>
      <c r="C251" s="1140"/>
      <c r="D251" s="1140"/>
      <c r="E251" s="1138">
        <f>IF(ISBLANK('EKO6'!G6),"-",'EKO6'!G6)</f>
        <v>5383</v>
      </c>
      <c r="F251" s="1138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8" t="s">
        <v>2802</v>
      </c>
      <c r="B255" s="1128"/>
      <c r="C255" s="1128"/>
      <c r="D255" s="1128"/>
      <c r="E255" s="1128"/>
      <c r="F255" s="1128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6" t="s">
        <v>966</v>
      </c>
      <c r="B256" s="1106"/>
      <c r="C256" s="1106"/>
      <c r="D256" s="1106"/>
      <c r="E256" s="1136">
        <f>IF(ISBLANK('EKO4'!B4),"-",'EKO4'!B4)</f>
        <v>200320</v>
      </c>
      <c r="F256" s="1136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10" t="s">
        <v>971</v>
      </c>
      <c r="B257" s="1110"/>
      <c r="C257" s="1110"/>
      <c r="D257" s="1110"/>
      <c r="E257" s="1141">
        <f>IF(ISBLANK('EKO4'!B5),"-",'EKO4'!B5)</f>
        <v>15406</v>
      </c>
      <c r="F257" s="1141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9" t="s">
        <v>967</v>
      </c>
      <c r="B258" s="1109"/>
      <c r="C258" s="1109"/>
      <c r="D258" s="1109"/>
      <c r="E258" s="1142">
        <f>IF(ISBLANK('EKO4'!B6),"-",'EKO4'!B6)</f>
        <v>204183</v>
      </c>
      <c r="F258" s="1142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7" t="s">
        <v>968</v>
      </c>
      <c r="B259" s="1107"/>
      <c r="C259" s="1107"/>
      <c r="D259" s="1107"/>
      <c r="E259" s="1138">
        <f>IF(ISBLANK('EKO4'!B7),"-",'EKO4'!B7)</f>
        <v>15703</v>
      </c>
      <c r="F259" s="1138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6" t="s">
        <v>1575</v>
      </c>
      <c r="B262" s="1176"/>
      <c r="C262" s="1176"/>
      <c r="D262" s="1176"/>
      <c r="E262" s="1176"/>
      <c r="F262" s="1176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36">
        <f>IF(ISBLANK('EKO4'!B10),"-",'EKO4'!B10)</f>
        <v>1846</v>
      </c>
      <c r="D263" s="1136"/>
      <c r="E263" s="1136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4984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7" t="s">
        <v>970</v>
      </c>
      <c r="B265" s="1107"/>
      <c r="C265" s="1138">
        <f>IF(ISBLANK('EKO4'!B16),"-",'EKO4'!B16)</f>
        <v>1206895</v>
      </c>
      <c r="D265" s="1138"/>
      <c r="E265" s="1138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270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114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50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91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3" t="s">
        <v>867</v>
      </c>
      <c r="B298" s="1153"/>
      <c r="C298" s="1153"/>
      <c r="D298" s="1153"/>
      <c r="E298" s="1153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21" t="s">
        <v>497</v>
      </c>
      <c r="E299" s="1121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268</v>
      </c>
      <c r="C300" s="810">
        <f>IF(ISBLANK(POLJ3!C4),"-",POLJ3!C4)</f>
        <v>40</v>
      </c>
      <c r="D300" s="1154">
        <f>IF(ISBLANK(POLJ3!D4),"-",POLJ3!D4)</f>
        <v>228</v>
      </c>
      <c r="E300" s="1154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211</v>
      </c>
      <c r="C301" s="791">
        <f>IF(ISBLANK(POLJ3!C5),"-",POLJ3!C5)</f>
        <v>129</v>
      </c>
      <c r="D301" s="1155">
        <f>IF(ISBLANK(POLJ3!D5),"-",POLJ3!D5)</f>
        <v>82</v>
      </c>
      <c r="E301" s="1155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0</v>
      </c>
      <c r="C302" s="792">
        <f>IF(ISBLANK(POLJ3!C6),"-",POLJ3!C6)</f>
        <v>0</v>
      </c>
      <c r="D302" s="1156">
        <f>IF(ISBLANK(POLJ3!D6),"-",POLJ3!D6)</f>
        <v>0</v>
      </c>
      <c r="E302" s="115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2</v>
      </c>
      <c r="C303" s="793">
        <f>IF(ISBLANK(POLJ3!C7),"-",POLJ3!C7)</f>
        <v>0</v>
      </c>
      <c r="D303" s="1165">
        <f>IF(ISBLANK(POLJ3!D7),"-",POLJ3!D7)</f>
        <v>2</v>
      </c>
      <c r="E303" s="1165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270</v>
      </c>
      <c r="C304" s="809">
        <f>IF(ISBLANK(POLJ3!C8),"-",POLJ3!C8)</f>
        <v>36</v>
      </c>
      <c r="D304" s="1123">
        <f>IF(ISBLANK(POLJ3!D8),"-",POLJ3!D8)</f>
        <v>234</v>
      </c>
      <c r="E304" s="1123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24">
        <f>IF(ISBLANK(POLJ2!B3),"-",POLJ2!B3)</f>
        <v>7.76</v>
      </c>
      <c r="C310" s="1124"/>
      <c r="D310" s="3"/>
      <c r="E310" s="5"/>
      <c r="F310" s="5"/>
      <c r="G310" s="817" t="s">
        <v>862</v>
      </c>
      <c r="H310" s="818">
        <f>IF(ISBLANK(POLJ2!H3),"-",POLJ2!H3)</f>
        <v>11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25">
        <f>IF(ISBLANK(POLJ2!B4),"-",POLJ2!B4)</f>
        <v>104.73</v>
      </c>
      <c r="C311" s="1125"/>
      <c r="D311" s="3"/>
      <c r="E311" s="5"/>
      <c r="F311" s="5"/>
      <c r="G311" s="812" t="s">
        <v>863</v>
      </c>
      <c r="H311" s="250">
        <f>IF(ISBLANK(POLJ2!H4),"-",POLJ2!H4)</f>
        <v>171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25">
        <f>IF(ISBLANK(POLJ2!B5),"-",POLJ2!B5)</f>
        <v>49.53</v>
      </c>
      <c r="C312" s="1125"/>
      <c r="D312" s="3"/>
      <c r="E312" s="5"/>
      <c r="F312" s="5"/>
      <c r="G312" s="812" t="s">
        <v>864</v>
      </c>
      <c r="H312" s="250">
        <f>IF(ISBLANK(POLJ2!H5),"-",POLJ2!H5)</f>
        <v>25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25">
        <f>IF(ISBLANK(POLJ2!B6),"-",POLJ2!B6)</f>
        <v>30.52</v>
      </c>
      <c r="C313" s="1125"/>
      <c r="D313" s="3"/>
      <c r="E313" s="5"/>
      <c r="F313" s="5"/>
      <c r="G313" s="814" t="s">
        <v>865</v>
      </c>
      <c r="H313" s="251">
        <f>IF(ISBLANK(POLJ2!H6),"-",POLJ2!H6)</f>
        <v>2341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25">
        <f>IF(ISBLANK(POLJ2!B7),"-",POLJ2!B7)</f>
        <v>0.48</v>
      </c>
      <c r="C314" s="1125"/>
      <c r="D314" s="3"/>
      <c r="E314" s="5"/>
      <c r="F314" s="5"/>
      <c r="G314" s="816" t="s">
        <v>855</v>
      </c>
      <c r="H314" s="819">
        <f>IF(ISBLANK(POLJ2!H7),"-",POLJ2!H7)</f>
        <v>2548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26">
        <f>IF(ISBLANK(POLJ2!B8),"-",POLJ2!B8)</f>
        <v>68.19</v>
      </c>
      <c r="C315" s="1126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52">
        <f>IF(ISBLANK(POLJ2!B9),"-",POLJ2!B9)</f>
        <v>261.20999999999998</v>
      </c>
      <c r="C316" s="115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9" t="s">
        <v>899</v>
      </c>
      <c r="B361" s="1179"/>
      <c r="C361" s="343">
        <f>IF(ISBLANK(OBRAZ1!B4),"-",OBRAZ1!B4)</f>
        <v>3</v>
      </c>
      <c r="D361" s="402"/>
      <c r="E361" s="344" t="str">
        <f>IF(LEN(OBRAZ1!C4)&gt;0,"(" &amp; OBRAZ1!C4 &amp; ")", "-")</f>
        <v>(2022)</v>
      </c>
      <c r="F361" s="316"/>
      <c r="G361" s="1178" t="s">
        <v>2066</v>
      </c>
      <c r="H361" s="1178"/>
      <c r="I361" s="1178"/>
      <c r="J361" s="1178"/>
      <c r="K361" s="1178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10" t="s">
        <v>900</v>
      </c>
      <c r="B362" s="1110"/>
      <c r="C362" s="347">
        <f>IF(ISBLANK(OBRAZ1!B5),"-",OBRAZ1!B5)</f>
        <v>28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9" t="s">
        <v>1339</v>
      </c>
      <c r="B363" s="1109"/>
      <c r="C363" s="350">
        <f>IF(ISBLANK(OBRAZ1!B6),"-",OBRAZ1!B6)</f>
        <v>908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10" t="s">
        <v>508</v>
      </c>
      <c r="B364" s="1110"/>
      <c r="C364" s="411">
        <f>IF(ISBLANK(OBRAZ1!B7),"-",OBRAZ1!B7)</f>
        <v>47.1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3164</v>
      </c>
      <c r="I364" s="810">
        <f>IF(ISBLANK(OBRAZ2!I6),"-",OBRAZ2!I6)</f>
        <v>3147</v>
      </c>
      <c r="J364" s="810">
        <f>IF(ISBLANK(OBRAZ2!J6),"-",OBRAZ2!J6)</f>
        <v>17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9" t="s">
        <v>1340</v>
      </c>
      <c r="B365" s="1109"/>
      <c r="C365" s="350">
        <f>IF(ISBLANK(OBRAZ1!B8),"-",OBRAZ1!B8)</f>
        <v>1850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321</v>
      </c>
      <c r="I365" s="418">
        <f>IF(ISBLANK(OBRAZ2!I7),"-",OBRAZ2!I7)</f>
        <v>321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10" t="s">
        <v>930</v>
      </c>
      <c r="B366" s="1110"/>
      <c r="C366" s="411">
        <f>IF(ISBLANK(OBRAZ1!B9),"-",OBRAZ1!B9)</f>
        <v>89.3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637</v>
      </c>
      <c r="I366" s="809">
        <f>IF(ISBLANK(OBRAZ2!I8),"-",OBRAZ2!I8)</f>
        <v>637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4" t="s">
        <v>1341</v>
      </c>
      <c r="B367" s="1174"/>
      <c r="C367" s="355">
        <f>IF(ISBLANK(OBRAZ1!B10),"-",OBRAZ1!B10)</f>
        <v>785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1.7660044150110374</v>
      </c>
      <c r="I375" s="852">
        <f>IF(ISBLANK(OBRAZ2!C12),"-",OBRAZ2!C21)</f>
        <v>2.0227560050568902</v>
      </c>
      <c r="J375" s="852">
        <f>IF(ISBLANK(OBRAZ2!D12),"-",OBRAZ2!D21)</f>
        <v>0.81851538244425637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0.31605562579013907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66.982024597918638</v>
      </c>
      <c r="I377" s="853">
        <f>IF(ISBLANK(OBRAZ2!C14),"-",OBRAZ2!C23)</f>
        <v>66.845764854614416</v>
      </c>
      <c r="J377" s="853">
        <f>IF(ISBLANK(OBRAZ2!D14),"-",OBRAZ2!D23)</f>
        <v>77.02511995484052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15.641753390097762</v>
      </c>
      <c r="I379" s="853">
        <f>IF(ISBLANK(OBRAZ2!C16),"-",OBRAZ2!C25)</f>
        <v>14.633375474083438</v>
      </c>
      <c r="J379" s="853">
        <f>IF(ISBLANK(OBRAZ2!D16),"-",OBRAZ2!D25)</f>
        <v>13.632514817950888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15.610217596972564</v>
      </c>
      <c r="I380" s="854">
        <f>IF(ISBLANK(OBRAZ2!C17),"-",OBRAZ2!C26)</f>
        <v>16.182048040455122</v>
      </c>
      <c r="J380" s="854">
        <f>IF(ISBLANK(OBRAZ2!D17),"-",OBRAZ2!D26)</f>
        <v>8.5238498447643245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2" t="s">
        <v>1342</v>
      </c>
      <c r="B408" s="1122"/>
      <c r="C408" s="550">
        <f>IF(ISBLANK(OBRAZ5!B4),"-",OBRAZ5!B4)</f>
        <v>10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4" t="s">
        <v>1343</v>
      </c>
      <c r="B409" s="1114"/>
      <c r="C409" s="347">
        <f>IF(ISBLANK(OBRAZ5!B5),"-",OBRAZ5!B5)</f>
        <v>0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9" t="s">
        <v>1344</v>
      </c>
      <c r="B410" s="1109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4093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3926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3" t="s">
        <v>1345</v>
      </c>
      <c r="B413" s="1113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0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0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30" t="s">
        <v>1008</v>
      </c>
      <c r="B416" s="1130"/>
      <c r="C416" s="408">
        <f>IF(ISBLANK(OBRAZ5!B12),"-",OBRAZ5!B12)</f>
        <v>124.6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1346</v>
      </c>
      <c r="B417" s="1113"/>
      <c r="C417" s="319">
        <f>IF(ISBLANK(OBRAZ5!B13),"-",OBRAZ5!B13)</f>
        <v>916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1" t="s">
        <v>514</v>
      </c>
      <c r="B418" s="1111"/>
      <c r="C418" s="409">
        <f>IF(ISBLANK(OBRAZ5!B14),"-",OBRAZ5!B14)</f>
        <v>126.9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1471</v>
      </c>
      <c r="B419" s="1110"/>
      <c r="C419" s="411">
        <f>IF(ISBLANK(OBRAZ5!B15),"-",OBRAZ5!B15)</f>
        <v>0.4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3" t="s">
        <v>515</v>
      </c>
      <c r="B420" s="1113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7" t="s">
        <v>516</v>
      </c>
      <c r="B421" s="1107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3" t="s">
        <v>1347</v>
      </c>
      <c r="B444" s="1133"/>
      <c r="C444" s="550">
        <f>IF(ISBLANK(OBRAZ7!B4),"-",OBRAZ7!B4)</f>
        <v>13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4" t="s">
        <v>1348</v>
      </c>
      <c r="B445" s="1134"/>
      <c r="C445" s="319">
        <f>IF(COUNT(OBRAZ8!B7,OBRAZ8!E7,OBRAZ8!H7)=0,"-",OBRAZ8!K7)</f>
        <v>6972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1" t="s">
        <v>520</v>
      </c>
      <c r="B446" s="1131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9" t="s">
        <v>1349</v>
      </c>
      <c r="B447" s="1159"/>
      <c r="C447" s="350">
        <f>IF(COUNT(OBRAZ8!B23,OBRAZ8!E23,OBRAZ8!H23)=0,"-",OBRAZ8!K23)</f>
        <v>1795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1" t="s">
        <v>1472</v>
      </c>
      <c r="B448" s="1131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8" t="s">
        <v>1473</v>
      </c>
      <c r="B449" s="1108"/>
      <c r="C449" s="409">
        <f>IF(ISBLANK(OBRAZ7!B9),"-",OBRAZ7!B9)</f>
        <v>1.3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7" t="s">
        <v>521</v>
      </c>
      <c r="B450" s="1157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 t="str">
        <f>IF(ISBLANK(KULT1!B4),"-",KULT1!B4)</f>
        <v>-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 t="str">
        <f>IF(ISBLANK(KULT1!B5),"-",KULT1!B5)</f>
        <v>-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 t="str">
        <f>IF(ISBLANK(KULT1!B6),"-",KULT1!B6)</f>
        <v>-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 t="str">
        <f>IF(ISBLANK(KULT1!B7),"-",KULT1!B7)</f>
        <v>-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 t="str">
        <f>IF(ISBLANK(KULT1!B8),"-",KULT1!B8)</f>
        <v>-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 t="str">
        <f>IF(ISBLANK(KULT1!B9),"-",KULT1!B9)</f>
        <v>-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 t="str">
        <f>IF(ISBLANK(KULT1!B10),"-",KULT1!B10)</f>
        <v>-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6" t="s">
        <v>525</v>
      </c>
      <c r="B490" s="1106"/>
      <c r="C490" s="1106"/>
      <c r="D490" s="826"/>
      <c r="E490" s="550">
        <f>IF(ISBLANK(ZDRAV1!B4),"-",ZDRAV1!B4)</f>
        <v>1329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3" t="s">
        <v>2242</v>
      </c>
      <c r="B491" s="1113"/>
      <c r="C491" s="1113"/>
      <c r="D491" s="787"/>
      <c r="E491" s="409">
        <f>IF(ISBLANK(ZDRAV1!B5),"-",ZDRAV1!B5)</f>
        <v>16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3" t="s">
        <v>2751</v>
      </c>
      <c r="B492" s="1113"/>
      <c r="C492" s="1113"/>
      <c r="D492" s="787"/>
      <c r="E492" s="409">
        <f>IF(ISBLANK(ZDRAV1!B6),"-",ZDRAV1!B6)</f>
        <v>0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3" t="s">
        <v>2750</v>
      </c>
      <c r="B493" s="1113"/>
      <c r="C493" s="1113"/>
      <c r="D493" s="787"/>
      <c r="E493" s="409" t="str">
        <f>IF(ISBLANK(ZDRAV1!B7),"-",ZDRAV1!B7)</f>
        <v>-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3" t="s">
        <v>2752</v>
      </c>
      <c r="B494" s="1113"/>
      <c r="C494" s="1113"/>
      <c r="D494" s="787"/>
      <c r="E494" s="409" t="str">
        <f>IF(ISBLANK(ZDRAV1!B8),"-",ZDRAV1!B8)</f>
        <v>-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10" t="s">
        <v>2745</v>
      </c>
      <c r="B495" s="1110"/>
      <c r="C495" s="1110"/>
      <c r="D495" s="785"/>
      <c r="E495" s="411" t="str">
        <f>IF(ISBLANK(ZDRAV1!B9),"-",ZDRAV1!B9)</f>
        <v>-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9" t="s">
        <v>526</v>
      </c>
      <c r="B496" s="1109"/>
      <c r="C496" s="1109"/>
      <c r="D496" s="784"/>
      <c r="E496" s="408" t="str">
        <f>IF(ISBLANK(ZDRAV1!B10),"-",ZDRAV1!B10)</f>
        <v>-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10" t="s">
        <v>528</v>
      </c>
      <c r="B497" s="1110"/>
      <c r="C497" s="1110"/>
      <c r="D497" s="785"/>
      <c r="E497" s="411" t="str">
        <f>IF(ISBLANK(ZDRAV1!B11),"-",ZDRAV1!B11)</f>
        <v>-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9" t="s">
        <v>1675</v>
      </c>
      <c r="B498" s="1109"/>
      <c r="C498" s="1109"/>
      <c r="D498" s="784"/>
      <c r="E498" s="350">
        <f>IF(ISBLANK(ZDRAV1!B14),"-",ZDRAV1!B14)</f>
        <v>26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10" t="s">
        <v>2746</v>
      </c>
      <c r="B499" s="1110"/>
      <c r="C499" s="1110"/>
      <c r="D499" s="790"/>
      <c r="E499" s="411">
        <f>IF(ISBLANK(ZDRAV1!B15),"-",ZDRAV1!B15)</f>
        <v>31.2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3" t="s">
        <v>2243</v>
      </c>
      <c r="B500" s="1113"/>
      <c r="C500" s="1113"/>
      <c r="D500" s="391"/>
      <c r="E500" s="409" t="str">
        <f>IF(ISBLANK(ZDRAV1!B18),"-",ZDRAV1!B18)</f>
        <v>-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7" t="s">
        <v>2244</v>
      </c>
      <c r="B501" s="1107"/>
      <c r="C501" s="1107"/>
      <c r="D501" s="827"/>
      <c r="E501" s="803" t="str">
        <f>IF(ISBLANK(ZDRAV1!B19),"-",ZDRAV1!B19)</f>
        <v>-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06" t="s">
        <v>1350</v>
      </c>
      <c r="B527" s="1106"/>
      <c r="C527" s="110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0" t="s">
        <v>1562</v>
      </c>
      <c r="B528" s="1110"/>
      <c r="C528" s="1110"/>
      <c r="D528" s="785"/>
      <c r="E528" s="411" t="str">
        <f>IF(ISBLANK('SOC1'!B5),"-",'SOC1'!B5)</f>
        <v>-</v>
      </c>
      <c r="F528" s="348" t="str">
        <f>IF(LEN('SOC1'!C5)&gt;0,"(" &amp; 'SOC1'!C5 &amp; ")", "-")</f>
        <v>-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3" t="s">
        <v>1563</v>
      </c>
      <c r="B529" s="1113"/>
      <c r="C529" s="1113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3" t="s">
        <v>960</v>
      </c>
      <c r="B530" s="1113"/>
      <c r="C530" s="1113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7" t="s">
        <v>961</v>
      </c>
      <c r="B531" s="1107"/>
      <c r="C531" s="1107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3" t="s">
        <v>1499</v>
      </c>
      <c r="B545" s="1143"/>
      <c r="C545" s="1143"/>
      <c r="D545" s="829"/>
      <c r="E545" s="830" t="str">
        <f>IF(ISBLANK('SOC9'!E7),"-",'SOC9'!E7)</f>
        <v/>
      </c>
      <c r="F545" s="831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1" t="s">
        <v>1500</v>
      </c>
      <c r="B546" s="1111"/>
      <c r="C546" s="1111"/>
      <c r="D546" s="786"/>
      <c r="E546" s="319" t="str">
        <f>IF(ISBLANK('SOC3'!B4),"-",'SOC3'!B4)</f>
        <v>-</v>
      </c>
      <c r="F546" s="320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1501</v>
      </c>
      <c r="B547" s="1114"/>
      <c r="C547" s="1114"/>
      <c r="D547" s="782"/>
      <c r="E547" s="411" t="str">
        <f>IF(ISBLANK('SOC3'!B5),"-",'SOC3'!B5)</f>
        <v>-</v>
      </c>
      <c r="F547" s="348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30" t="s">
        <v>1502</v>
      </c>
      <c r="B548" s="1130"/>
      <c r="C548" s="1130"/>
      <c r="D548" s="788"/>
      <c r="E548" s="408" t="str">
        <f>IF(ISBLANK('SOC3'!B6),"-",'SOC3'!B6)</f>
        <v>-</v>
      </c>
      <c r="F548" s="351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4" t="s">
        <v>1503</v>
      </c>
      <c r="B549" s="1114"/>
      <c r="C549" s="1114"/>
      <c r="D549" s="782"/>
      <c r="E549" s="411" t="str">
        <f>IF(ISBLANK('SOC3'!B7),"-",'SOC3'!B7)</f>
        <v>-</v>
      </c>
      <c r="F549" s="348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3" t="s">
        <v>1504</v>
      </c>
      <c r="B550" s="1173"/>
      <c r="C550" s="1173"/>
      <c r="D550" s="794"/>
      <c r="E550" s="416" t="str">
        <f>IF(ISBLANK('SOC3'!B8),"-",'SOC3'!B8)</f>
        <v>-</v>
      </c>
      <c r="F550" s="417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3" t="s">
        <v>1679</v>
      </c>
      <c r="B551" s="1113"/>
      <c r="C551" s="1113"/>
      <c r="D551" s="787"/>
      <c r="E551" s="319" t="str">
        <f>IF(ISBLANK('SOC3'!B9),"-",'SOC3'!B9)</f>
        <v>-</v>
      </c>
      <c r="F551" s="320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7" t="s">
        <v>1680</v>
      </c>
      <c r="B552" s="1107"/>
      <c r="C552" s="1107"/>
      <c r="D552" s="828"/>
      <c r="E552" s="803" t="str">
        <f>IF(ISBLANK('SOC3'!B10),"-",'SOC3'!B10)</f>
        <v>-</v>
      </c>
      <c r="F552" s="798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2"/>
      <c r="B553" s="1112"/>
      <c r="C553" s="111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6" t="s">
        <v>1505</v>
      </c>
      <c r="B564" s="1106"/>
      <c r="C564" s="1106"/>
      <c r="D564" s="826"/>
      <c r="E564" s="550" t="str">
        <f>IF(ISBLANK('SOC5'!B4),"-",'SOC5'!B4)</f>
        <v>-</v>
      </c>
      <c r="F564" s="796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10" t="s">
        <v>1506</v>
      </c>
      <c r="B565" s="1110"/>
      <c r="C565" s="1110"/>
      <c r="D565" s="785"/>
      <c r="E565" s="411" t="str">
        <f>IF(ISBLANK('SOC5'!B5),"-",'SOC5'!B5)</f>
        <v>-</v>
      </c>
      <c r="F565" s="348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9" t="s">
        <v>1507</v>
      </c>
      <c r="B566" s="1109"/>
      <c r="C566" s="1109"/>
      <c r="D566" s="784"/>
      <c r="E566" s="350">
        <f>IF(ISBLANK('SOC5'!B6),"-",'SOC5'!B6)</f>
        <v>563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1508</v>
      </c>
      <c r="B567" s="1110"/>
      <c r="C567" s="1110"/>
      <c r="D567" s="785"/>
      <c r="E567" s="411">
        <f>IF(ISBLANK('SOC5'!B7),"-",'SOC5'!B7)</f>
        <v>4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9" t="s">
        <v>1509</v>
      </c>
      <c r="B568" s="1109"/>
      <c r="C568" s="1109"/>
      <c r="D568" s="784"/>
      <c r="E568" s="350">
        <f>IF(ISBLANK('SOC5'!B8),"-",'SOC5'!B8)</f>
        <v>486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10" t="s">
        <v>1510</v>
      </c>
      <c r="B569" s="1110"/>
      <c r="C569" s="1110"/>
      <c r="D569" s="785"/>
      <c r="E569" s="411">
        <f>IF(ISBLANK('SOC5'!B9),"-",'SOC5'!B9)</f>
        <v>3.4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3" t="s">
        <v>1511</v>
      </c>
      <c r="B570" s="1113"/>
      <c r="C570" s="1113"/>
      <c r="D570" s="787"/>
      <c r="E570" s="319" t="str">
        <f>IF('SOC6'!E7&gt;0,'SOC6'!E7,"-")</f>
        <v>-</v>
      </c>
      <c r="F570" s="320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3" t="s">
        <v>1512</v>
      </c>
      <c r="B571" s="1113"/>
      <c r="C571" s="1113"/>
      <c r="D571" s="787"/>
      <c r="E571" s="319" t="str">
        <f>IF(ISBLANK('SOC5'!B11),"-",'SOC5'!B11)</f>
        <v>-</v>
      </c>
      <c r="F571" s="320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7" t="s">
        <v>1513</v>
      </c>
      <c r="B572" s="1107"/>
      <c r="C572" s="1107"/>
      <c r="D572" s="828"/>
      <c r="E572" s="803" t="str">
        <f>IF(ISBLANK('SOC5'!B12),"-",'SOC5'!B12)</f>
        <v>-</v>
      </c>
      <c r="F572" s="798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2" t="s">
        <v>1278</v>
      </c>
      <c r="B597" s="1122"/>
      <c r="C597" s="1122"/>
      <c r="D597" s="832"/>
      <c r="E597" s="550" t="str">
        <f>IF(ISBLANK('SOC7'!B5),"-",'SOC7'!B5)</f>
        <v>-</v>
      </c>
      <c r="F597" s="796" t="str">
        <f>IF(LEN('SOC7'!C5)&gt;0,"(" &amp; 'SOC7'!C5 &amp; ")", "-")</f>
        <v>-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1279</v>
      </c>
      <c r="B598" s="1114"/>
      <c r="C598" s="1114"/>
      <c r="D598" s="782"/>
      <c r="E598" s="347" t="str">
        <f>IF(ISBLANK('SOC7'!B6),"-",'SOC7'!B6)</f>
        <v>-</v>
      </c>
      <c r="F598" s="348" t="str">
        <f>IF(LEN('SOC7'!C6)&gt;0,"(" &amp; 'SOC7'!C6 &amp; ")", "-")</f>
        <v>-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1" t="s">
        <v>534</v>
      </c>
      <c r="B599" s="1111"/>
      <c r="C599" s="1111"/>
      <c r="D599" s="786"/>
      <c r="E599" s="319" t="str">
        <f>IF(ISBLANK('SOC7'!B9),"-",'SOC7'!B9)</f>
        <v>-</v>
      </c>
      <c r="F599" s="320" t="str">
        <f>IF(LEN('SOC7'!C9)&gt;0,"(" &amp; 'SOC7'!C9 &amp; ")", "-")</f>
        <v>-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5" t="s">
        <v>931</v>
      </c>
      <c r="B600" s="1115"/>
      <c r="C600" s="1115"/>
      <c r="D600" s="833"/>
      <c r="E600" s="465" t="str">
        <f>IF(ISBLANK('SOC7'!B10),"-",'SOC7'!B10)</f>
        <v>-</v>
      </c>
      <c r="F600" s="798" t="str">
        <f>IF(LEN('SOC7'!C10)&gt;0,"(" &amp; 'SOC7'!C10 &amp; ")", "-")</f>
        <v>-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6" t="s">
        <v>953</v>
      </c>
      <c r="B626" s="1106"/>
      <c r="C626" s="1106"/>
      <c r="D626" s="826"/>
      <c r="E626" s="802">
        <f>IF(ISBLANK(IZBORI!B4),"-",IZBORI!B4)</f>
        <v>40.200000000000003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7" t="s">
        <v>1558</v>
      </c>
      <c r="B627" s="1107"/>
      <c r="C627" s="1107"/>
      <c r="D627" s="828"/>
      <c r="E627" s="803">
        <f>IF(ISBLANK(IZBORI!B5),"-",IZBORI!B5)</f>
        <v>29.6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6" t="s">
        <v>1351</v>
      </c>
      <c r="B635" s="1106"/>
      <c r="C635" s="1106"/>
      <c r="D635" s="826"/>
      <c r="E635" s="550">
        <f>IF(ISBLANK(PRAV1!B4),"-",PRAV1!B4)</f>
        <v>26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3" t="s">
        <v>1352</v>
      </c>
      <c r="B636" s="1113"/>
      <c r="C636" s="1113"/>
      <c r="D636" s="787"/>
      <c r="E636" s="319">
        <f>IF(ISBLANK(PRAV1!B5),"-",PRAV1!B5)</f>
        <v>419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7" t="s">
        <v>1353</v>
      </c>
      <c r="B637" s="1107"/>
      <c r="C637" s="1107"/>
      <c r="D637" s="828"/>
      <c r="E637" s="465">
        <f>IF(ISBLANK(PRAV1!B6),"-",PRAV1!B6)</f>
        <v>102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2" t="s">
        <v>1474</v>
      </c>
      <c r="B649" s="1122"/>
      <c r="C649" s="1122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3" t="s">
        <v>2253</v>
      </c>
      <c r="B650" s="1113"/>
      <c r="C650" s="1113"/>
      <c r="D650" s="787"/>
      <c r="E650" s="319">
        <f>IF(ISBLANK(SAOBINFR1!B11),"-",SAOBINFR1!B11)</f>
        <v>1.9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7" t="s">
        <v>1475</v>
      </c>
      <c r="B651" s="1107"/>
      <c r="C651" s="1107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1" t="s">
        <v>2254</v>
      </c>
      <c r="B676" s="1171"/>
      <c r="C676" s="117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2255</v>
      </c>
      <c r="B677" s="1147"/>
      <c r="C677" s="1147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2256</v>
      </c>
      <c r="B678" s="1148"/>
      <c r="C678" s="1148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2257</v>
      </c>
      <c r="B679" s="1149"/>
      <c r="C679" s="1149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2258</v>
      </c>
      <c r="B680" s="1150"/>
      <c r="C680" s="1150"/>
      <c r="D680" s="997"/>
      <c r="E680" s="989">
        <f>IF(ISBLANK(SAOBINFR1!B9),"-",SAOBINFR1!B9)</f>
        <v>0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2259</v>
      </c>
      <c r="B681" s="1151"/>
      <c r="C681" s="1151"/>
      <c r="D681" s="998"/>
      <c r="E681" s="999">
        <f>IF(ISBLANK(SAOBINFR1!B10),"-",SAOBINFR1!B10)</f>
        <v>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4" t="s">
        <v>1220</v>
      </c>
      <c r="B695" s="1104"/>
      <c r="C695" s="836">
        <f>IF(ISBLANK(INDEKSI1!B6),"-",INDEKSI1!B6)</f>
        <v>16.459700000000002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3" t="s">
        <v>1221</v>
      </c>
      <c r="B696" s="1103"/>
      <c r="C696" s="545">
        <f>IF(ISBLANK(INDEKSI1!B7),"-",INDEKSI1!B7)</f>
        <v>10</v>
      </c>
      <c r="D696" s="3"/>
      <c r="E696" s="5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7" t="s">
        <v>1222</v>
      </c>
      <c r="B697" s="1117"/>
      <c r="C697" s="808">
        <f>IF(ISBLANK(INDEKSI1!B8),"-",INDEKSI1!B8)</f>
        <v>56.6</v>
      </c>
      <c r="D697" s="3"/>
      <c r="E697" s="5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60" t="s">
        <v>1930</v>
      </c>
      <c r="B708" s="1160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26767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36121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1" t="s">
        <v>1931</v>
      </c>
      <c r="B711" s="1161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50319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72604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1.9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2" t="s">
        <v>1287</v>
      </c>
      <c r="C742" s="1172"/>
      <c r="D742" s="1172"/>
      <c r="E742" s="1172"/>
      <c r="F742" s="1172"/>
      <c r="G742" s="1172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3</v>
      </c>
      <c r="C6" s="603">
        <v>27</v>
      </c>
      <c r="D6" s="614">
        <v>26</v>
      </c>
      <c r="E6" s="614">
        <v>1</v>
      </c>
      <c r="F6" s="1042">
        <v>699</v>
      </c>
      <c r="G6" s="614">
        <v>362</v>
      </c>
      <c r="H6" s="982">
        <v>337</v>
      </c>
      <c r="I6" s="1043">
        <v>31</v>
      </c>
      <c r="J6" s="614">
        <v>31.1</v>
      </c>
      <c r="K6" s="1044">
        <v>30.9</v>
      </c>
      <c r="L6" s="1042">
        <v>1481</v>
      </c>
      <c r="M6" s="614">
        <v>801</v>
      </c>
      <c r="N6" s="1037">
        <v>680</v>
      </c>
      <c r="O6" s="1043">
        <v>69.599999999999994</v>
      </c>
      <c r="P6" s="614">
        <v>73.5</v>
      </c>
      <c r="Q6" s="1037">
        <v>65.5</v>
      </c>
      <c r="R6" s="1042">
        <v>991</v>
      </c>
      <c r="S6" s="614">
        <v>518</v>
      </c>
      <c r="T6" s="1044">
        <v>473</v>
      </c>
    </row>
    <row r="7" spans="1:20" x14ac:dyDescent="0.25">
      <c r="A7" s="288">
        <v>2021</v>
      </c>
      <c r="B7" s="604">
        <v>3</v>
      </c>
      <c r="C7" s="603">
        <v>27</v>
      </c>
      <c r="D7" s="614">
        <v>26</v>
      </c>
      <c r="E7" s="614">
        <v>1</v>
      </c>
      <c r="F7" s="1042">
        <v>724</v>
      </c>
      <c r="G7" s="614">
        <v>367</v>
      </c>
      <c r="H7" s="982">
        <v>357</v>
      </c>
      <c r="I7" s="1043">
        <v>33.299999999999997</v>
      </c>
      <c r="J7" s="614">
        <v>32.700000000000003</v>
      </c>
      <c r="K7" s="1044">
        <v>34</v>
      </c>
      <c r="L7" s="1042">
        <v>1465</v>
      </c>
      <c r="M7" s="614">
        <v>781</v>
      </c>
      <c r="N7" s="1037">
        <v>684</v>
      </c>
      <c r="O7" s="1043">
        <v>66.599999999999994</v>
      </c>
      <c r="P7" s="614">
        <v>68.900000000000006</v>
      </c>
      <c r="Q7" s="1037">
        <v>64.099999999999994</v>
      </c>
      <c r="R7" s="1042">
        <v>975</v>
      </c>
      <c r="S7" s="614">
        <v>508</v>
      </c>
      <c r="T7" s="1044">
        <v>467</v>
      </c>
    </row>
    <row r="8" spans="1:20" x14ac:dyDescent="0.25">
      <c r="A8" s="221">
        <v>2022</v>
      </c>
      <c r="B8" s="619">
        <v>3</v>
      </c>
      <c r="C8" s="949">
        <v>28</v>
      </c>
      <c r="D8" s="983">
        <v>26</v>
      </c>
      <c r="E8" s="983">
        <v>2</v>
      </c>
      <c r="F8" s="1045">
        <v>908</v>
      </c>
      <c r="G8" s="983">
        <v>465</v>
      </c>
      <c r="H8" s="981">
        <v>443</v>
      </c>
      <c r="I8" s="756">
        <v>47.1</v>
      </c>
      <c r="J8" s="983">
        <v>47.1</v>
      </c>
      <c r="K8" s="1046">
        <v>47.1</v>
      </c>
      <c r="L8" s="1045">
        <v>1850</v>
      </c>
      <c r="M8" s="983">
        <v>946</v>
      </c>
      <c r="N8" s="693">
        <v>904</v>
      </c>
      <c r="O8" s="756">
        <v>89.3</v>
      </c>
      <c r="P8" s="983">
        <v>89.5</v>
      </c>
      <c r="Q8" s="693">
        <v>89.1</v>
      </c>
      <c r="R8" s="1045">
        <v>785</v>
      </c>
      <c r="S8" s="983">
        <v>399</v>
      </c>
      <c r="T8" s="1046">
        <v>386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10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0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4093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3926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0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0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124.6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916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126.9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0.4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100</v>
      </c>
      <c r="C21" s="741">
        <f>B10/(B7+B10)*100</f>
        <v>0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100</v>
      </c>
      <c r="C22" s="741">
        <f>B11/(B8+B11)*100</f>
        <v>0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100</v>
      </c>
      <c r="C26" s="741">
        <f>C21</f>
        <v>0</v>
      </c>
    </row>
    <row r="27" spans="1:10" ht="24.75" x14ac:dyDescent="0.25">
      <c r="A27" s="744" t="s">
        <v>1415</v>
      </c>
      <c r="B27" s="741">
        <f>B22</f>
        <v>100</v>
      </c>
      <c r="C27" s="741">
        <f>C22</f>
        <v>0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9</v>
      </c>
      <c r="C5" s="1005">
        <v>1</v>
      </c>
      <c r="D5" s="916" t="s">
        <v>5</v>
      </c>
      <c r="E5" s="213"/>
      <c r="F5" s="125">
        <v>2020</v>
      </c>
      <c r="G5" s="70">
        <v>10</v>
      </c>
      <c r="H5" s="55">
        <v>9</v>
      </c>
      <c r="I5" s="110">
        <v>1</v>
      </c>
      <c r="J5" s="70">
        <v>0</v>
      </c>
      <c r="K5" s="55">
        <v>0</v>
      </c>
      <c r="L5" s="110">
        <v>0</v>
      </c>
      <c r="M5" s="70">
        <v>4100</v>
      </c>
      <c r="N5" s="55">
        <v>3804</v>
      </c>
      <c r="O5" s="70">
        <v>0</v>
      </c>
      <c r="P5" s="110">
        <v>0</v>
      </c>
    </row>
    <row r="6" spans="1:16" x14ac:dyDescent="0.25">
      <c r="A6" s="925" t="s">
        <v>267</v>
      </c>
      <c r="B6" s="1006">
        <v>0</v>
      </c>
      <c r="C6" s="1007">
        <v>0</v>
      </c>
      <c r="D6" s="917" t="s">
        <v>5</v>
      </c>
      <c r="E6" s="256"/>
      <c r="F6" s="125">
        <v>2021</v>
      </c>
      <c r="G6" s="214">
        <v>10</v>
      </c>
      <c r="H6" s="58">
        <v>9</v>
      </c>
      <c r="I6" s="162">
        <v>1</v>
      </c>
      <c r="J6" s="214">
        <v>0</v>
      </c>
      <c r="K6" s="58">
        <v>0</v>
      </c>
      <c r="L6" s="162">
        <v>0</v>
      </c>
      <c r="M6" s="214">
        <v>4048</v>
      </c>
      <c r="N6" s="58">
        <v>3904</v>
      </c>
      <c r="O6" s="214">
        <v>0</v>
      </c>
      <c r="P6" s="162">
        <v>0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10</v>
      </c>
      <c r="H7" s="94">
        <v>9</v>
      </c>
      <c r="I7" s="171">
        <v>1</v>
      </c>
      <c r="J7" s="169">
        <v>0</v>
      </c>
      <c r="K7" s="94">
        <v>0</v>
      </c>
      <c r="L7" s="171">
        <v>0</v>
      </c>
      <c r="M7" s="169">
        <v>4093</v>
      </c>
      <c r="N7" s="94">
        <v>3926</v>
      </c>
      <c r="O7" s="169">
        <v>0</v>
      </c>
      <c r="P7" s="171">
        <v>0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9</v>
      </c>
      <c r="C11" s="920">
        <f>IF(ISBLANK(C5),"",C5)</f>
        <v>1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0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123.1</v>
      </c>
      <c r="C6" s="460">
        <v>122.6</v>
      </c>
      <c r="D6" s="978">
        <v>123.6</v>
      </c>
      <c r="E6" s="459">
        <v>0</v>
      </c>
      <c r="F6" s="460">
        <v>0</v>
      </c>
      <c r="G6" s="978">
        <v>0</v>
      </c>
      <c r="H6" s="459">
        <v>0</v>
      </c>
      <c r="I6" s="460">
        <v>0</v>
      </c>
      <c r="J6" s="978">
        <v>0</v>
      </c>
      <c r="K6" s="459">
        <v>923</v>
      </c>
      <c r="L6" s="460">
        <v>485</v>
      </c>
      <c r="M6" s="978">
        <v>438</v>
      </c>
      <c r="N6" s="459">
        <v>128.4</v>
      </c>
      <c r="O6" s="460">
        <v>131.1</v>
      </c>
      <c r="P6" s="978">
        <v>125.5</v>
      </c>
      <c r="Q6" s="459">
        <v>0.3</v>
      </c>
      <c r="R6" s="460">
        <v>0</v>
      </c>
      <c r="S6" s="978">
        <v>0.7</v>
      </c>
    </row>
    <row r="7" spans="1:19" x14ac:dyDescent="0.25">
      <c r="A7" s="288">
        <v>2021</v>
      </c>
      <c r="B7" s="603">
        <v>123.3</v>
      </c>
      <c r="C7" s="614">
        <v>123.5</v>
      </c>
      <c r="D7" s="982">
        <v>123.1</v>
      </c>
      <c r="E7" s="603">
        <v>0</v>
      </c>
      <c r="F7" s="614">
        <v>0</v>
      </c>
      <c r="G7" s="982">
        <v>0</v>
      </c>
      <c r="H7" s="603">
        <v>0</v>
      </c>
      <c r="I7" s="614">
        <v>0</v>
      </c>
      <c r="J7" s="982">
        <v>0</v>
      </c>
      <c r="K7" s="603">
        <v>914</v>
      </c>
      <c r="L7" s="614">
        <v>467</v>
      </c>
      <c r="M7" s="982">
        <v>447</v>
      </c>
      <c r="N7" s="603">
        <v>124.2</v>
      </c>
      <c r="O7" s="614">
        <v>122.9</v>
      </c>
      <c r="P7" s="982">
        <v>125.6</v>
      </c>
      <c r="Q7" s="603">
        <v>0.7</v>
      </c>
      <c r="R7" s="614">
        <v>0.2</v>
      </c>
      <c r="S7" s="982">
        <v>1.3</v>
      </c>
    </row>
    <row r="8" spans="1:19" x14ac:dyDescent="0.25">
      <c r="A8" s="221">
        <v>2022</v>
      </c>
      <c r="B8" s="949">
        <v>124.6</v>
      </c>
      <c r="C8" s="983">
        <v>123.3</v>
      </c>
      <c r="D8" s="981">
        <v>126</v>
      </c>
      <c r="E8" s="949">
        <v>0</v>
      </c>
      <c r="F8" s="983">
        <v>0</v>
      </c>
      <c r="G8" s="981">
        <v>0</v>
      </c>
      <c r="H8" s="949">
        <v>0</v>
      </c>
      <c r="I8" s="983">
        <v>0</v>
      </c>
      <c r="J8" s="981">
        <v>0</v>
      </c>
      <c r="K8" s="949">
        <v>916</v>
      </c>
      <c r="L8" s="983">
        <v>470</v>
      </c>
      <c r="M8" s="981">
        <v>446</v>
      </c>
      <c r="N8" s="949">
        <v>126.9</v>
      </c>
      <c r="O8" s="983">
        <v>124.7</v>
      </c>
      <c r="P8" s="981">
        <v>129.30000000000001</v>
      </c>
      <c r="Q8" s="949">
        <v>0.4</v>
      </c>
      <c r="R8" s="983">
        <v>0.6</v>
      </c>
      <c r="S8" s="981">
        <v>0.2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13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1.3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6355041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76314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572</v>
      </c>
      <c r="C5" s="618">
        <v>258</v>
      </c>
      <c r="D5" s="618">
        <v>314</v>
      </c>
      <c r="E5" s="601">
        <v>4403</v>
      </c>
      <c r="F5" s="618">
        <v>1358</v>
      </c>
      <c r="G5" s="947">
        <v>3045</v>
      </c>
      <c r="H5" s="618">
        <v>2285</v>
      </c>
      <c r="I5" s="618">
        <v>1041</v>
      </c>
      <c r="J5" s="618">
        <v>1244</v>
      </c>
      <c r="K5" s="219">
        <f>SUM(B5,E5,H5)</f>
        <v>7260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498</v>
      </c>
      <c r="C6" s="614">
        <v>213</v>
      </c>
      <c r="D6" s="948">
        <v>285</v>
      </c>
      <c r="E6" s="603">
        <v>4277</v>
      </c>
      <c r="F6" s="614">
        <v>1275</v>
      </c>
      <c r="G6" s="948">
        <v>3002</v>
      </c>
      <c r="H6" s="603">
        <v>2368</v>
      </c>
      <c r="I6" s="614">
        <v>1104</v>
      </c>
      <c r="J6" s="614">
        <v>1264</v>
      </c>
      <c r="K6" s="220">
        <f>SUM(B6,E6,H6)</f>
        <v>7143</v>
      </c>
      <c r="M6" s="105" t="s">
        <v>292</v>
      </c>
      <c r="N6" s="173">
        <f>IF(ISBLANK(J7),"",J7)</f>
        <v>1334</v>
      </c>
      <c r="O6" s="80">
        <f>IF(ISBLANK(I7),"",I7)</f>
        <v>1095</v>
      </c>
      <c r="P6" s="213"/>
    </row>
    <row r="7" spans="1:17" ht="24.75" x14ac:dyDescent="0.25">
      <c r="A7" s="220">
        <v>2022</v>
      </c>
      <c r="B7" s="603">
        <v>401</v>
      </c>
      <c r="C7" s="614">
        <v>186</v>
      </c>
      <c r="D7" s="948">
        <v>215</v>
      </c>
      <c r="E7" s="603">
        <v>4142</v>
      </c>
      <c r="F7" s="614">
        <v>1230</v>
      </c>
      <c r="G7" s="948">
        <v>2912</v>
      </c>
      <c r="H7" s="603">
        <v>2429</v>
      </c>
      <c r="I7" s="614">
        <v>1095</v>
      </c>
      <c r="J7" s="614">
        <v>1334</v>
      </c>
      <c r="K7" s="220">
        <f>SUM(B7,E7,H7)</f>
        <v>6972</v>
      </c>
      <c r="M7" s="106" t="s">
        <v>293</v>
      </c>
      <c r="N7" s="222">
        <f>IF(ISBLANK(G7),"",G7)</f>
        <v>2912</v>
      </c>
      <c r="O7" s="107">
        <f>IF(ISBLANK(F7),"",F7)</f>
        <v>1230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215</v>
      </c>
      <c r="O8" s="83">
        <f>IF(ISBLANK(C7),"",C7)</f>
        <v>186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1334</v>
      </c>
      <c r="O13" s="80">
        <f>IF(ISBLANK(I7),"",I7)</f>
        <v>1095</v>
      </c>
      <c r="P13" s="213"/>
    </row>
    <row r="14" spans="1:17" ht="27.75" customHeight="1" x14ac:dyDescent="0.25">
      <c r="M14" s="106" t="s">
        <v>523</v>
      </c>
      <c r="N14" s="222">
        <f>IF(ISBLANK(G7),"",G7)</f>
        <v>2912</v>
      </c>
      <c r="O14" s="107">
        <f>IF(ISBLANK(F7),"",F7)</f>
        <v>1230</v>
      </c>
      <c r="P14" s="213"/>
    </row>
    <row r="15" spans="1:17" ht="26.25" customHeight="1" x14ac:dyDescent="0.25">
      <c r="M15" s="108" t="s">
        <v>524</v>
      </c>
      <c r="N15" s="172">
        <f>IF(ISBLANK(D7),"",D7)</f>
        <v>215</v>
      </c>
      <c r="O15" s="83">
        <f>IF(ISBLANK(C7),"",C7)</f>
        <v>186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152</v>
      </c>
      <c r="C21" s="618">
        <v>80</v>
      </c>
      <c r="D21" s="618">
        <v>72</v>
      </c>
      <c r="E21" s="601">
        <v>1085</v>
      </c>
      <c r="F21" s="618">
        <v>350</v>
      </c>
      <c r="G21" s="947">
        <v>735</v>
      </c>
      <c r="H21" s="618">
        <v>545</v>
      </c>
      <c r="I21" s="618">
        <v>205</v>
      </c>
      <c r="J21" s="618">
        <v>340</v>
      </c>
      <c r="K21" s="219">
        <f>SUM(B21,E21,H21)</f>
        <v>1782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146</v>
      </c>
      <c r="C22" s="1037">
        <v>54</v>
      </c>
      <c r="D22" s="982">
        <v>92</v>
      </c>
      <c r="E22" s="1043">
        <v>1089</v>
      </c>
      <c r="F22" s="1037">
        <v>346</v>
      </c>
      <c r="G22" s="982">
        <v>743</v>
      </c>
      <c r="H22" s="1043">
        <v>526</v>
      </c>
      <c r="I22" s="1037">
        <v>233</v>
      </c>
      <c r="J22" s="1037">
        <v>293</v>
      </c>
      <c r="K22" s="220">
        <f>SUM(B22,E22,H22)</f>
        <v>1761</v>
      </c>
      <c r="M22" s="105" t="s">
        <v>292</v>
      </c>
      <c r="N22" s="173">
        <f>IF(ISBLANK(J23),"",J23)</f>
        <v>299</v>
      </c>
      <c r="O22" s="80">
        <f>IF(ISBLANK(I23),"",I23)</f>
        <v>246</v>
      </c>
      <c r="P22" s="213"/>
    </row>
    <row r="23" spans="1:17" ht="24.75" x14ac:dyDescent="0.25">
      <c r="A23" s="220">
        <v>2022</v>
      </c>
      <c r="B23" s="1043">
        <v>168</v>
      </c>
      <c r="C23" s="1037">
        <v>65</v>
      </c>
      <c r="D23" s="982">
        <v>103</v>
      </c>
      <c r="E23" s="1043">
        <v>1082</v>
      </c>
      <c r="F23" s="1037">
        <v>316</v>
      </c>
      <c r="G23" s="982">
        <v>766</v>
      </c>
      <c r="H23" s="1043">
        <v>545</v>
      </c>
      <c r="I23" s="1037">
        <v>246</v>
      </c>
      <c r="J23" s="1037">
        <v>299</v>
      </c>
      <c r="K23" s="220">
        <f>SUM(B23,E23,H23)</f>
        <v>1795</v>
      </c>
      <c r="M23" s="106" t="s">
        <v>293</v>
      </c>
      <c r="N23" s="222">
        <f>IF(ISBLANK(G23),"",G23)</f>
        <v>766</v>
      </c>
      <c r="O23" s="107">
        <f>IF(ISBLANK(F23),"",F23)</f>
        <v>316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103</v>
      </c>
      <c r="O24" s="109">
        <f>IF(ISBLANK(C23),"",C23)</f>
        <v>65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299</v>
      </c>
      <c r="O29" s="80">
        <f>IF(ISBLANK(I23),"",I23)</f>
        <v>246</v>
      </c>
      <c r="P29" s="213"/>
    </row>
    <row r="30" spans="1:17" ht="27.75" customHeight="1" x14ac:dyDescent="0.25">
      <c r="M30" s="106" t="s">
        <v>523</v>
      </c>
      <c r="N30" s="222">
        <f>IF(ISBLANK(G23),"",G23)</f>
        <v>766</v>
      </c>
      <c r="O30" s="107">
        <f>IF(ISBLANK(F23),"",F23)</f>
        <v>316</v>
      </c>
      <c r="P30" s="213"/>
    </row>
    <row r="31" spans="1:17" ht="27.75" customHeight="1" x14ac:dyDescent="0.25">
      <c r="M31" s="108" t="s">
        <v>524</v>
      </c>
      <c r="N31" s="223">
        <f>IF(ISBLANK(D23),"",D23)</f>
        <v>103</v>
      </c>
      <c r="O31" s="109">
        <f>IF(ISBLANK(C23),"",C23)</f>
        <v>65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1134598</v>
      </c>
      <c r="D5" s="255"/>
    </row>
    <row r="6" spans="1:4" ht="30" x14ac:dyDescent="0.25">
      <c r="A6" s="688" t="s">
        <v>482</v>
      </c>
      <c r="B6" s="619">
        <v>5220443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13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1</v>
      </c>
      <c r="J6" s="460">
        <v>1.9</v>
      </c>
      <c r="K6" s="978">
        <v>0.5</v>
      </c>
      <c r="L6" s="459"/>
      <c r="M6" s="460"/>
      <c r="N6" s="978"/>
    </row>
    <row r="7" spans="1:14" x14ac:dyDescent="0.25">
      <c r="A7" s="288">
        <v>2021</v>
      </c>
      <c r="B7" s="603">
        <v>13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1.3</v>
      </c>
      <c r="J7" s="614">
        <v>2</v>
      </c>
      <c r="K7" s="982">
        <v>0.8</v>
      </c>
      <c r="L7" s="603"/>
      <c r="M7" s="614"/>
      <c r="N7" s="982"/>
    </row>
    <row r="8" spans="1:14" x14ac:dyDescent="0.25">
      <c r="A8" s="221">
        <v>2022</v>
      </c>
      <c r="B8" s="949">
        <v>13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1.3</v>
      </c>
      <c r="J8" s="983">
        <v>1.7</v>
      </c>
      <c r="K8" s="981">
        <v>1.1000000000000001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128</v>
      </c>
      <c r="C5" s="209">
        <v>108</v>
      </c>
      <c r="G5" s="113"/>
      <c r="H5" s="176" t="s">
        <v>594</v>
      </c>
      <c r="I5" s="209">
        <v>81</v>
      </c>
      <c r="J5" s="209">
        <v>71</v>
      </c>
    </row>
    <row r="6" spans="1:13" ht="15" customHeight="1" x14ac:dyDescent="0.25">
      <c r="A6" s="177" t="s">
        <v>595</v>
      </c>
      <c r="B6" s="210">
        <v>378</v>
      </c>
      <c r="C6" s="210">
        <v>73</v>
      </c>
      <c r="G6" s="113"/>
      <c r="H6" s="177" t="s">
        <v>595</v>
      </c>
      <c r="I6" s="210">
        <v>108</v>
      </c>
      <c r="J6" s="210">
        <v>45</v>
      </c>
    </row>
    <row r="7" spans="1:13" ht="15" customHeight="1" x14ac:dyDescent="0.25">
      <c r="A7" s="177" t="s">
        <v>596</v>
      </c>
      <c r="B7" s="210">
        <v>2162</v>
      </c>
      <c r="C7" s="210">
        <v>319</v>
      </c>
      <c r="G7" s="113"/>
      <c r="H7" s="177" t="s">
        <v>596</v>
      </c>
      <c r="I7" s="210">
        <v>652</v>
      </c>
      <c r="J7" s="210">
        <v>126</v>
      </c>
    </row>
    <row r="8" spans="1:13" ht="15" customHeight="1" x14ac:dyDescent="0.25">
      <c r="A8" s="177" t="s">
        <v>597</v>
      </c>
      <c r="B8" s="210">
        <v>5069</v>
      </c>
      <c r="C8" s="210">
        <v>2817</v>
      </c>
      <c r="G8" s="113"/>
      <c r="H8" s="177" t="s">
        <v>597</v>
      </c>
      <c r="I8" s="210">
        <v>3468</v>
      </c>
      <c r="J8" s="210">
        <v>2018</v>
      </c>
    </row>
    <row r="9" spans="1:13" ht="15" customHeight="1" x14ac:dyDescent="0.25">
      <c r="A9" s="177" t="s">
        <v>598</v>
      </c>
      <c r="B9" s="210">
        <v>19669</v>
      </c>
      <c r="C9" s="210">
        <v>18290</v>
      </c>
      <c r="G9" s="113"/>
      <c r="H9" s="177" t="s">
        <v>598</v>
      </c>
      <c r="I9" s="210">
        <v>17746</v>
      </c>
      <c r="J9" s="210">
        <v>16088</v>
      </c>
    </row>
    <row r="10" spans="1:13" ht="15" customHeight="1" x14ac:dyDescent="0.25">
      <c r="A10" s="177" t="s">
        <v>599</v>
      </c>
      <c r="B10" s="210">
        <v>3420</v>
      </c>
      <c r="C10" s="210">
        <v>3968</v>
      </c>
      <c r="G10" s="113"/>
      <c r="H10" s="177" t="s">
        <v>599</v>
      </c>
      <c r="I10" s="210">
        <v>3431</v>
      </c>
      <c r="J10" s="210">
        <v>3235</v>
      </c>
    </row>
    <row r="11" spans="1:13" ht="15" customHeight="1" x14ac:dyDescent="0.25">
      <c r="A11" s="178" t="s">
        <v>600</v>
      </c>
      <c r="B11" s="211">
        <v>9418</v>
      </c>
      <c r="C11" s="211">
        <v>9271</v>
      </c>
      <c r="G11" s="113"/>
      <c r="H11" s="178" t="s">
        <v>600</v>
      </c>
      <c r="I11" s="211">
        <v>13210</v>
      </c>
      <c r="J11" s="211">
        <v>11059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128</v>
      </c>
      <c r="C17" s="180">
        <f>IF(ISBLANK(C5),"0",C5)</f>
        <v>108</v>
      </c>
      <c r="G17" s="113"/>
      <c r="H17" s="176" t="s">
        <v>594</v>
      </c>
      <c r="I17" s="179">
        <f>IF(ISBLANK(I5),"0",I5)</f>
        <v>81</v>
      </c>
      <c r="J17" s="180">
        <f>IF(ISBLANK(J5),"0",J5)</f>
        <v>71</v>
      </c>
    </row>
    <row r="18" spans="1:13" ht="15" customHeight="1" x14ac:dyDescent="0.25">
      <c r="A18" s="177" t="s">
        <v>595</v>
      </c>
      <c r="B18" s="181">
        <f t="shared" ref="B18:C18" si="0">IF(ISBLANK(B6),"0",B6)</f>
        <v>378</v>
      </c>
      <c r="C18" s="182">
        <f t="shared" si="0"/>
        <v>73</v>
      </c>
      <c r="G18" s="113"/>
      <c r="H18" s="177" t="s">
        <v>595</v>
      </c>
      <c r="I18" s="181">
        <f t="shared" ref="I18:J18" si="1">IF(ISBLANK(I6),"0",I6)</f>
        <v>108</v>
      </c>
      <c r="J18" s="182">
        <f t="shared" si="1"/>
        <v>45</v>
      </c>
    </row>
    <row r="19" spans="1:13" ht="15" customHeight="1" x14ac:dyDescent="0.25">
      <c r="A19" s="177" t="s">
        <v>596</v>
      </c>
      <c r="B19" s="181">
        <f t="shared" ref="B19:C19" si="2">IF(ISBLANK(B7),"0",B7)</f>
        <v>2162</v>
      </c>
      <c r="C19" s="182">
        <f t="shared" si="2"/>
        <v>319</v>
      </c>
      <c r="G19" s="113"/>
      <c r="H19" s="177" t="s">
        <v>596</v>
      </c>
      <c r="I19" s="181">
        <f t="shared" ref="I19:J19" si="3">IF(ISBLANK(I7),"0",I7)</f>
        <v>652</v>
      </c>
      <c r="J19" s="182">
        <f t="shared" si="3"/>
        <v>126</v>
      </c>
    </row>
    <row r="20" spans="1:13" ht="15" customHeight="1" x14ac:dyDescent="0.25">
      <c r="A20" s="177" t="s">
        <v>597</v>
      </c>
      <c r="B20" s="181">
        <f t="shared" ref="B20:C20" si="4">IF(ISBLANK(B8),"0",B8)</f>
        <v>5069</v>
      </c>
      <c r="C20" s="182">
        <f t="shared" si="4"/>
        <v>2817</v>
      </c>
      <c r="G20" s="113"/>
      <c r="H20" s="177" t="s">
        <v>597</v>
      </c>
      <c r="I20" s="181">
        <f t="shared" ref="I20:J20" si="5">IF(ISBLANK(I8),"0",I8)</f>
        <v>3468</v>
      </c>
      <c r="J20" s="182">
        <f t="shared" si="5"/>
        <v>2018</v>
      </c>
    </row>
    <row r="21" spans="1:13" ht="15" customHeight="1" x14ac:dyDescent="0.25">
      <c r="A21" s="177" t="s">
        <v>598</v>
      </c>
      <c r="B21" s="181">
        <f t="shared" ref="B21:C21" si="6">IF(ISBLANK(B9),"0",B9)</f>
        <v>19669</v>
      </c>
      <c r="C21" s="182">
        <f t="shared" si="6"/>
        <v>18290</v>
      </c>
      <c r="G21" s="113"/>
      <c r="H21" s="177" t="s">
        <v>598</v>
      </c>
      <c r="I21" s="181">
        <f t="shared" ref="I21:J21" si="7">IF(ISBLANK(I9),"0",I9)</f>
        <v>17746</v>
      </c>
      <c r="J21" s="182">
        <f t="shared" si="7"/>
        <v>16088</v>
      </c>
    </row>
    <row r="22" spans="1:13" ht="15" customHeight="1" x14ac:dyDescent="0.25">
      <c r="A22" s="177" t="s">
        <v>599</v>
      </c>
      <c r="B22" s="181">
        <f t="shared" ref="B22:C22" si="8">IF(ISBLANK(B10),"0",B10)</f>
        <v>3420</v>
      </c>
      <c r="C22" s="182">
        <f t="shared" si="8"/>
        <v>3968</v>
      </c>
      <c r="G22" s="113"/>
      <c r="H22" s="177" t="s">
        <v>599</v>
      </c>
      <c r="I22" s="181">
        <f t="shared" ref="I22:J22" si="9">IF(ISBLANK(I10),"0",I10)</f>
        <v>3431</v>
      </c>
      <c r="J22" s="182">
        <f t="shared" si="9"/>
        <v>3235</v>
      </c>
    </row>
    <row r="23" spans="1:13" ht="15" customHeight="1" x14ac:dyDescent="0.25">
      <c r="A23" s="178" t="s">
        <v>600</v>
      </c>
      <c r="B23" s="183">
        <f t="shared" ref="B23:C23" si="10">IF(ISBLANK(B11),"0",B11)</f>
        <v>9418</v>
      </c>
      <c r="C23" s="184">
        <f t="shared" si="10"/>
        <v>9271</v>
      </c>
      <c r="G23" s="113"/>
      <c r="H23" s="178" t="s">
        <v>600</v>
      </c>
      <c r="I23" s="183">
        <f t="shared" ref="I23:J23" si="11">IF(ISBLANK(I11),"0",I11)</f>
        <v>13210</v>
      </c>
      <c r="J23" s="184">
        <f t="shared" si="11"/>
        <v>11059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0.31805983500646062</v>
      </c>
      <c r="C29" s="186">
        <f>C17/SUM(C17:C23)*100</f>
        <v>0.30993514320151527</v>
      </c>
      <c r="D29" s="255"/>
      <c r="E29" s="255"/>
      <c r="G29" s="113"/>
      <c r="H29" s="176" t="s">
        <v>601</v>
      </c>
      <c r="I29" s="186">
        <f>I17/SUM(I17:I23)*100</f>
        <v>0.20932396113293364</v>
      </c>
      <c r="J29" s="186">
        <f>J17/SUM(J17:J23)*100</f>
        <v>0.21751118191287297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0.93927045025345401</v>
      </c>
      <c r="C30" s="187">
        <f>C18/SUM(C17:C23)*100</f>
        <v>0.20949319864546861</v>
      </c>
      <c r="D30" s="255"/>
      <c r="E30" s="255"/>
      <c r="G30" s="113"/>
      <c r="H30" s="177" t="s">
        <v>602</v>
      </c>
      <c r="I30" s="187">
        <f>I18/SUM(I17:I23)*100</f>
        <v>0.27909861484391152</v>
      </c>
      <c r="J30" s="187">
        <f>J18/SUM(J17:J23)*100</f>
        <v>0.13785919980393357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5.372229400655999</v>
      </c>
      <c r="C31" s="187">
        <f>C19/SUM(C17:C23)*100</f>
        <v>0.9154565803822533</v>
      </c>
      <c r="D31" s="255"/>
      <c r="E31" s="255"/>
      <c r="G31" s="113"/>
      <c r="H31" s="177" t="s">
        <v>603</v>
      </c>
      <c r="I31" s="187">
        <f>I19/SUM(I17:I23)*100</f>
        <v>1.6849286747984287</v>
      </c>
      <c r="J31" s="187">
        <f>J19/SUM(J17:J23)*100</f>
        <v>0.38600575945101406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12.595666434748038</v>
      </c>
      <c r="C32" s="187">
        <f>C20/SUM(C17:C23)*100</f>
        <v>8.0841416518395235</v>
      </c>
      <c r="D32" s="255"/>
      <c r="E32" s="255"/>
      <c r="G32" s="113"/>
      <c r="H32" s="177" t="s">
        <v>604</v>
      </c>
      <c r="I32" s="187">
        <f>I20/SUM(I17:I23)*100</f>
        <v>8.9621666322100477</v>
      </c>
      <c r="J32" s="187">
        <f>J20/SUM(J17:J23)*100</f>
        <v>6.182219226763066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48.874366365172449</v>
      </c>
      <c r="C33" s="187">
        <f>C21/SUM(C17:C23)*100</f>
        <v>52.488090455145496</v>
      </c>
      <c r="D33" s="255"/>
      <c r="E33" s="255"/>
      <c r="G33" s="113"/>
      <c r="H33" s="177" t="s">
        <v>605</v>
      </c>
      <c r="I33" s="187">
        <f>I21/SUM(I17:I23)*100</f>
        <v>45.860037213148644</v>
      </c>
      <c r="J33" s="187">
        <f>J21/SUM(J17:J23)*100</f>
        <v>49.286195698792966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8.4981612165788682</v>
      </c>
      <c r="C34" s="187">
        <f>C22/SUM(C17:C23)*100</f>
        <v>11.387246742811225</v>
      </c>
      <c r="D34" s="255"/>
      <c r="E34" s="255"/>
      <c r="G34" s="113"/>
      <c r="H34" s="177" t="s">
        <v>606</v>
      </c>
      <c r="I34" s="187">
        <f>I22/SUM(I17:I23)*100</f>
        <v>8.8665495141616706</v>
      </c>
      <c r="J34" s="187">
        <f>J22/SUM(J17:J23)*100</f>
        <v>9.910544697016114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23.402246297584732</v>
      </c>
      <c r="C35" s="188">
        <f>C23/SUM(C17:C23)*100</f>
        <v>26.605636227974514</v>
      </c>
      <c r="D35" s="255"/>
      <c r="E35" s="255"/>
      <c r="G35" s="113"/>
      <c r="H35" s="178" t="s">
        <v>607</v>
      </c>
      <c r="I35" s="188">
        <f>I23/SUM(I17:I23)*100</f>
        <v>34.137895389704362</v>
      </c>
      <c r="J35" s="188">
        <f>J23/SUM(J17:J23)*100</f>
        <v>33.879664236260034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0.31805983500646062</v>
      </c>
      <c r="C41" s="186">
        <f t="shared" si="12"/>
        <v>0.30993514320151527</v>
      </c>
      <c r="G41" s="113"/>
      <c r="H41" s="176" t="s">
        <v>609</v>
      </c>
      <c r="I41" s="186">
        <f t="shared" ref="I41:J41" si="13">I29</f>
        <v>0.20932396113293364</v>
      </c>
      <c r="J41" s="186">
        <f t="shared" si="13"/>
        <v>0.21751118191287297</v>
      </c>
    </row>
    <row r="42" spans="1:12" x14ac:dyDescent="0.25">
      <c r="A42" s="177" t="s">
        <v>610</v>
      </c>
      <c r="B42" s="187">
        <f t="shared" si="12"/>
        <v>0.93927045025345401</v>
      </c>
      <c r="C42" s="187">
        <f t="shared" si="12"/>
        <v>0.20949319864546861</v>
      </c>
      <c r="G42" s="113"/>
      <c r="H42" s="177" t="s">
        <v>610</v>
      </c>
      <c r="I42" s="187">
        <f t="shared" ref="I42:J42" si="14">I30</f>
        <v>0.27909861484391152</v>
      </c>
      <c r="J42" s="187">
        <f t="shared" si="14"/>
        <v>0.13785919980393357</v>
      </c>
    </row>
    <row r="43" spans="1:12" x14ac:dyDescent="0.25">
      <c r="A43" s="177" t="s">
        <v>611</v>
      </c>
      <c r="B43" s="187">
        <f t="shared" si="12"/>
        <v>5.372229400655999</v>
      </c>
      <c r="C43" s="187">
        <f t="shared" si="12"/>
        <v>0.9154565803822533</v>
      </c>
      <c r="G43" s="113"/>
      <c r="H43" s="177" t="s">
        <v>611</v>
      </c>
      <c r="I43" s="187">
        <f t="shared" ref="I43:J43" si="15">I31</f>
        <v>1.6849286747984287</v>
      </c>
      <c r="J43" s="187">
        <f t="shared" si="15"/>
        <v>0.38600575945101406</v>
      </c>
    </row>
    <row r="44" spans="1:12" x14ac:dyDescent="0.25">
      <c r="A44" s="177" t="s">
        <v>612</v>
      </c>
      <c r="B44" s="187">
        <f t="shared" si="12"/>
        <v>12.595666434748038</v>
      </c>
      <c r="C44" s="187">
        <f t="shared" si="12"/>
        <v>8.0841416518395235</v>
      </c>
      <c r="G44" s="113"/>
      <c r="H44" s="177" t="s">
        <v>612</v>
      </c>
      <c r="I44" s="187">
        <f t="shared" ref="I44:J44" si="16">I32</f>
        <v>8.9621666322100477</v>
      </c>
      <c r="J44" s="187">
        <f t="shared" si="16"/>
        <v>6.182219226763066</v>
      </c>
    </row>
    <row r="45" spans="1:12" x14ac:dyDescent="0.25">
      <c r="A45" s="177" t="s">
        <v>613</v>
      </c>
      <c r="B45" s="187">
        <f t="shared" si="12"/>
        <v>48.874366365172449</v>
      </c>
      <c r="C45" s="187">
        <f t="shared" si="12"/>
        <v>52.488090455145496</v>
      </c>
      <c r="G45" s="113"/>
      <c r="H45" s="177" t="s">
        <v>613</v>
      </c>
      <c r="I45" s="187">
        <f t="shared" ref="I45:J45" si="17">I33</f>
        <v>45.860037213148644</v>
      </c>
      <c r="J45" s="187">
        <f t="shared" si="17"/>
        <v>49.286195698792966</v>
      </c>
    </row>
    <row r="46" spans="1:12" x14ac:dyDescent="0.25">
      <c r="A46" s="177" t="s">
        <v>614</v>
      </c>
      <c r="B46" s="187">
        <f t="shared" si="12"/>
        <v>8.4981612165788682</v>
      </c>
      <c r="C46" s="187">
        <f t="shared" si="12"/>
        <v>11.387246742811225</v>
      </c>
      <c r="G46" s="113"/>
      <c r="H46" s="177" t="s">
        <v>614</v>
      </c>
      <c r="I46" s="187">
        <f t="shared" ref="I46:J46" si="18">I34</f>
        <v>8.8665495141616706</v>
      </c>
      <c r="J46" s="187">
        <f t="shared" si="18"/>
        <v>9.910544697016114</v>
      </c>
    </row>
    <row r="47" spans="1:12" x14ac:dyDescent="0.25">
      <c r="A47" s="178" t="s">
        <v>615</v>
      </c>
      <c r="B47" s="188">
        <f t="shared" si="12"/>
        <v>23.402246297584732</v>
      </c>
      <c r="C47" s="188">
        <f t="shared" si="12"/>
        <v>26.605636227974514</v>
      </c>
      <c r="G47" s="113"/>
      <c r="H47" s="178" t="s">
        <v>615</v>
      </c>
      <c r="I47" s="188">
        <f t="shared" ref="I47:J47" si="19">I35</f>
        <v>34.137895389704362</v>
      </c>
      <c r="J47" s="188">
        <f t="shared" si="19"/>
        <v>33.879664236260034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15802</v>
      </c>
      <c r="C5" s="209">
        <v>11108</v>
      </c>
      <c r="D5" s="255"/>
      <c r="E5" s="255"/>
      <c r="F5" s="1012"/>
      <c r="H5" s="176" t="s">
        <v>632</v>
      </c>
      <c r="I5" s="209">
        <v>6963</v>
      </c>
      <c r="J5" s="209">
        <v>4434</v>
      </c>
    </row>
    <row r="6" spans="1:10" ht="15" customHeight="1" x14ac:dyDescent="0.25">
      <c r="A6" s="177" t="s">
        <v>633</v>
      </c>
      <c r="B6" s="210">
        <v>5261</v>
      </c>
      <c r="C6" s="210">
        <v>4573</v>
      </c>
      <c r="D6" s="255"/>
      <c r="E6" s="255"/>
      <c r="F6" s="1012"/>
      <c r="H6" s="177" t="s">
        <v>633</v>
      </c>
      <c r="I6" s="210">
        <v>6539</v>
      </c>
      <c r="J6" s="210">
        <v>5307</v>
      </c>
    </row>
    <row r="7" spans="1:10" ht="15" customHeight="1" x14ac:dyDescent="0.25">
      <c r="A7" s="178" t="s">
        <v>634</v>
      </c>
      <c r="B7" s="211">
        <v>19181</v>
      </c>
      <c r="C7" s="211">
        <v>19165</v>
      </c>
      <c r="D7" s="255"/>
      <c r="E7" s="255"/>
      <c r="F7" s="1012"/>
      <c r="H7" s="177" t="s">
        <v>634</v>
      </c>
      <c r="I7" s="210">
        <v>25089</v>
      </c>
      <c r="J7" s="210">
        <v>22803</v>
      </c>
    </row>
    <row r="8" spans="1:10" x14ac:dyDescent="0.25">
      <c r="D8" s="255"/>
      <c r="E8" s="255"/>
      <c r="F8" s="1012"/>
      <c r="H8" s="178" t="s">
        <v>2452</v>
      </c>
      <c r="I8" s="211">
        <v>105</v>
      </c>
      <c r="J8" s="211">
        <v>98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15802</v>
      </c>
      <c r="C13" s="180">
        <f>IF(ISBLANK(C5),"0",C5)</f>
        <v>11108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5261</v>
      </c>
      <c r="C14" s="182">
        <f t="shared" si="0"/>
        <v>4573</v>
      </c>
      <c r="D14" s="255"/>
      <c r="E14" s="255"/>
      <c r="F14" s="1012"/>
      <c r="H14" s="176" t="s">
        <v>632</v>
      </c>
      <c r="I14" s="179">
        <f>IF(ISBLANK(I5),"0",I5)</f>
        <v>6963</v>
      </c>
      <c r="J14" s="180">
        <f>IF(ISBLANK(J5),"0",J5)</f>
        <v>4434</v>
      </c>
    </row>
    <row r="15" spans="1:10" ht="15" customHeight="1" x14ac:dyDescent="0.25">
      <c r="A15" s="178" t="s">
        <v>634</v>
      </c>
      <c r="B15" s="183">
        <f t="shared" si="0"/>
        <v>19181</v>
      </c>
      <c r="C15" s="184">
        <f t="shared" si="0"/>
        <v>19165</v>
      </c>
      <c r="D15" s="255"/>
      <c r="E15" s="255"/>
      <c r="F15" s="1012"/>
      <c r="H15" s="177" t="s">
        <v>633</v>
      </c>
      <c r="I15" s="181">
        <f t="shared" ref="I15:J15" si="1">IF(ISBLANK(I6),"0",I6)</f>
        <v>6539</v>
      </c>
      <c r="J15" s="182">
        <f t="shared" si="1"/>
        <v>5307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25089</v>
      </c>
      <c r="J16" s="182">
        <f t="shared" si="2"/>
        <v>22803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105</v>
      </c>
      <c r="J17" s="184">
        <f t="shared" si="3"/>
        <v>98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39.265480568531956</v>
      </c>
      <c r="C21" s="186">
        <f>C13/SUM(C13:C15)*100</f>
        <v>31.877403432244733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13.072756187257728</v>
      </c>
      <c r="C22" s="187">
        <f>C14/SUM(C13:C15)*100</f>
        <v>13.123457498708605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47.661763244210313</v>
      </c>
      <c r="C23" s="188">
        <f>C15/SUM(C13:C15)*100</f>
        <v>54.999139069046663</v>
      </c>
      <c r="D23" s="255"/>
      <c r="E23" s="255"/>
      <c r="F23" s="1012"/>
      <c r="H23" s="176" t="s">
        <v>637</v>
      </c>
      <c r="I23" s="186">
        <f>I14/SUM(I14:I17)*100</f>
        <v>17.994107918131071</v>
      </c>
      <c r="J23" s="186">
        <f>J14/SUM(J14:J17)*100</f>
        <v>13.583726487347588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16.898387430225345</v>
      </c>
      <c r="J24" s="187">
        <f>J15/SUM(J14:J17)*100</f>
        <v>16.2581949635439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64.836158776100888</v>
      </c>
      <c r="J25" s="187">
        <f>J16/SUM(J14:J17)*100</f>
        <v>69.857851847313285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0.27134587554269174</v>
      </c>
      <c r="J26" s="188">
        <f>J17/SUM(J14:J17)*100</f>
        <v>0.30022670179523314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39.265480568531956</v>
      </c>
      <c r="C29" s="191">
        <f t="shared" si="4"/>
        <v>31.877403432244733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13.072756187257728</v>
      </c>
      <c r="C30" s="194">
        <f t="shared" si="4"/>
        <v>13.123457498708605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47.661763244210313</v>
      </c>
      <c r="C31" s="197">
        <f t="shared" si="4"/>
        <v>54.999139069046663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17.994107918131071</v>
      </c>
      <c r="J32" s="191">
        <f>J23</f>
        <v>13.583726487347588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16.898387430225345</v>
      </c>
      <c r="J33" s="194">
        <f t="shared" si="5"/>
        <v>16.2581949635439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64.836158776100888</v>
      </c>
      <c r="J34" s="194">
        <f t="shared" si="6"/>
        <v>69.857851847313285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0.27134587554269174</v>
      </c>
      <c r="J35" s="197">
        <f t="shared" si="7"/>
        <v>0.30022670179523314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10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1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83275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8328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9.5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14.6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-5.0999999999999996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73.97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43.2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144.80000000000001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3</v>
      </c>
      <c r="C5" s="657">
        <v>8</v>
      </c>
      <c r="E5" s="28"/>
      <c r="J5" s="656" t="s">
        <v>550</v>
      </c>
      <c r="K5" s="671">
        <f>IF(ISBLANK(B5),"",B5)</f>
        <v>3</v>
      </c>
      <c r="L5" s="620">
        <f>IF(ISBLANK(C5),"",C5)</f>
        <v>8</v>
      </c>
      <c r="N5" s="28"/>
    </row>
    <row r="6" spans="1:15" x14ac:dyDescent="0.25">
      <c r="A6" s="658" t="s">
        <v>551</v>
      </c>
      <c r="B6" s="659">
        <v>9</v>
      </c>
      <c r="C6" s="659">
        <v>7</v>
      </c>
      <c r="E6" s="44"/>
      <c r="J6" s="658" t="s">
        <v>551</v>
      </c>
      <c r="K6" s="672">
        <f t="shared" ref="K6:K10" si="0">IF(ISBLANK(B6),"",B6)</f>
        <v>9</v>
      </c>
      <c r="L6" s="621">
        <f t="shared" ref="L6:L10" si="1">IF(ISBLANK(C6),"",C6)</f>
        <v>7</v>
      </c>
      <c r="N6" s="44"/>
    </row>
    <row r="7" spans="1:15" x14ac:dyDescent="0.25">
      <c r="A7" s="658" t="s">
        <v>649</v>
      </c>
      <c r="B7" s="659">
        <v>15</v>
      </c>
      <c r="C7" s="659">
        <v>11</v>
      </c>
      <c r="E7" s="44"/>
      <c r="J7" s="658" t="s">
        <v>649</v>
      </c>
      <c r="K7" s="672">
        <f t="shared" si="0"/>
        <v>15</v>
      </c>
      <c r="L7" s="621">
        <f t="shared" si="1"/>
        <v>11</v>
      </c>
      <c r="N7" s="44"/>
    </row>
    <row r="8" spans="1:15" x14ac:dyDescent="0.25">
      <c r="A8" s="652" t="s">
        <v>650</v>
      </c>
      <c r="B8" s="653">
        <v>14</v>
      </c>
      <c r="C8" s="653">
        <v>13</v>
      </c>
      <c r="E8" s="21"/>
      <c r="J8" s="652" t="s">
        <v>650</v>
      </c>
      <c r="K8" s="672">
        <f t="shared" si="0"/>
        <v>14</v>
      </c>
      <c r="L8" s="621">
        <f t="shared" si="1"/>
        <v>13</v>
      </c>
      <c r="N8" s="21"/>
    </row>
    <row r="9" spans="1:15" x14ac:dyDescent="0.25">
      <c r="A9" s="652" t="s">
        <v>651</v>
      </c>
      <c r="B9" s="653">
        <v>22</v>
      </c>
      <c r="C9" s="653">
        <v>9</v>
      </c>
      <c r="E9" s="21"/>
      <c r="J9" s="652" t="s">
        <v>651</v>
      </c>
      <c r="K9" s="672">
        <f t="shared" si="0"/>
        <v>22</v>
      </c>
      <c r="L9" s="621">
        <f t="shared" si="1"/>
        <v>9</v>
      </c>
      <c r="N9" s="21"/>
    </row>
    <row r="10" spans="1:15" x14ac:dyDescent="0.25">
      <c r="A10" s="654" t="s">
        <v>373</v>
      </c>
      <c r="B10" s="655">
        <v>226</v>
      </c>
      <c r="C10" s="655">
        <v>8</v>
      </c>
      <c r="J10" s="654" t="s">
        <v>373</v>
      </c>
      <c r="K10" s="673">
        <f t="shared" si="0"/>
        <v>226</v>
      </c>
      <c r="L10" s="622">
        <f t="shared" si="1"/>
        <v>8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0.69</v>
      </c>
      <c r="C15" s="199"/>
      <c r="D15" s="255"/>
      <c r="E15" s="213"/>
      <c r="F15" s="255"/>
      <c r="G15" s="255"/>
      <c r="J15" s="675" t="s">
        <v>496</v>
      </c>
      <c r="K15" s="676">
        <f>B15</f>
        <v>0.69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0.15</v>
      </c>
      <c r="C16" s="199"/>
      <c r="D16" s="255"/>
      <c r="E16" s="256"/>
      <c r="F16" s="255"/>
      <c r="G16" s="255"/>
      <c r="J16" s="677" t="s">
        <v>497</v>
      </c>
      <c r="K16" s="678">
        <f>B16</f>
        <v>0.15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0.4</v>
      </c>
      <c r="C18" s="199"/>
      <c r="D18" s="257"/>
      <c r="E18" s="258"/>
      <c r="F18" s="255"/>
      <c r="G18" s="255"/>
      <c r="J18" s="680" t="s">
        <v>509</v>
      </c>
      <c r="K18" s="676">
        <f>B18</f>
        <v>0.4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1.05</v>
      </c>
      <c r="C19" s="200"/>
      <c r="D19" s="257"/>
      <c r="E19" s="258"/>
      <c r="F19" s="255"/>
      <c r="G19" s="255"/>
      <c r="J19" s="674" t="s">
        <v>510</v>
      </c>
      <c r="K19" s="678">
        <f>B19</f>
        <v>1.05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0.44</v>
      </c>
      <c r="C21" s="255"/>
      <c r="D21" s="255"/>
      <c r="E21" s="255"/>
      <c r="F21" s="255"/>
      <c r="G21" s="255"/>
      <c r="J21" s="663" t="s">
        <v>506</v>
      </c>
      <c r="K21" s="681">
        <f>B21</f>
        <v>0.44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0</v>
      </c>
      <c r="E32" s="28"/>
      <c r="J32" s="656" t="s">
        <v>550</v>
      </c>
      <c r="K32" s="671">
        <f>IF(ISBLANK(B32),"",B32)</f>
        <v>0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1</v>
      </c>
      <c r="C33" s="659">
        <v>0</v>
      </c>
      <c r="E33" s="44"/>
      <c r="J33" s="658" t="s">
        <v>551</v>
      </c>
      <c r="K33" s="672">
        <f t="shared" ref="K33:K37" si="2">IF(ISBLANK(B33),"",B33)</f>
        <v>1</v>
      </c>
      <c r="L33" s="621">
        <f t="shared" ref="L33:L37" si="3">IF(ISBLANK(C33),"",C33)</f>
        <v>0</v>
      </c>
      <c r="N33" s="44"/>
    </row>
    <row r="34" spans="1:15" x14ac:dyDescent="0.25">
      <c r="A34" s="658" t="s">
        <v>649</v>
      </c>
      <c r="B34" s="659">
        <v>6</v>
      </c>
      <c r="C34" s="659">
        <v>5</v>
      </c>
      <c r="E34" s="44"/>
      <c r="J34" s="658" t="s">
        <v>649</v>
      </c>
      <c r="K34" s="672">
        <f t="shared" si="2"/>
        <v>6</v>
      </c>
      <c r="L34" s="621">
        <f t="shared" si="3"/>
        <v>5</v>
      </c>
      <c r="N34" s="44"/>
    </row>
    <row r="35" spans="1:15" x14ac:dyDescent="0.25">
      <c r="A35" s="652" t="s">
        <v>650</v>
      </c>
      <c r="B35" s="653">
        <v>8</v>
      </c>
      <c r="C35" s="653">
        <v>8</v>
      </c>
      <c r="E35" s="21"/>
      <c r="J35" s="652" t="s">
        <v>650</v>
      </c>
      <c r="K35" s="672">
        <f t="shared" si="2"/>
        <v>8</v>
      </c>
      <c r="L35" s="621">
        <f t="shared" si="3"/>
        <v>8</v>
      </c>
      <c r="N35" s="21"/>
    </row>
    <row r="36" spans="1:15" x14ac:dyDescent="0.25">
      <c r="A36" s="652" t="s">
        <v>651</v>
      </c>
      <c r="B36" s="653">
        <v>14</v>
      </c>
      <c r="C36" s="653">
        <v>4</v>
      </c>
      <c r="E36" s="21"/>
      <c r="J36" s="652" t="s">
        <v>651</v>
      </c>
      <c r="K36" s="672">
        <f t="shared" si="2"/>
        <v>14</v>
      </c>
      <c r="L36" s="621">
        <f t="shared" si="3"/>
        <v>4</v>
      </c>
      <c r="N36" s="21"/>
    </row>
    <row r="37" spans="1:15" x14ac:dyDescent="0.25">
      <c r="A37" s="654" t="s">
        <v>373</v>
      </c>
      <c r="B37" s="655">
        <v>40</v>
      </c>
      <c r="C37" s="655">
        <v>7</v>
      </c>
      <c r="J37" s="654" t="s">
        <v>373</v>
      </c>
      <c r="K37" s="673">
        <f t="shared" si="2"/>
        <v>40</v>
      </c>
      <c r="L37" s="622">
        <f t="shared" si="3"/>
        <v>7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0.17</v>
      </c>
      <c r="C42" s="199"/>
      <c r="D42" s="255"/>
      <c r="E42" s="213"/>
      <c r="F42" s="255"/>
      <c r="G42" s="255"/>
      <c r="J42" s="675" t="s">
        <v>496</v>
      </c>
      <c r="K42" s="676">
        <f>B42</f>
        <v>0.17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7.0000000000000007E-2</v>
      </c>
      <c r="C43" s="199"/>
      <c r="D43" s="255"/>
      <c r="E43" s="256"/>
      <c r="F43" s="255"/>
      <c r="G43" s="255"/>
      <c r="J43" s="677" t="s">
        <v>497</v>
      </c>
      <c r="K43" s="678">
        <f>B43</f>
        <v>7.0000000000000007E-2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0.11</v>
      </c>
      <c r="C45" s="199"/>
      <c r="D45" s="257"/>
      <c r="E45" s="258"/>
      <c r="F45" s="255"/>
      <c r="G45" s="255"/>
      <c r="J45" s="680" t="s">
        <v>509</v>
      </c>
      <c r="K45" s="676">
        <f>B45</f>
        <v>0.11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0.36</v>
      </c>
      <c r="C46" s="200"/>
      <c r="D46" s="257"/>
      <c r="E46" s="258"/>
      <c r="F46" s="255"/>
      <c r="G46" s="255"/>
      <c r="J46" s="674" t="s">
        <v>510</v>
      </c>
      <c r="K46" s="678">
        <f>B46</f>
        <v>0.36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0.12</v>
      </c>
      <c r="C48" s="255"/>
      <c r="D48" s="255"/>
      <c r="E48" s="255"/>
      <c r="F48" s="255"/>
      <c r="G48" s="255"/>
      <c r="J48" s="663" t="s">
        <v>506</v>
      </c>
      <c r="K48" s="681">
        <f>B48</f>
        <v>0.12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/>
      <c r="C4" s="55"/>
      <c r="D4" s="361" t="s">
        <v>1199</v>
      </c>
      <c r="E4" s="894" t="s">
        <v>5</v>
      </c>
    </row>
    <row r="5" spans="1:5" x14ac:dyDescent="0.25">
      <c r="A5" s="225" t="s">
        <v>1233</v>
      </c>
      <c r="B5" s="58"/>
      <c r="C5" s="58"/>
      <c r="D5" s="129" t="s">
        <v>1199</v>
      </c>
      <c r="E5" s="895" t="s">
        <v>5</v>
      </c>
    </row>
    <row r="6" spans="1:5" x14ac:dyDescent="0.25">
      <c r="A6" s="225" t="s">
        <v>1026</v>
      </c>
      <c r="B6" s="58"/>
      <c r="C6" s="58"/>
      <c r="D6" s="129" t="s">
        <v>1199</v>
      </c>
      <c r="E6" s="895" t="s">
        <v>5</v>
      </c>
    </row>
    <row r="7" spans="1:5" x14ac:dyDescent="0.25">
      <c r="A7" s="225" t="s">
        <v>1234</v>
      </c>
      <c r="B7" s="58"/>
      <c r="C7" s="58"/>
      <c r="D7" s="129" t="s">
        <v>1199</v>
      </c>
      <c r="E7" s="895" t="s">
        <v>5</v>
      </c>
    </row>
    <row r="8" spans="1:5" x14ac:dyDescent="0.25">
      <c r="A8" s="225" t="s">
        <v>1027</v>
      </c>
      <c r="B8" s="58"/>
      <c r="C8" s="58"/>
      <c r="D8" s="129" t="s">
        <v>1199</v>
      </c>
      <c r="E8" s="895" t="s">
        <v>5</v>
      </c>
    </row>
    <row r="9" spans="1:5" x14ac:dyDescent="0.25">
      <c r="A9" s="225" t="s">
        <v>1028</v>
      </c>
      <c r="B9" s="58"/>
      <c r="C9" s="58"/>
      <c r="D9" s="129" t="s">
        <v>1199</v>
      </c>
      <c r="E9" s="895" t="s">
        <v>5</v>
      </c>
    </row>
    <row r="10" spans="1:5" x14ac:dyDescent="0.25">
      <c r="A10" s="226" t="s">
        <v>1235</v>
      </c>
      <c r="B10" s="61"/>
      <c r="C10" s="61"/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/>
      <c r="C4" s="645"/>
      <c r="D4" s="645"/>
      <c r="E4" s="645"/>
      <c r="F4" s="645"/>
      <c r="G4" s="645"/>
      <c r="H4" s="645"/>
      <c r="I4" s="255"/>
      <c r="J4" s="255"/>
      <c r="K4" s="255"/>
    </row>
    <row r="5" spans="1:11" x14ac:dyDescent="0.25">
      <c r="A5" s="769">
        <v>2021</v>
      </c>
      <c r="B5" s="604"/>
      <c r="C5" s="604"/>
      <c r="D5" s="604"/>
      <c r="E5" s="604"/>
      <c r="F5" s="604"/>
      <c r="G5" s="604"/>
      <c r="H5" s="604"/>
      <c r="I5" s="255"/>
      <c r="J5" s="255"/>
      <c r="K5" s="255"/>
    </row>
    <row r="6" spans="1:11" x14ac:dyDescent="0.25">
      <c r="A6" s="483">
        <v>2022</v>
      </c>
      <c r="B6" s="619"/>
      <c r="C6" s="619"/>
      <c r="D6" s="619"/>
      <c r="E6" s="619"/>
      <c r="F6" s="619"/>
      <c r="G6" s="619"/>
      <c r="H6" s="619"/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1329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16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0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/>
      <c r="C7" s="58"/>
      <c r="D7" s="129" t="s">
        <v>1380</v>
      </c>
      <c r="E7" s="59" t="s">
        <v>5</v>
      </c>
    </row>
    <row r="8" spans="1:6" x14ac:dyDescent="0.25">
      <c r="A8" s="1066" t="s">
        <v>1360</v>
      </c>
      <c r="B8" s="58"/>
      <c r="C8" s="58"/>
      <c r="D8" s="129" t="s">
        <v>1380</v>
      </c>
      <c r="E8" s="59" t="s">
        <v>5</v>
      </c>
    </row>
    <row r="9" spans="1:6" x14ac:dyDescent="0.25">
      <c r="A9" s="1066" t="s">
        <v>2739</v>
      </c>
      <c r="B9" s="58"/>
      <c r="C9" s="58"/>
      <c r="D9" s="129" t="s">
        <v>1380</v>
      </c>
      <c r="E9" s="59" t="s">
        <v>5</v>
      </c>
    </row>
    <row r="10" spans="1:6" ht="30" x14ac:dyDescent="0.25">
      <c r="A10" s="1066" t="s">
        <v>434</v>
      </c>
      <c r="B10" s="58"/>
      <c r="C10" s="58"/>
      <c r="D10" s="129" t="s">
        <v>1381</v>
      </c>
      <c r="E10" s="59" t="s">
        <v>5</v>
      </c>
    </row>
    <row r="11" spans="1:6" x14ac:dyDescent="0.25">
      <c r="A11" s="1067" t="s">
        <v>435</v>
      </c>
      <c r="B11" s="61"/>
      <c r="C11" s="61"/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26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31.2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/>
      <c r="C18" s="1072"/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/>
      <c r="C19" s="1073"/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19620632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235613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/>
      <c r="C4" s="602">
        <v>1.3</v>
      </c>
      <c r="D4" s="602"/>
      <c r="E4" s="602"/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/>
      <c r="C5" s="604"/>
      <c r="D5" s="753"/>
      <c r="E5" s="753"/>
      <c r="G5" s="649" t="s">
        <v>454</v>
      </c>
      <c r="H5" s="650" t="str">
        <f>IF(ISBLANK(B4),"",B4)</f>
        <v/>
      </c>
      <c r="I5" s="650" t="str">
        <f>IF(ISBLANK(B5),"",B5)</f>
        <v/>
      </c>
      <c r="J5" s="651" t="str">
        <f>IF(ISBLANK(B6),"",B6)</f>
        <v/>
      </c>
      <c r="K5" s="571"/>
    </row>
    <row r="6" spans="1:11" x14ac:dyDescent="0.25">
      <c r="A6" s="220">
        <v>2022</v>
      </c>
      <c r="B6" s="603"/>
      <c r="C6" s="604"/>
      <c r="D6" s="961"/>
      <c r="E6" s="961"/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1.3</v>
      </c>
      <c r="I9" s="650" t="str">
        <f>IF(ISBLANK(C5),"",C5)</f>
        <v/>
      </c>
      <c r="J9" s="651" t="str">
        <f>IF(ISBLANK(C6),"",C6)</f>
        <v/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1236</v>
      </c>
      <c r="C4" s="645">
        <v>14.6</v>
      </c>
      <c r="D4" s="645"/>
      <c r="E4" s="645"/>
      <c r="F4" s="645"/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1281</v>
      </c>
      <c r="C5" s="604">
        <v>15.3</v>
      </c>
      <c r="D5" s="604"/>
      <c r="E5" s="604"/>
      <c r="F5" s="604"/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1329</v>
      </c>
      <c r="C6" s="604">
        <v>16</v>
      </c>
      <c r="D6" s="604">
        <v>0</v>
      </c>
      <c r="E6" s="604"/>
      <c r="F6" s="604"/>
      <c r="G6" s="604"/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/>
      <c r="C5" s="604"/>
      <c r="D5" s="604"/>
      <c r="E5" s="604"/>
      <c r="F5" s="255"/>
      <c r="G5" s="255"/>
      <c r="H5" s="255"/>
    </row>
    <row r="6" spans="1:8" x14ac:dyDescent="0.25">
      <c r="A6" s="362">
        <v>2021</v>
      </c>
      <c r="B6" s="604"/>
      <c r="C6" s="604"/>
      <c r="D6" s="604"/>
      <c r="E6" s="604"/>
      <c r="F6" s="255"/>
      <c r="G6" s="255"/>
      <c r="H6" s="255"/>
    </row>
    <row r="7" spans="1:8" x14ac:dyDescent="0.25">
      <c r="A7" s="483">
        <v>2022</v>
      </c>
      <c r="B7" s="1076"/>
      <c r="C7" s="1076"/>
      <c r="D7" s="1076">
        <v>26</v>
      </c>
      <c r="E7" s="1076">
        <v>31.2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 t="str">
        <f>IF(ISBLANK(E5),"",E5)</f>
        <v/>
      </c>
    </row>
    <row r="16" spans="1:8" x14ac:dyDescent="0.25">
      <c r="A16" s="634">
        <f t="shared" ref="A16:A17" si="0">A6</f>
        <v>2021</v>
      </c>
      <c r="B16" s="628" t="str">
        <f t="shared" ref="B16:B17" si="1">IF(ISBLANK(E6),"",E6)</f>
        <v/>
      </c>
    </row>
    <row r="17" spans="1:2" x14ac:dyDescent="0.25">
      <c r="A17" s="635">
        <f t="shared" si="0"/>
        <v>2022</v>
      </c>
      <c r="B17" s="629">
        <f t="shared" si="1"/>
        <v>31.2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/>
      <c r="C4" s="55"/>
      <c r="D4" s="898" t="s">
        <v>827</v>
      </c>
      <c r="E4" s="899" t="s">
        <v>5</v>
      </c>
    </row>
    <row r="5" spans="1:5" x14ac:dyDescent="0.25">
      <c r="A5" s="225" t="s">
        <v>1270</v>
      </c>
      <c r="B5" s="58"/>
      <c r="C5" s="58"/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/>
      <c r="C8" s="58"/>
      <c r="D8" s="867" t="s">
        <v>827</v>
      </c>
      <c r="E8" s="902" t="s">
        <v>5</v>
      </c>
    </row>
    <row r="9" spans="1:5" ht="30" x14ac:dyDescent="0.25">
      <c r="A9" s="225" t="s">
        <v>916</v>
      </c>
      <c r="B9" s="58"/>
      <c r="C9" s="58"/>
      <c r="D9" s="867" t="s">
        <v>827</v>
      </c>
      <c r="E9" s="902" t="s">
        <v>5</v>
      </c>
    </row>
    <row r="10" spans="1:5" ht="30" x14ac:dyDescent="0.25">
      <c r="A10" s="225" t="s">
        <v>917</v>
      </c>
      <c r="B10" s="58"/>
      <c r="C10" s="58"/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448252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5383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/>
      <c r="C5" s="1043"/>
      <c r="D5" s="602"/>
      <c r="G5" s="873" t="s">
        <v>126</v>
      </c>
      <c r="H5" s="639" t="str">
        <f>IF(ISBLANK(D7),"",D7)</f>
        <v/>
      </c>
    </row>
    <row r="6" spans="1:17" x14ac:dyDescent="0.25">
      <c r="A6" s="643">
        <v>2021</v>
      </c>
      <c r="B6" s="1043"/>
      <c r="C6" s="1043"/>
      <c r="D6" s="604"/>
      <c r="G6" s="637" t="s">
        <v>127</v>
      </c>
      <c r="H6" s="625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/>
      <c r="C7" s="1043"/>
      <c r="D7" s="619"/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 t="str">
        <f>IF(ISBLANK(D7),"",D7)</f>
        <v/>
      </c>
    </row>
    <row r="11" spans="1:17" x14ac:dyDescent="0.25">
      <c r="A11" s="213"/>
      <c r="B11" s="213"/>
      <c r="C11" s="367"/>
      <c r="D11" s="367"/>
      <c r="G11" s="637" t="s">
        <v>497</v>
      </c>
      <c r="H11" s="625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/>
      <c r="C4" s="55"/>
      <c r="D4" s="361" t="s">
        <v>1373</v>
      </c>
      <c r="E4" s="894" t="s">
        <v>5</v>
      </c>
    </row>
    <row r="5" spans="1:5" x14ac:dyDescent="0.25">
      <c r="A5" s="65" t="s">
        <v>913</v>
      </c>
      <c r="B5" s="58"/>
      <c r="C5" s="58"/>
      <c r="D5" s="129" t="s">
        <v>1374</v>
      </c>
      <c r="E5" s="895" t="s">
        <v>5</v>
      </c>
    </row>
    <row r="6" spans="1:5" x14ac:dyDescent="0.25">
      <c r="A6" s="65" t="s">
        <v>914</v>
      </c>
      <c r="B6" s="58"/>
      <c r="C6" s="58"/>
      <c r="D6" s="129" t="s">
        <v>1374</v>
      </c>
      <c r="E6" s="895" t="s">
        <v>5</v>
      </c>
    </row>
    <row r="7" spans="1:5" x14ac:dyDescent="0.25">
      <c r="A7" s="66" t="s">
        <v>915</v>
      </c>
      <c r="B7" s="58"/>
      <c r="C7" s="58"/>
      <c r="D7" s="129" t="s">
        <v>1374</v>
      </c>
      <c r="E7" s="895" t="s">
        <v>5</v>
      </c>
    </row>
    <row r="8" spans="1:5" x14ac:dyDescent="0.25">
      <c r="A8" s="57" t="s">
        <v>327</v>
      </c>
      <c r="B8" s="58"/>
      <c r="C8" s="58"/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/>
      <c r="C9" s="58"/>
      <c r="D9" s="129" t="s">
        <v>1373</v>
      </c>
      <c r="E9" s="895" t="s">
        <v>5</v>
      </c>
    </row>
    <row r="10" spans="1:5" ht="30" x14ac:dyDescent="0.25">
      <c r="A10" s="57" t="s">
        <v>1682</v>
      </c>
      <c r="B10" s="58"/>
      <c r="C10" s="58"/>
      <c r="D10" s="867" t="s">
        <v>1374</v>
      </c>
      <c r="E10" s="902" t="s">
        <v>5</v>
      </c>
    </row>
    <row r="11" spans="1:5" x14ac:dyDescent="0.25">
      <c r="A11" s="57" t="s">
        <v>344</v>
      </c>
      <c r="B11" s="58"/>
      <c r="C11" s="58"/>
      <c r="D11" s="129" t="s">
        <v>1373</v>
      </c>
      <c r="E11" s="895" t="s">
        <v>5</v>
      </c>
    </row>
    <row r="12" spans="1:5" x14ac:dyDescent="0.25">
      <c r="A12" s="57" t="s">
        <v>343</v>
      </c>
      <c r="B12" s="58"/>
      <c r="C12" s="58"/>
      <c r="D12" s="129" t="s">
        <v>1373</v>
      </c>
      <c r="E12" s="895" t="s">
        <v>5</v>
      </c>
    </row>
    <row r="13" spans="1:5" x14ac:dyDescent="0.25">
      <c r="A13" s="57" t="s">
        <v>345</v>
      </c>
      <c r="B13" s="58"/>
      <c r="C13" s="58"/>
      <c r="D13" s="129" t="s">
        <v>1373</v>
      </c>
      <c r="E13" s="895" t="s">
        <v>5</v>
      </c>
    </row>
    <row r="14" spans="1:5" x14ac:dyDescent="0.25">
      <c r="A14" s="60" t="s">
        <v>483</v>
      </c>
      <c r="B14" s="61"/>
      <c r="C14" s="61"/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6090</v>
      </c>
      <c r="C6" s="55">
        <v>3125</v>
      </c>
      <c r="D6" s="55">
        <v>2965</v>
      </c>
      <c r="E6" s="70">
        <v>6212</v>
      </c>
      <c r="F6" s="55">
        <v>3217</v>
      </c>
      <c r="G6" s="110">
        <v>2995</v>
      </c>
      <c r="H6" s="55">
        <v>2848</v>
      </c>
      <c r="I6" s="55">
        <v>1472</v>
      </c>
      <c r="J6" s="55">
        <v>1376</v>
      </c>
      <c r="K6" s="70">
        <v>14398</v>
      </c>
      <c r="L6" s="55">
        <v>7446</v>
      </c>
      <c r="M6" s="110">
        <v>6952</v>
      </c>
      <c r="N6" s="70">
        <v>12426</v>
      </c>
      <c r="O6" s="55">
        <v>6205</v>
      </c>
      <c r="P6" s="110">
        <v>6221</v>
      </c>
      <c r="Q6" s="70">
        <v>53852</v>
      </c>
      <c r="R6" s="55">
        <v>25701</v>
      </c>
      <c r="S6" s="110">
        <v>28151</v>
      </c>
      <c r="T6" s="70">
        <v>84520</v>
      </c>
      <c r="U6" s="55">
        <v>39576</v>
      </c>
      <c r="V6" s="162">
        <v>44944</v>
      </c>
    </row>
    <row r="7" spans="1:22" x14ac:dyDescent="0.25">
      <c r="A7" s="288">
        <v>2021</v>
      </c>
      <c r="B7" s="169">
        <v>6018</v>
      </c>
      <c r="C7" s="94">
        <v>3090</v>
      </c>
      <c r="D7" s="94">
        <v>2928</v>
      </c>
      <c r="E7" s="169">
        <v>6345</v>
      </c>
      <c r="F7" s="94">
        <v>3286</v>
      </c>
      <c r="G7" s="171">
        <v>3059</v>
      </c>
      <c r="H7" s="94">
        <v>2810</v>
      </c>
      <c r="I7" s="94">
        <v>1474</v>
      </c>
      <c r="J7" s="94">
        <v>1336</v>
      </c>
      <c r="K7" s="169">
        <v>14454</v>
      </c>
      <c r="L7" s="94">
        <v>7468</v>
      </c>
      <c r="M7" s="171">
        <v>6986</v>
      </c>
      <c r="N7" s="169">
        <v>12195</v>
      </c>
      <c r="O7" s="94">
        <v>6091</v>
      </c>
      <c r="P7" s="171">
        <v>6104</v>
      </c>
      <c r="Q7" s="169">
        <v>53219</v>
      </c>
      <c r="R7" s="94">
        <v>25399</v>
      </c>
      <c r="S7" s="171">
        <v>27820</v>
      </c>
      <c r="T7" s="214">
        <v>83808</v>
      </c>
      <c r="U7" s="58">
        <v>39167</v>
      </c>
      <c r="V7" s="162">
        <v>44641</v>
      </c>
    </row>
    <row r="8" spans="1:22" x14ac:dyDescent="0.25">
      <c r="A8" s="221">
        <v>2022</v>
      </c>
      <c r="B8" s="72">
        <v>5584</v>
      </c>
      <c r="C8" s="61">
        <v>2848</v>
      </c>
      <c r="D8" s="61">
        <v>2736</v>
      </c>
      <c r="E8" s="72">
        <v>6212</v>
      </c>
      <c r="F8" s="61">
        <v>3243</v>
      </c>
      <c r="G8" s="111">
        <v>2969</v>
      </c>
      <c r="H8" s="61">
        <v>3116</v>
      </c>
      <c r="I8" s="61">
        <v>1586</v>
      </c>
      <c r="J8" s="61">
        <v>1530</v>
      </c>
      <c r="K8" s="72">
        <v>14084</v>
      </c>
      <c r="L8" s="61">
        <v>7256</v>
      </c>
      <c r="M8" s="111">
        <v>6828</v>
      </c>
      <c r="N8" s="72">
        <v>13876</v>
      </c>
      <c r="O8" s="61">
        <v>6784</v>
      </c>
      <c r="P8" s="111">
        <v>7092</v>
      </c>
      <c r="Q8" s="72">
        <v>53535</v>
      </c>
      <c r="R8" s="61">
        <v>25339</v>
      </c>
      <c r="S8" s="111">
        <v>28196</v>
      </c>
      <c r="T8" s="72">
        <v>83275</v>
      </c>
      <c r="U8" s="61">
        <v>38820</v>
      </c>
      <c r="V8" s="111">
        <v>44455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5584</v>
      </c>
      <c r="C15" s="174">
        <f>E8</f>
        <v>6212</v>
      </c>
      <c r="D15" s="174">
        <f>H8</f>
        <v>3116</v>
      </c>
      <c r="E15" s="174">
        <f>K8</f>
        <v>14084</v>
      </c>
      <c r="F15" s="174">
        <f>N8</f>
        <v>13876</v>
      </c>
      <c r="G15" s="174">
        <f>Q8</f>
        <v>53535</v>
      </c>
      <c r="H15" s="336">
        <f>T8</f>
        <v>83275</v>
      </c>
      <c r="M15" s="174">
        <f>K8</f>
        <v>14084</v>
      </c>
      <c r="N15" s="174">
        <f>H15-E15-O15</f>
        <v>51247</v>
      </c>
      <c r="O15" s="174">
        <f>H15-(B15+C15+G15)</f>
        <v>17944</v>
      </c>
      <c r="P15" s="29"/>
      <c r="Q15" s="100">
        <f>M15/H15*100</f>
        <v>16.912638847193033</v>
      </c>
      <c r="R15" s="100">
        <f>N15/H15*100</f>
        <v>61.539477634344038</v>
      </c>
      <c r="S15" s="100">
        <f>O15/H15*100</f>
        <v>21.547883518462925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16.912638847193033</v>
      </c>
      <c r="R18" s="100">
        <f>N15/H15*100</f>
        <v>61.539477634344038</v>
      </c>
      <c r="S18" s="100">
        <f>O15/H15*100</f>
        <v>21.547883518462925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15.5</v>
      </c>
      <c r="C23" s="363"/>
      <c r="D23" s="363"/>
      <c r="E23" s="169">
        <v>17.8</v>
      </c>
      <c r="F23" s="363"/>
      <c r="G23" s="364"/>
      <c r="H23" s="169">
        <v>14.34</v>
      </c>
      <c r="I23" s="94">
        <v>18.96</v>
      </c>
      <c r="J23" s="171">
        <v>9.64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10.6</v>
      </c>
      <c r="C24" s="363"/>
      <c r="D24" s="363"/>
      <c r="E24" s="169">
        <v>15.7</v>
      </c>
      <c r="F24" s="363"/>
      <c r="G24" s="364"/>
      <c r="H24" s="169">
        <v>9.25</v>
      </c>
      <c r="I24" s="94">
        <v>9.83</v>
      </c>
      <c r="J24" s="171">
        <v>8.57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3.8</v>
      </c>
      <c r="C25" s="359"/>
      <c r="D25" s="359"/>
      <c r="E25" s="72">
        <v>6.3</v>
      </c>
      <c r="F25" s="359"/>
      <c r="G25" s="463"/>
      <c r="H25" s="72">
        <v>3.81</v>
      </c>
      <c r="I25" s="61">
        <v>5.05</v>
      </c>
      <c r="J25" s="111">
        <v>2.5499999999999998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9.64</v>
      </c>
      <c r="C32" s="676">
        <f>IF(ISBLANK(I23),"",I23)</f>
        <v>18.96</v>
      </c>
      <c r="F32" s="702">
        <f>A23</f>
        <v>2020</v>
      </c>
      <c r="G32" s="676">
        <f>IF(ISBLANK(J23),"",J23)</f>
        <v>9.64</v>
      </c>
      <c r="H32" s="676">
        <f>IF(ISBLANK(I23),"",I23)</f>
        <v>18.96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8.57</v>
      </c>
      <c r="C33" s="855">
        <f t="shared" ref="C33:C34" si="2">IF(ISBLANK(I24),"",I24)</f>
        <v>9.83</v>
      </c>
      <c r="F33" s="703">
        <f t="shared" ref="F33:F34" si="3">A24</f>
        <v>2021</v>
      </c>
      <c r="G33" s="855">
        <f t="shared" ref="G33:G34" si="4">IF(ISBLANK(J24),"",J24)</f>
        <v>8.57</v>
      </c>
      <c r="H33" s="855">
        <f t="shared" ref="H33:H34" si="5">IF(ISBLANK(I24),"",I24)</f>
        <v>9.83</v>
      </c>
    </row>
    <row r="34" spans="1:8" x14ac:dyDescent="0.25">
      <c r="A34" s="704">
        <f t="shared" si="0"/>
        <v>2022</v>
      </c>
      <c r="B34" s="678">
        <f t="shared" si="1"/>
        <v>2.5499999999999998</v>
      </c>
      <c r="C34" s="678">
        <f t="shared" si="2"/>
        <v>5.05</v>
      </c>
      <c r="F34" s="704">
        <f t="shared" si="3"/>
        <v>2022</v>
      </c>
      <c r="G34" s="678">
        <f t="shared" si="4"/>
        <v>2.5499999999999998</v>
      </c>
      <c r="H34" s="678">
        <f t="shared" si="5"/>
        <v>5.05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/>
      <c r="C4" s="602"/>
      <c r="D4" s="602"/>
      <c r="E4" s="601"/>
      <c r="F4" s="602"/>
      <c r="G4" s="602"/>
    </row>
    <row r="5" spans="1:10" x14ac:dyDescent="0.25">
      <c r="A5" s="288">
        <v>2021</v>
      </c>
      <c r="B5" s="753"/>
      <c r="C5" s="753"/>
      <c r="D5" s="753"/>
      <c r="E5" s="755"/>
      <c r="F5" s="753"/>
      <c r="G5" s="753"/>
    </row>
    <row r="6" spans="1:10" x14ac:dyDescent="0.25">
      <c r="A6" s="220">
        <v>2022</v>
      </c>
      <c r="B6" s="754"/>
      <c r="C6" s="754"/>
      <c r="D6" s="754"/>
      <c r="E6" s="756"/>
      <c r="F6" s="754"/>
      <c r="G6" s="754"/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 t="str">
        <f>IF(ISBLANK(B4),"",B4)</f>
        <v/>
      </c>
      <c r="C11" s="80" t="str">
        <f>IF(ISBLANK(D4),"",D4)</f>
        <v/>
      </c>
      <c r="E11" s="103">
        <f>A4</f>
        <v>2020</v>
      </c>
      <c r="F11" s="80" t="str">
        <f>IF(ISBLANK(B4),"",B4)</f>
        <v/>
      </c>
      <c r="G11" s="80" t="str">
        <f>IF(ISBLANK(D4),"",D4)</f>
        <v/>
      </c>
      <c r="I11" s="255"/>
    </row>
    <row r="12" spans="1:10" x14ac:dyDescent="0.25">
      <c r="A12" s="103">
        <f t="shared" ref="A12:A13" si="0">A5</f>
        <v>2021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2021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6">
        <f t="shared" si="0"/>
        <v>2022</v>
      </c>
      <c r="B13" s="83" t="str">
        <f>IF(ISBLANK(B6),"",B6)</f>
        <v/>
      </c>
      <c r="C13" s="83" t="str">
        <f>IF(ISBLANK(D6),"",D6)</f>
        <v/>
      </c>
      <c r="D13" s="255"/>
      <c r="E13" s="156">
        <f t="shared" si="1"/>
        <v>2022</v>
      </c>
      <c r="F13" s="83" t="str">
        <f t="shared" si="2"/>
        <v/>
      </c>
      <c r="G13" s="83" t="str">
        <f t="shared" si="3"/>
        <v/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 t="str">
        <f>IF(ISBLANK(C4),"",C4)</f>
        <v/>
      </c>
      <c r="C18" s="80" t="str">
        <f>IF(ISBLANK(E4),"",E4)</f>
        <v/>
      </c>
      <c r="E18" s="605">
        <f>A4</f>
        <v>2020</v>
      </c>
      <c r="F18" s="100" t="str">
        <f>IF(ISBLANK(C4),"",C4)</f>
        <v/>
      </c>
      <c r="G18" s="100" t="str">
        <f>IF(ISBLANK(E4),"",E4)</f>
        <v/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2021</v>
      </c>
      <c r="F19" s="104" t="str">
        <f>IF(ISBLANK(C5),"",C5)</f>
        <v/>
      </c>
      <c r="G19" s="104" t="str">
        <f t="shared" ref="G19:G20" si="6">IF(ISBLANK(E5),"",E5)</f>
        <v/>
      </c>
      <c r="I19" s="1234"/>
    </row>
    <row r="20" spans="1:9" ht="15.75" thickBot="1" x14ac:dyDescent="0.3">
      <c r="A20" s="156">
        <f t="shared" si="4"/>
        <v>2022</v>
      </c>
      <c r="B20" s="83" t="str">
        <f>IF(ISBLANK(C6),"",C6)</f>
        <v/>
      </c>
      <c r="C20" s="83" t="str">
        <f>IF(ISBLANK(E6),"",E6)</f>
        <v/>
      </c>
      <c r="E20" s="156">
        <f t="shared" si="5"/>
        <v>2022</v>
      </c>
      <c r="F20" s="83" t="str">
        <f>IF(ISBLANK(C6),"",C6)</f>
        <v/>
      </c>
      <c r="G20" s="83" t="str">
        <f t="shared" si="6"/>
        <v/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/>
      <c r="C4" s="55"/>
      <c r="D4" s="898" t="s">
        <v>1373</v>
      </c>
      <c r="E4" s="894" t="s">
        <v>5</v>
      </c>
    </row>
    <row r="5" spans="1:5" x14ac:dyDescent="0.25">
      <c r="A5" s="75" t="s">
        <v>1266</v>
      </c>
      <c r="B5" s="58"/>
      <c r="C5" s="58"/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563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4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486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3.4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/>
      <c r="C11" s="58"/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/>
      <c r="C12" s="61"/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780</v>
      </c>
    </row>
    <row r="17" spans="2:3" x14ac:dyDescent="0.25">
      <c r="B17" s="255">
        <v>2021</v>
      </c>
      <c r="C17" s="1010">
        <v>719</v>
      </c>
    </row>
    <row r="18" spans="2:3" x14ac:dyDescent="0.25">
      <c r="B18" s="255">
        <v>2022</v>
      </c>
      <c r="C18" s="1010">
        <v>563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780</v>
      </c>
    </row>
    <row r="22" spans="2:3" x14ac:dyDescent="0.25">
      <c r="B22" s="638">
        <f>B17</f>
        <v>2021</v>
      </c>
      <c r="C22" s="638">
        <f t="shared" ref="C22:C23" si="0">IF(ISBLANK(C17),"",C17)</f>
        <v>719</v>
      </c>
    </row>
    <row r="23" spans="2:3" x14ac:dyDescent="0.25">
      <c r="B23" s="638">
        <f>B18</f>
        <v>2022</v>
      </c>
      <c r="C23" s="638">
        <f t="shared" si="0"/>
        <v>563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/>
      <c r="C5" s="55"/>
      <c r="D5" s="55"/>
      <c r="E5" s="271">
        <f>SUM(B5:D5)</f>
        <v>0</v>
      </c>
      <c r="F5" s="71"/>
      <c r="G5" s="70"/>
      <c r="H5" s="55"/>
      <c r="I5" s="110"/>
      <c r="J5" s="71"/>
    </row>
    <row r="6" spans="1:10" x14ac:dyDescent="0.25">
      <c r="A6" s="288">
        <v>2021</v>
      </c>
      <c r="B6" s="759"/>
      <c r="C6" s="760"/>
      <c r="D6" s="760"/>
      <c r="E6" s="272">
        <f>SUM(B6:D6)</f>
        <v>0</v>
      </c>
      <c r="F6" s="216"/>
      <c r="G6" s="459"/>
      <c r="H6" s="460"/>
      <c r="I6" s="765"/>
      <c r="J6" s="216"/>
    </row>
    <row r="7" spans="1:10" x14ac:dyDescent="0.25">
      <c r="A7" s="220">
        <v>2022</v>
      </c>
      <c r="B7" s="169"/>
      <c r="C7" s="94"/>
      <c r="D7" s="94"/>
      <c r="E7" s="449">
        <f>SUM(B7:D7)</f>
        <v>0</v>
      </c>
      <c r="F7" s="170"/>
      <c r="G7" s="169"/>
      <c r="H7" s="94"/>
      <c r="I7" s="171"/>
      <c r="J7" s="170"/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 t="str">
        <f>IF(ISBLANK(F5),"",F5)</f>
        <v/>
      </c>
      <c r="C13" s="28"/>
      <c r="D13" s="28"/>
    </row>
    <row r="14" spans="1:10" x14ac:dyDescent="0.25">
      <c r="A14" s="626">
        <f>A6</f>
        <v>2021</v>
      </c>
      <c r="B14" s="624" t="str">
        <f t="shared" ref="B14:B15" si="0">IF(ISBLANK(F6),"",F6)</f>
        <v/>
      </c>
      <c r="C14" s="28"/>
      <c r="D14" s="28"/>
      <c r="F14" s="627" t="s">
        <v>1534</v>
      </c>
      <c r="G14" s="623" t="str">
        <f>IF(ISBLANK(B7),"",B7)</f>
        <v/>
      </c>
      <c r="I14" s="627" t="s">
        <v>1537</v>
      </c>
      <c r="J14" s="623" t="str">
        <f>IF(ISBLANK(B7),"",B7)</f>
        <v/>
      </c>
    </row>
    <row r="15" spans="1:10" x14ac:dyDescent="0.25">
      <c r="A15" s="626">
        <f t="shared" ref="A15" si="1">A7</f>
        <v>2022</v>
      </c>
      <c r="B15" s="625" t="str">
        <f t="shared" si="0"/>
        <v/>
      </c>
      <c r="C15" s="28"/>
      <c r="D15" s="28"/>
      <c r="F15" s="628" t="s">
        <v>1535</v>
      </c>
      <c r="G15" s="624" t="str">
        <f>IF(ISBLANK(C7),"",C7)</f>
        <v/>
      </c>
      <c r="I15" s="628" t="s">
        <v>1546</v>
      </c>
      <c r="J15" s="624" t="str">
        <f>IF(ISBLANK(C7),"",C7)</f>
        <v/>
      </c>
    </row>
    <row r="16" spans="1:10" x14ac:dyDescent="0.25">
      <c r="A16" s="575"/>
      <c r="B16" s="572"/>
      <c r="C16" s="28"/>
      <c r="D16" s="28"/>
      <c r="F16" s="629" t="s">
        <v>1536</v>
      </c>
      <c r="G16" s="625" t="str">
        <f>IF(ISBLANK(D7),"",D7)</f>
        <v/>
      </c>
      <c r="I16" s="629" t="s">
        <v>1547</v>
      </c>
      <c r="J16" s="625" t="str">
        <f>IF(ISBLANK(D7),"",D7)</f>
        <v/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 t="str">
        <f>IF(ISBLANK(G7),"",G7)</f>
        <v/>
      </c>
    </row>
    <row r="22" spans="1:2" x14ac:dyDescent="0.25">
      <c r="A22" s="628" t="s">
        <v>472</v>
      </c>
      <c r="B22" s="624" t="str">
        <f>IF(ISBLANK(H7),"",H7)</f>
        <v/>
      </c>
    </row>
    <row r="23" spans="1:2" x14ac:dyDescent="0.25">
      <c r="A23" s="629" t="s">
        <v>373</v>
      </c>
      <c r="B23" s="625" t="str">
        <f>IF(ISBLANK(I7),"",I7)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/>
      <c r="C5" s="58"/>
      <c r="D5" s="129" t="s">
        <v>827</v>
      </c>
      <c r="E5" s="895" t="s">
        <v>5</v>
      </c>
    </row>
    <row r="6" spans="1:6" x14ac:dyDescent="0.25">
      <c r="A6" s="65" t="s">
        <v>1258</v>
      </c>
      <c r="B6" s="58"/>
      <c r="C6" s="58"/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/>
      <c r="C9" s="58"/>
      <c r="D9" s="129" t="s">
        <v>827</v>
      </c>
      <c r="E9" s="895" t="s">
        <v>5</v>
      </c>
    </row>
    <row r="10" spans="1:6" x14ac:dyDescent="0.25">
      <c r="A10" s="82" t="s">
        <v>1259</v>
      </c>
      <c r="B10" s="61"/>
      <c r="C10" s="61"/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/>
      <c r="C6" s="761"/>
      <c r="D6" s="761"/>
      <c r="E6" s="459"/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/>
      <c r="C7" s="761"/>
      <c r="D7" s="761"/>
      <c r="E7" s="459"/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/>
      <c r="C8" s="762"/>
      <c r="D8" s="762"/>
      <c r="E8" s="603"/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 t="str">
        <f>IF(ISBLANK(B6),"",B6)</f>
        <v/>
      </c>
      <c r="C16" s="757"/>
      <c r="I16" s="702">
        <f>A6</f>
        <v>2020</v>
      </c>
      <c r="J16" s="676" t="str">
        <f>IF(ISBLANK(E6),"",E6)</f>
        <v/>
      </c>
      <c r="K16" s="758"/>
    </row>
    <row r="17" spans="1:10" x14ac:dyDescent="0.25">
      <c r="A17" s="703">
        <f>A7</f>
        <v>2021</v>
      </c>
      <c r="B17" s="855" t="str">
        <f>IF(ISBLANK(B7),"",B7)</f>
        <v/>
      </c>
      <c r="C17" s="757"/>
      <c r="I17" s="703">
        <f>A7</f>
        <v>2021</v>
      </c>
      <c r="J17" s="855" t="str">
        <f>IF(ISBLANK(E7),"",E7)</f>
        <v/>
      </c>
    </row>
    <row r="18" spans="1:10" x14ac:dyDescent="0.25">
      <c r="A18" s="704">
        <f>A8</f>
        <v>2022</v>
      </c>
      <c r="B18" s="678" t="str">
        <f>IF(ISBLANK(B8),"",B8)</f>
        <v/>
      </c>
      <c r="C18" s="757"/>
      <c r="I18" s="704">
        <f>A8</f>
        <v>2022</v>
      </c>
      <c r="J18" s="678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/>
      <c r="D5" s="451" t="str">
        <f>IF(ISBLANK(B5),"",A5)</f>
        <v/>
      </c>
      <c r="E5" s="620" t="str">
        <f>IF(ISBLANK(B5),"",B5)</f>
        <v/>
      </c>
      <c r="K5" s="219">
        <v>2020</v>
      </c>
      <c r="L5" s="657"/>
    </row>
    <row r="6" spans="1:12" x14ac:dyDescent="0.25">
      <c r="A6" s="231">
        <v>2021</v>
      </c>
      <c r="B6" s="604"/>
      <c r="D6" s="452" t="str">
        <f>IF(ISBLANK(B6),"",A6)</f>
        <v/>
      </c>
      <c r="E6" s="621" t="str">
        <f>IF(ISBLANK(B6),"",B6)</f>
        <v/>
      </c>
      <c r="K6" s="288">
        <v>2021</v>
      </c>
      <c r="L6" s="659"/>
    </row>
    <row r="7" spans="1:12" x14ac:dyDescent="0.25">
      <c r="A7" s="123">
        <v>2022</v>
      </c>
      <c r="B7" s="619"/>
      <c r="D7" s="381" t="str">
        <f>IF(ISBLANK(B7),"",A7)</f>
        <v/>
      </c>
      <c r="E7" s="622" t="str">
        <f>IF(ISBLANK(B7),"",B7)</f>
        <v/>
      </c>
      <c r="K7" s="221">
        <v>2022</v>
      </c>
      <c r="L7" s="619"/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/>
      <c r="C4" s="645"/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/>
      <c r="C5" s="604"/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/>
      <c r="C6" s="604"/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/>
      <c r="C5" s="645"/>
      <c r="D5" s="645"/>
      <c r="E5" s="871"/>
      <c r="F5" s="1048"/>
      <c r="G5" s="1048"/>
      <c r="H5" s="367"/>
      <c r="I5" s="255"/>
      <c r="J5" s="255"/>
      <c r="K5" s="255"/>
      <c r="L5" s="255"/>
    </row>
    <row r="6" spans="1:12" x14ac:dyDescent="0.25">
      <c r="A6" s="488">
        <v>2021</v>
      </c>
      <c r="B6" s="765"/>
      <c r="C6" s="659"/>
      <c r="D6" s="659"/>
      <c r="E6" s="659"/>
      <c r="F6" s="659"/>
      <c r="G6" s="659"/>
      <c r="H6" s="367"/>
      <c r="I6" s="255"/>
      <c r="J6" s="255"/>
      <c r="K6" s="255"/>
      <c r="L6" s="255"/>
    </row>
    <row r="7" spans="1:12" x14ac:dyDescent="0.25">
      <c r="A7" s="483">
        <v>2022</v>
      </c>
      <c r="B7" s="950"/>
      <c r="C7" s="619"/>
      <c r="D7" s="619"/>
      <c r="E7" s="619"/>
      <c r="F7" s="619"/>
      <c r="G7" s="619"/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5.4</v>
      </c>
      <c r="C4" s="657">
        <v>569</v>
      </c>
      <c r="D4" s="657">
        <v>3.9</v>
      </c>
      <c r="E4" s="657"/>
      <c r="F4" s="657"/>
      <c r="G4" s="657"/>
      <c r="H4" s="657"/>
      <c r="I4" s="657"/>
      <c r="J4" s="657"/>
      <c r="K4" s="255"/>
      <c r="L4" s="255"/>
      <c r="M4" s="255"/>
    </row>
    <row r="5" spans="1:13" x14ac:dyDescent="0.25">
      <c r="A5" s="488">
        <v>2021</v>
      </c>
      <c r="B5" s="604">
        <v>5</v>
      </c>
      <c r="C5" s="604">
        <v>422</v>
      </c>
      <c r="D5" s="604">
        <v>2.9</v>
      </c>
      <c r="E5" s="604"/>
      <c r="F5" s="604"/>
      <c r="G5" s="604"/>
      <c r="H5" s="604"/>
      <c r="I5" s="604"/>
      <c r="J5" s="604"/>
      <c r="K5" s="255"/>
      <c r="L5" s="255"/>
      <c r="M5" s="255"/>
    </row>
    <row r="6" spans="1:13" x14ac:dyDescent="0.25">
      <c r="A6" s="483">
        <v>2022</v>
      </c>
      <c r="B6" s="619">
        <v>4</v>
      </c>
      <c r="C6" s="619">
        <v>486</v>
      </c>
      <c r="D6" s="619">
        <v>3.4</v>
      </c>
      <c r="E6" s="619"/>
      <c r="F6" s="619"/>
      <c r="G6" s="619"/>
      <c r="H6" s="619"/>
      <c r="I6" s="619"/>
      <c r="J6" s="619"/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26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419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102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837</v>
      </c>
      <c r="C4" s="1015">
        <v>422</v>
      </c>
      <c r="D4" s="1015">
        <v>415</v>
      </c>
      <c r="E4" s="1014">
        <v>1506</v>
      </c>
      <c r="F4" s="1015">
        <v>764</v>
      </c>
      <c r="G4" s="1015">
        <v>742</v>
      </c>
      <c r="H4" s="1016">
        <v>9.9</v>
      </c>
      <c r="I4" s="1016">
        <v>17.8</v>
      </c>
      <c r="J4" s="1016">
        <v>-7.9</v>
      </c>
      <c r="K4" s="70">
        <v>767</v>
      </c>
      <c r="L4" s="55">
        <v>303</v>
      </c>
      <c r="M4" s="110">
        <v>464</v>
      </c>
      <c r="N4" s="55">
        <v>690</v>
      </c>
      <c r="O4" s="55">
        <v>325</v>
      </c>
      <c r="P4" s="110">
        <v>365</v>
      </c>
    </row>
    <row r="5" spans="1:17" x14ac:dyDescent="0.25">
      <c r="A5" s="288">
        <v>2021</v>
      </c>
      <c r="B5" s="1017">
        <v>757</v>
      </c>
      <c r="C5" s="1018">
        <v>407</v>
      </c>
      <c r="D5" s="1018">
        <v>350</v>
      </c>
      <c r="E5" s="1017">
        <v>1620</v>
      </c>
      <c r="F5" s="1018">
        <v>849</v>
      </c>
      <c r="G5" s="1018">
        <v>771</v>
      </c>
      <c r="H5" s="1019">
        <v>9</v>
      </c>
      <c r="I5" s="1019">
        <v>19.3</v>
      </c>
      <c r="J5" s="1019">
        <v>-10.3</v>
      </c>
      <c r="K5" s="214">
        <v>881</v>
      </c>
      <c r="L5" s="58">
        <v>390</v>
      </c>
      <c r="M5" s="162">
        <v>491</v>
      </c>
      <c r="N5" s="58">
        <v>851</v>
      </c>
      <c r="O5" s="58">
        <v>404</v>
      </c>
      <c r="P5" s="162">
        <v>447</v>
      </c>
    </row>
    <row r="6" spans="1:17" x14ac:dyDescent="0.25">
      <c r="A6" s="221">
        <v>2022</v>
      </c>
      <c r="B6" s="1020">
        <v>788</v>
      </c>
      <c r="C6" s="1021">
        <v>396</v>
      </c>
      <c r="D6" s="1021">
        <v>392</v>
      </c>
      <c r="E6" s="1020">
        <v>1215</v>
      </c>
      <c r="F6" s="1021">
        <v>601</v>
      </c>
      <c r="G6" s="1021">
        <v>614</v>
      </c>
      <c r="H6" s="1022">
        <v>9.5</v>
      </c>
      <c r="I6" s="1022">
        <v>14.6</v>
      </c>
      <c r="J6" s="1022">
        <v>-5.0999999999999996</v>
      </c>
      <c r="K6" s="1023">
        <v>1144</v>
      </c>
      <c r="L6" s="1024">
        <v>513</v>
      </c>
      <c r="M6" s="1025">
        <v>631</v>
      </c>
      <c r="N6" s="1024">
        <v>951</v>
      </c>
      <c r="O6" s="1024">
        <v>425</v>
      </c>
      <c r="P6" s="1025">
        <v>526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415</v>
      </c>
      <c r="C13" s="321">
        <f>IF(ISBLANK(C4),"",C4)</f>
        <v>422</v>
      </c>
      <c r="D13" s="366"/>
      <c r="E13" s="324">
        <f>A4</f>
        <v>2020</v>
      </c>
      <c r="F13" s="321">
        <f>IF(ISBLANK(G4),"",G4)</f>
        <v>742</v>
      </c>
      <c r="G13" s="321">
        <f>IF(ISBLANK(F4),"",F4)</f>
        <v>764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350</v>
      </c>
      <c r="C14" s="322">
        <f t="shared" ref="C14:C15" si="2">IF(ISBLANK(C5),"",C5)</f>
        <v>407</v>
      </c>
      <c r="D14" s="366"/>
      <c r="E14" s="325">
        <f t="shared" ref="E14:E15" si="3">A5</f>
        <v>2021</v>
      </c>
      <c r="F14" s="322">
        <f t="shared" ref="F14:F15" si="4">IF(ISBLANK(G5),"",G5)</f>
        <v>771</v>
      </c>
      <c r="G14" s="322">
        <f t="shared" ref="G14:G15" si="5">IF(ISBLANK(F5),"",F5)</f>
        <v>849</v>
      </c>
      <c r="H14" s="391"/>
      <c r="I14" s="391"/>
      <c r="J14" s="48"/>
      <c r="K14" s="327" t="s">
        <v>544</v>
      </c>
      <c r="L14" s="330">
        <f>IF(ISBLANK(K4),"",K4)</f>
        <v>767</v>
      </c>
      <c r="M14" s="330">
        <f>IF(ISBLANK(K5),"",K5)</f>
        <v>881</v>
      </c>
      <c r="N14" s="330">
        <f>IF(ISBLANK(K6),"",K6)</f>
        <v>1144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392</v>
      </c>
      <c r="C15" s="323">
        <f t="shared" si="2"/>
        <v>396</v>
      </c>
      <c r="E15" s="326">
        <f t="shared" si="3"/>
        <v>2022</v>
      </c>
      <c r="F15" s="323">
        <f t="shared" si="4"/>
        <v>614</v>
      </c>
      <c r="G15" s="323">
        <f t="shared" si="5"/>
        <v>601</v>
      </c>
      <c r="H15" s="213"/>
      <c r="I15" s="213"/>
      <c r="J15" s="28"/>
      <c r="K15" s="328" t="s">
        <v>543</v>
      </c>
      <c r="L15" s="331">
        <f>IF(ISBLANK(N4),"",N4)</f>
        <v>690</v>
      </c>
      <c r="M15" s="331">
        <f>IF(ISBLANK(N5),"",N5)</f>
        <v>851</v>
      </c>
      <c r="N15" s="331">
        <f>IF(ISBLANK(N6),"",N6)</f>
        <v>951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767</v>
      </c>
      <c r="M19" s="330">
        <f>IF(ISBLANK(K5),"",K5)</f>
        <v>881</v>
      </c>
      <c r="N19" s="330">
        <f>IF(ISBLANK(K6),"",K6)</f>
        <v>1144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690</v>
      </c>
      <c r="M20" s="331">
        <f>IF(ISBLANK(N5),"",N5)</f>
        <v>851</v>
      </c>
      <c r="N20" s="331">
        <f>IF(ISBLANK(N6),"",N6)</f>
        <v>951</v>
      </c>
      <c r="O20" s="366"/>
    </row>
    <row r="21" spans="1:15" x14ac:dyDescent="0.25">
      <c r="A21" s="324">
        <f>A4</f>
        <v>2020</v>
      </c>
      <c r="B21" s="321">
        <f>IF(ISBLANK(D4),"",D4)</f>
        <v>415</v>
      </c>
      <c r="C21" s="321">
        <f>IF(ISBLANK(C4),"",C4)</f>
        <v>422</v>
      </c>
      <c r="E21" s="324">
        <f>A4</f>
        <v>2020</v>
      </c>
      <c r="F21" s="321">
        <f>IF(ISBLANK(G4),"",G4)</f>
        <v>742</v>
      </c>
      <c r="G21" s="321">
        <f>IF(ISBLANK(F4),"",F4)</f>
        <v>764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350</v>
      </c>
      <c r="C22" s="322">
        <f t="shared" ref="C22:C23" si="8">IF(ISBLANK(C5),"",C5)</f>
        <v>407</v>
      </c>
      <c r="E22" s="325">
        <f t="shared" ref="E22:E23" si="9">A5</f>
        <v>2021</v>
      </c>
      <c r="F22" s="322">
        <f t="shared" ref="F22:F23" si="10">IF(ISBLANK(G5),"",G5)</f>
        <v>771</v>
      </c>
      <c r="G22" s="322">
        <f t="shared" ref="G22:G23" si="11">IF(ISBLANK(F5),"",F5)</f>
        <v>849</v>
      </c>
    </row>
    <row r="23" spans="1:15" x14ac:dyDescent="0.25">
      <c r="A23" s="326">
        <f t="shared" si="6"/>
        <v>2022</v>
      </c>
      <c r="B23" s="323">
        <f t="shared" si="7"/>
        <v>392</v>
      </c>
      <c r="C23" s="323">
        <f t="shared" si="8"/>
        <v>396</v>
      </c>
      <c r="E23" s="326">
        <f t="shared" si="9"/>
        <v>2022</v>
      </c>
      <c r="F23" s="323">
        <f t="shared" si="10"/>
        <v>614</v>
      </c>
      <c r="G23" s="323">
        <f t="shared" si="11"/>
        <v>601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13</v>
      </c>
      <c r="C5" s="613"/>
      <c r="D5" s="613"/>
      <c r="E5" s="601">
        <v>30</v>
      </c>
      <c r="F5" s="618"/>
      <c r="G5" s="947"/>
      <c r="H5" s="601">
        <v>230</v>
      </c>
      <c r="I5" s="618">
        <v>55</v>
      </c>
      <c r="J5" s="618">
        <v>175</v>
      </c>
      <c r="K5" s="618"/>
      <c r="L5" s="947"/>
    </row>
    <row r="6" spans="1:12" x14ac:dyDescent="0.25">
      <c r="A6" s="288">
        <v>2021</v>
      </c>
      <c r="B6" s="603">
        <v>32</v>
      </c>
      <c r="C6" s="614"/>
      <c r="D6" s="614"/>
      <c r="E6" s="1043">
        <v>94</v>
      </c>
      <c r="F6" s="1037"/>
      <c r="G6" s="982"/>
      <c r="H6" s="1043">
        <v>344</v>
      </c>
      <c r="I6" s="1037">
        <v>115</v>
      </c>
      <c r="J6" s="1037">
        <v>229</v>
      </c>
      <c r="K6" s="1037"/>
      <c r="L6" s="982"/>
    </row>
    <row r="7" spans="1:12" x14ac:dyDescent="0.25">
      <c r="A7" s="220">
        <v>2022</v>
      </c>
      <c r="B7" s="603">
        <v>26</v>
      </c>
      <c r="C7" s="614"/>
      <c r="D7" s="614"/>
      <c r="E7" s="1043">
        <v>102</v>
      </c>
      <c r="F7" s="1037"/>
      <c r="G7" s="982"/>
      <c r="H7" s="1043">
        <v>419</v>
      </c>
      <c r="I7" s="1037">
        <v>154</v>
      </c>
      <c r="J7" s="1037">
        <v>265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154</v>
      </c>
    </row>
    <row r="15" spans="1:12" ht="30" x14ac:dyDescent="0.25">
      <c r="A15" s="835" t="s">
        <v>1551</v>
      </c>
      <c r="B15" s="625">
        <f>IF(ISBLANK(J7),"",J7)</f>
        <v>265</v>
      </c>
    </row>
    <row r="17" spans="1:2" x14ac:dyDescent="0.25">
      <c r="A17" s="627" t="s">
        <v>1548</v>
      </c>
      <c r="B17" s="623">
        <f>IF(ISBLANK(I7),"",I7)</f>
        <v>154</v>
      </c>
    </row>
    <row r="18" spans="1:2" x14ac:dyDescent="0.25">
      <c r="A18" s="629" t="s">
        <v>1549</v>
      </c>
      <c r="B18" s="625">
        <f>IF(ISBLANK(J7),"",J7)</f>
        <v>265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40.200000000000003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29.6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57.7</v>
      </c>
      <c r="C6" s="616">
        <v>18.5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27</v>
      </c>
      <c r="C10" s="616">
        <v>37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40.200000000000003</v>
      </c>
      <c r="C14" s="73">
        <v>29.6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/>
      <c r="C4" s="55"/>
      <c r="D4" s="361" t="s">
        <v>1376</v>
      </c>
      <c r="E4" s="894" t="s">
        <v>5</v>
      </c>
    </row>
    <row r="5" spans="1:6" x14ac:dyDescent="0.25">
      <c r="A5" s="101" t="s">
        <v>910</v>
      </c>
      <c r="B5" s="58"/>
      <c r="C5" s="58"/>
      <c r="D5" s="129" t="s">
        <v>1657</v>
      </c>
      <c r="E5" s="895" t="s">
        <v>5</v>
      </c>
    </row>
    <row r="6" spans="1:6" x14ac:dyDescent="0.25">
      <c r="A6" s="102" t="s">
        <v>402</v>
      </c>
      <c r="B6" s="94"/>
      <c r="C6" s="94"/>
      <c r="D6" s="129" t="s">
        <v>1657</v>
      </c>
      <c r="E6" s="896" t="s">
        <v>5</v>
      </c>
    </row>
    <row r="7" spans="1:6" x14ac:dyDescent="0.25">
      <c r="A7" s="101" t="s">
        <v>911</v>
      </c>
      <c r="B7" s="58"/>
      <c r="C7" s="58"/>
      <c r="D7" s="129" t="s">
        <v>1657</v>
      </c>
      <c r="E7" s="896" t="s">
        <v>5</v>
      </c>
    </row>
    <row r="8" spans="1:6" x14ac:dyDescent="0.25">
      <c r="A8" s="102" t="s">
        <v>403</v>
      </c>
      <c r="B8" s="58"/>
      <c r="C8" s="58"/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0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0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1.9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/>
      <c r="C12" s="61"/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/>
      <c r="C5" s="613"/>
      <c r="D5" s="753"/>
      <c r="E5" s="753"/>
      <c r="G5" s="360">
        <v>2014</v>
      </c>
      <c r="H5" s="70">
        <v>225</v>
      </c>
      <c r="I5" s="55">
        <v>225</v>
      </c>
      <c r="J5" s="55">
        <v>0</v>
      </c>
      <c r="K5" s="71">
        <v>22</v>
      </c>
    </row>
    <row r="6" spans="1:12" x14ac:dyDescent="0.25">
      <c r="A6" s="288">
        <v>2021</v>
      </c>
      <c r="B6" s="603"/>
      <c r="C6" s="614"/>
      <c r="D6" s="961"/>
      <c r="E6" s="961"/>
      <c r="G6" s="482">
        <v>2017</v>
      </c>
      <c r="H6" s="214">
        <v>225</v>
      </c>
      <c r="I6" s="58">
        <v>225</v>
      </c>
      <c r="J6" s="58">
        <v>0</v>
      </c>
      <c r="K6" s="216">
        <v>22</v>
      </c>
    </row>
    <row r="7" spans="1:12" x14ac:dyDescent="0.25">
      <c r="A7" s="220">
        <v>2022</v>
      </c>
      <c r="B7" s="603"/>
      <c r="C7" s="614"/>
      <c r="D7" s="961"/>
      <c r="E7" s="961"/>
      <c r="G7" s="484">
        <v>2020</v>
      </c>
      <c r="H7" s="72">
        <v>0</v>
      </c>
      <c r="I7" s="61">
        <v>0</v>
      </c>
      <c r="J7" s="61">
        <v>0</v>
      </c>
      <c r="K7" s="73">
        <v>0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 t="str">
        <f>IF(ISBLANK(C7),"",C7)</f>
        <v/>
      </c>
      <c r="D14" s="633">
        <f>A5</f>
        <v>2020</v>
      </c>
      <c r="E14" s="627" t="str">
        <f>IF(ISBLANK(D5),"",D5)</f>
        <v/>
      </c>
      <c r="F14" s="213"/>
      <c r="G14" s="636" t="s">
        <v>933</v>
      </c>
      <c r="H14" s="623">
        <f>IF(ISBLANK(J7),"",J7)</f>
        <v>0</v>
      </c>
      <c r="I14" s="213"/>
      <c r="J14" s="213"/>
    </row>
    <row r="15" spans="1:12" x14ac:dyDescent="0.25">
      <c r="A15" s="872" t="s">
        <v>16</v>
      </c>
      <c r="B15" s="632" t="str">
        <f>IF(ISBLANK(B7),"",B7)</f>
        <v/>
      </c>
      <c r="D15" s="634">
        <f t="shared" ref="D15:D16" si="0">A6</f>
        <v>2021</v>
      </c>
      <c r="E15" s="628" t="str">
        <f>IF(ISBLANK(D6),"",D6)</f>
        <v/>
      </c>
      <c r="F15" s="213"/>
      <c r="G15" s="637" t="s">
        <v>934</v>
      </c>
      <c r="H15" s="625">
        <f>IF(ISBLANK(I7),"",I7)</f>
        <v>0</v>
      </c>
      <c r="I15" s="213"/>
      <c r="J15" s="213"/>
    </row>
    <row r="16" spans="1:12" x14ac:dyDescent="0.25">
      <c r="D16" s="635">
        <f t="shared" si="0"/>
        <v>2022</v>
      </c>
      <c r="E16" s="629" t="str">
        <f>IF(ISBLANK(D7),"",D7)</f>
        <v/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 t="str">
        <f>IF(ISBLANK(C7),"",C7)</f>
        <v/>
      </c>
      <c r="F19" s="255"/>
      <c r="G19" s="636" t="s">
        <v>537</v>
      </c>
      <c r="H19" s="623">
        <f>IF(ISBLANK(J7),"",J7)</f>
        <v>0</v>
      </c>
      <c r="I19" s="213"/>
      <c r="J19" s="213"/>
      <c r="N19" s="255"/>
    </row>
    <row r="20" spans="1:14" x14ac:dyDescent="0.25">
      <c r="A20" s="872" t="s">
        <v>506</v>
      </c>
      <c r="B20" s="632" t="str">
        <f>IF(ISBLANK(B7),"",B7)</f>
        <v/>
      </c>
      <c r="F20" s="255"/>
      <c r="G20" s="637" t="s">
        <v>536</v>
      </c>
      <c r="H20" s="625">
        <f>IF(ISBLANK(I7),"",I7)</f>
        <v>0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4.9000000000000004</v>
      </c>
      <c r="C5" s="1101"/>
      <c r="D5" s="1102"/>
      <c r="E5" s="1101"/>
      <c r="F5" s="1102"/>
    </row>
    <row r="6" spans="1:9" x14ac:dyDescent="0.25">
      <c r="A6" s="220">
        <v>2021</v>
      </c>
      <c r="B6" s="1101">
        <v>4.4000000000000004</v>
      </c>
      <c r="C6" s="1101"/>
      <c r="D6" s="1102"/>
      <c r="E6" s="1101"/>
      <c r="F6" s="1102"/>
    </row>
    <row r="7" spans="1:9" x14ac:dyDescent="0.25">
      <c r="A7" s="221">
        <v>2022</v>
      </c>
      <c r="B7" s="73">
        <v>1.9</v>
      </c>
      <c r="C7" s="73"/>
      <c r="D7" s="73"/>
      <c r="E7" s="73"/>
      <c r="F7" s="73"/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62888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26767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36121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122923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50319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72604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1.9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25331</v>
      </c>
      <c r="C5" s="460">
        <v>14975</v>
      </c>
      <c r="D5" s="460">
        <v>10356</v>
      </c>
      <c r="E5" s="459">
        <v>54075</v>
      </c>
      <c r="F5" s="460">
        <v>32762</v>
      </c>
      <c r="G5" s="460">
        <v>21313</v>
      </c>
      <c r="H5" s="459">
        <v>2.2000000000000002</v>
      </c>
      <c r="I5" s="765">
        <v>2.1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36508</v>
      </c>
      <c r="C6" s="460">
        <v>18198</v>
      </c>
      <c r="D6" s="460">
        <v>18310</v>
      </c>
      <c r="E6" s="459">
        <v>66886</v>
      </c>
      <c r="F6" s="460">
        <v>33958</v>
      </c>
      <c r="G6" s="460">
        <v>32928</v>
      </c>
      <c r="H6" s="459">
        <v>1.9</v>
      </c>
      <c r="I6" s="765">
        <v>1.8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62888</v>
      </c>
      <c r="C7" s="614">
        <v>26767</v>
      </c>
      <c r="D7" s="614">
        <v>36121</v>
      </c>
      <c r="E7" s="603">
        <v>122923</v>
      </c>
      <c r="F7" s="614">
        <v>50319</v>
      </c>
      <c r="G7" s="614">
        <v>72604</v>
      </c>
      <c r="H7" s="949">
        <v>1.9</v>
      </c>
      <c r="I7" s="950">
        <v>2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25331</v>
      </c>
      <c r="C14" s="676">
        <f t="shared" ref="C14:D14" si="0">IF(ISBLANK(C5),"",C5)</f>
        <v>14975</v>
      </c>
      <c r="D14" s="671">
        <f t="shared" si="0"/>
        <v>10356</v>
      </c>
      <c r="F14" s="886">
        <f>A5</f>
        <v>2020</v>
      </c>
      <c r="G14" s="676">
        <f>IF(ISBLANK(E5),"",E5)</f>
        <v>54075</v>
      </c>
      <c r="H14" s="676">
        <f t="shared" ref="H14:I16" si="1">IF(ISBLANK(F5),"",F5)</f>
        <v>32762</v>
      </c>
      <c r="I14" s="671">
        <f t="shared" si="1"/>
        <v>21313</v>
      </c>
      <c r="J14" s="758"/>
      <c r="K14" s="886">
        <f>A5</f>
        <v>2020</v>
      </c>
      <c r="L14" s="676">
        <f>IF(ISBLANK(H5),"",H5)</f>
        <v>2.2000000000000002</v>
      </c>
      <c r="M14" s="671">
        <f>IF(ISBLANK(I5),"",I5)</f>
        <v>2.1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36508</v>
      </c>
      <c r="C15" s="881">
        <f t="shared" si="3"/>
        <v>18198</v>
      </c>
      <c r="D15" s="888">
        <f t="shared" si="3"/>
        <v>18310</v>
      </c>
      <c r="F15" s="892">
        <f t="shared" ref="F15:F16" si="4">A6</f>
        <v>2021</v>
      </c>
      <c r="G15" s="855">
        <f t="shared" ref="G15:G16" si="5">IF(ISBLANK(E6),"",E6)</f>
        <v>66886</v>
      </c>
      <c r="H15" s="855">
        <f t="shared" si="1"/>
        <v>33958</v>
      </c>
      <c r="I15" s="672">
        <f t="shared" si="1"/>
        <v>32928</v>
      </c>
      <c r="J15" s="213"/>
      <c r="K15" s="892">
        <f t="shared" ref="K15:K16" si="6">A6</f>
        <v>2021</v>
      </c>
      <c r="L15" s="855">
        <f t="shared" ref="L15:M16" si="7">IF(ISBLANK(H6),"",H6)</f>
        <v>1.9</v>
      </c>
      <c r="M15" s="672">
        <f t="shared" si="7"/>
        <v>1.8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62888</v>
      </c>
      <c r="C16" s="890">
        <f t="shared" si="3"/>
        <v>26767</v>
      </c>
      <c r="D16" s="891">
        <f t="shared" si="3"/>
        <v>36121</v>
      </c>
      <c r="F16" s="893">
        <f t="shared" si="4"/>
        <v>2022</v>
      </c>
      <c r="G16" s="678">
        <f t="shared" si="5"/>
        <v>122923</v>
      </c>
      <c r="H16" s="678">
        <f t="shared" si="1"/>
        <v>50319</v>
      </c>
      <c r="I16" s="673">
        <f t="shared" si="1"/>
        <v>72604</v>
      </c>
      <c r="J16" s="213"/>
      <c r="K16" s="893">
        <f t="shared" si="6"/>
        <v>2022</v>
      </c>
      <c r="L16" s="678">
        <f t="shared" si="7"/>
        <v>1.9</v>
      </c>
      <c r="M16" s="673">
        <f t="shared" si="7"/>
        <v>2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25331</v>
      </c>
      <c r="C22" s="676">
        <f t="shared" ref="C22:D22" si="8">IF(ISBLANK(C5),"",C5)</f>
        <v>14975</v>
      </c>
      <c r="D22" s="671">
        <f t="shared" si="8"/>
        <v>10356</v>
      </c>
      <c r="F22" s="886">
        <f>A5</f>
        <v>2020</v>
      </c>
      <c r="G22" s="676">
        <f>IF(ISBLANK(E5),"",E5)</f>
        <v>54075</v>
      </c>
      <c r="H22" s="676">
        <f t="shared" ref="H22:I24" si="9">IF(ISBLANK(F5),"",F5)</f>
        <v>32762</v>
      </c>
      <c r="I22" s="671">
        <f t="shared" si="9"/>
        <v>21313</v>
      </c>
      <c r="J22" s="758"/>
      <c r="K22" s="886">
        <f>A5</f>
        <v>2020</v>
      </c>
      <c r="L22" s="676">
        <f>IF(ISBLANK(H5),"",H5)</f>
        <v>2.2000000000000002</v>
      </c>
      <c r="M22" s="671">
        <f>IF(ISBLANK(I5),"",I5)</f>
        <v>2.1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36508</v>
      </c>
      <c r="C23" s="855">
        <f t="shared" si="11"/>
        <v>18198</v>
      </c>
      <c r="D23" s="672">
        <f t="shared" si="11"/>
        <v>18310</v>
      </c>
      <c r="F23" s="892">
        <f t="shared" ref="F23:F24" si="12">A6</f>
        <v>2021</v>
      </c>
      <c r="G23" s="855">
        <f t="shared" ref="G23:G24" si="13">IF(ISBLANK(E6),"",E6)</f>
        <v>66886</v>
      </c>
      <c r="H23" s="855">
        <f t="shared" si="9"/>
        <v>33958</v>
      </c>
      <c r="I23" s="672">
        <f t="shared" si="9"/>
        <v>32928</v>
      </c>
      <c r="J23" s="213"/>
      <c r="K23" s="892">
        <f t="shared" ref="K23:K24" si="14">A6</f>
        <v>2021</v>
      </c>
      <c r="L23" s="855">
        <f t="shared" ref="L23:M24" si="15">IF(ISBLANK(H6),"",H6)</f>
        <v>1.9</v>
      </c>
      <c r="M23" s="672">
        <f t="shared" si="15"/>
        <v>1.8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62888</v>
      </c>
      <c r="C24" s="678">
        <f t="shared" si="11"/>
        <v>26767</v>
      </c>
      <c r="D24" s="673">
        <f t="shared" si="11"/>
        <v>36121</v>
      </c>
      <c r="F24" s="893">
        <f t="shared" si="12"/>
        <v>2022</v>
      </c>
      <c r="G24" s="678">
        <f t="shared" si="13"/>
        <v>122923</v>
      </c>
      <c r="H24" s="678">
        <f t="shared" si="9"/>
        <v>50319</v>
      </c>
      <c r="I24" s="673">
        <f t="shared" si="9"/>
        <v>72604</v>
      </c>
      <c r="J24" s="213"/>
      <c r="K24" s="893">
        <f t="shared" si="14"/>
        <v>2022</v>
      </c>
      <c r="L24" s="678">
        <f t="shared" si="15"/>
        <v>1.9</v>
      </c>
      <c r="M24" s="673">
        <f t="shared" si="15"/>
        <v>2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381</v>
      </c>
      <c r="C3" s="71">
        <v>182</v>
      </c>
      <c r="D3" s="71">
        <v>12.8</v>
      </c>
      <c r="F3" s="105" t="s">
        <v>545</v>
      </c>
      <c r="G3" s="97">
        <f>IF(ISBLANK(B3),"",B3)</f>
        <v>381</v>
      </c>
      <c r="H3" s="97">
        <f>IF(ISBLANK(B4),"",B4)</f>
        <v>484</v>
      </c>
      <c r="I3" s="97">
        <f>IF(ISBLANK(B5),"",B5)</f>
        <v>521</v>
      </c>
      <c r="J3" s="367"/>
    </row>
    <row r="4" spans="1:12" x14ac:dyDescent="0.25">
      <c r="A4" s="288">
        <v>2021</v>
      </c>
      <c r="B4" s="216">
        <v>484</v>
      </c>
      <c r="C4" s="216">
        <v>264</v>
      </c>
      <c r="D4" s="216">
        <v>14.2</v>
      </c>
      <c r="F4" s="130" t="s">
        <v>546</v>
      </c>
      <c r="G4" s="98">
        <f>IF(ISBLANK(C3),"",C3)</f>
        <v>182</v>
      </c>
      <c r="H4" s="98">
        <f>IF(ISBLANK(C4),"",C4)</f>
        <v>264</v>
      </c>
      <c r="I4" s="98">
        <f>IF(ISBLANK(C5),"",C5)</f>
        <v>243</v>
      </c>
      <c r="J4" s="367"/>
    </row>
    <row r="5" spans="1:12" x14ac:dyDescent="0.25">
      <c r="A5" s="220">
        <v>2022</v>
      </c>
      <c r="B5" s="170">
        <v>521</v>
      </c>
      <c r="C5" s="170">
        <v>243</v>
      </c>
      <c r="D5" s="170">
        <v>14.2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381</v>
      </c>
      <c r="H8" s="97">
        <f>IF(ISBLANK(B4),"",B4)</f>
        <v>484</v>
      </c>
      <c r="I8" s="97">
        <f>IF(ISBLANK(B5),"",B5)</f>
        <v>521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182</v>
      </c>
      <c r="H9" s="98">
        <f>IF(ISBLANK(C4),"",C4)</f>
        <v>264</v>
      </c>
      <c r="I9" s="98">
        <f>IF(ISBLANK(C5),"",C5)</f>
        <v>243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12.8</v>
      </c>
      <c r="H13" s="132">
        <f>IF(ISBLANK(D4),"",D4)</f>
        <v>14.2</v>
      </c>
      <c r="I13" s="132">
        <f>IF(ISBLANK(D5),"",D5)</f>
        <v>14.2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1942</v>
      </c>
      <c r="C4" s="110">
        <v>2035</v>
      </c>
      <c r="E4" s="29" t="s">
        <v>548</v>
      </c>
      <c r="F4" s="165">
        <f>B4/($B$22+$C$22)*100</f>
        <v>2.3320324226958871</v>
      </c>
      <c r="G4" s="165">
        <f>C4/($B$22+$C$22)*100</f>
        <v>2.4437105974181925</v>
      </c>
      <c r="J4" s="29" t="s">
        <v>548</v>
      </c>
      <c r="K4" s="165">
        <f>G4</f>
        <v>2.4437105974181925</v>
      </c>
    </row>
    <row r="5" spans="1:11" x14ac:dyDescent="0.25">
      <c r="A5" s="204" t="s">
        <v>549</v>
      </c>
      <c r="B5" s="214">
        <v>1926</v>
      </c>
      <c r="C5" s="162">
        <v>2070</v>
      </c>
      <c r="E5" s="29" t="s">
        <v>549</v>
      </c>
      <c r="F5" s="165">
        <f t="shared" ref="F5:G21" si="0">B5/($B$22+$C$22)*100</f>
        <v>2.3128189732812969</v>
      </c>
      <c r="G5" s="165">
        <f t="shared" si="0"/>
        <v>2.485740018012609</v>
      </c>
      <c r="J5" s="29" t="s">
        <v>549</v>
      </c>
      <c r="K5" s="165">
        <f t="shared" ref="K5:K21" si="1">G5</f>
        <v>2.485740018012609</v>
      </c>
    </row>
    <row r="6" spans="1:11" x14ac:dyDescent="0.25">
      <c r="A6" s="204" t="s">
        <v>550</v>
      </c>
      <c r="B6" s="214">
        <v>1837</v>
      </c>
      <c r="C6" s="162">
        <v>1986</v>
      </c>
      <c r="E6" s="29" t="s">
        <v>550</v>
      </c>
      <c r="F6" s="165">
        <f t="shared" si="0"/>
        <v>2.2059441609126389</v>
      </c>
      <c r="G6" s="165">
        <f t="shared" si="0"/>
        <v>2.38486940858601</v>
      </c>
      <c r="J6" s="29" t="s">
        <v>550</v>
      </c>
      <c r="K6" s="165">
        <f t="shared" si="1"/>
        <v>2.38486940858601</v>
      </c>
    </row>
    <row r="7" spans="1:11" x14ac:dyDescent="0.25">
      <c r="A7" s="204" t="s">
        <v>551</v>
      </c>
      <c r="B7" s="214">
        <v>1973</v>
      </c>
      <c r="C7" s="162">
        <v>2035</v>
      </c>
      <c r="E7" s="29" t="s">
        <v>551</v>
      </c>
      <c r="F7" s="165">
        <f t="shared" si="0"/>
        <v>2.3692584809366557</v>
      </c>
      <c r="G7" s="165">
        <f t="shared" si="0"/>
        <v>2.4437105974181925</v>
      </c>
      <c r="J7" s="29" t="s">
        <v>551</v>
      </c>
      <c r="K7" s="165">
        <f t="shared" si="1"/>
        <v>2.4437105974181925</v>
      </c>
    </row>
    <row r="8" spans="1:11" x14ac:dyDescent="0.25">
      <c r="A8" s="204" t="s">
        <v>552</v>
      </c>
      <c r="B8" s="214">
        <v>2350</v>
      </c>
      <c r="C8" s="162">
        <v>2140</v>
      </c>
      <c r="E8" s="29" t="s">
        <v>552</v>
      </c>
      <c r="F8" s="165">
        <f t="shared" si="0"/>
        <v>2.8219753827679375</v>
      </c>
      <c r="G8" s="165">
        <f t="shared" si="0"/>
        <v>2.5697988592014411</v>
      </c>
      <c r="J8" s="29" t="s">
        <v>552</v>
      </c>
      <c r="K8" s="165">
        <f t="shared" si="1"/>
        <v>2.5697988592014411</v>
      </c>
    </row>
    <row r="9" spans="1:11" x14ac:dyDescent="0.25">
      <c r="A9" s="204" t="s">
        <v>553</v>
      </c>
      <c r="B9" s="214">
        <v>2769</v>
      </c>
      <c r="C9" s="162">
        <v>2609</v>
      </c>
      <c r="E9" s="29" t="s">
        <v>553</v>
      </c>
      <c r="F9" s="165">
        <f t="shared" si="0"/>
        <v>3.3251275893125189</v>
      </c>
      <c r="G9" s="165">
        <f t="shared" si="0"/>
        <v>3.1329930951666167</v>
      </c>
      <c r="J9" s="29" t="s">
        <v>553</v>
      </c>
      <c r="K9" s="165">
        <f t="shared" si="1"/>
        <v>3.1329930951666167</v>
      </c>
    </row>
    <row r="10" spans="1:11" x14ac:dyDescent="0.25">
      <c r="A10" s="204" t="s">
        <v>554</v>
      </c>
      <c r="B10" s="214">
        <v>2846</v>
      </c>
      <c r="C10" s="162">
        <v>2644</v>
      </c>
      <c r="E10" s="29" t="s">
        <v>554</v>
      </c>
      <c r="F10" s="165">
        <f t="shared" si="0"/>
        <v>3.4175923146202338</v>
      </c>
      <c r="G10" s="165">
        <f t="shared" si="0"/>
        <v>3.1750225157610328</v>
      </c>
      <c r="J10" s="29" t="s">
        <v>554</v>
      </c>
      <c r="K10" s="165">
        <f t="shared" si="1"/>
        <v>3.1750225157610328</v>
      </c>
    </row>
    <row r="11" spans="1:11" x14ac:dyDescent="0.25">
      <c r="A11" s="204" t="s">
        <v>555</v>
      </c>
      <c r="B11" s="214">
        <v>3329</v>
      </c>
      <c r="C11" s="162">
        <v>3065</v>
      </c>
      <c r="E11" s="29" t="s">
        <v>555</v>
      </c>
      <c r="F11" s="165">
        <f t="shared" si="0"/>
        <v>3.9975983188231763</v>
      </c>
      <c r="G11" s="165">
        <f t="shared" si="0"/>
        <v>3.6805764034824375</v>
      </c>
      <c r="J11" s="29" t="s">
        <v>555</v>
      </c>
      <c r="K11" s="165">
        <f t="shared" si="1"/>
        <v>3.6805764034824375</v>
      </c>
    </row>
    <row r="12" spans="1:11" x14ac:dyDescent="0.25">
      <c r="A12" s="204" t="s">
        <v>556</v>
      </c>
      <c r="B12" s="214">
        <v>3363</v>
      </c>
      <c r="C12" s="162">
        <v>3090</v>
      </c>
      <c r="E12" s="29" t="s">
        <v>556</v>
      </c>
      <c r="F12" s="165">
        <f t="shared" si="0"/>
        <v>4.0384268988291803</v>
      </c>
      <c r="G12" s="165">
        <f t="shared" si="0"/>
        <v>3.7105974181927346</v>
      </c>
      <c r="J12" s="29" t="s">
        <v>556</v>
      </c>
      <c r="K12" s="165">
        <f t="shared" si="1"/>
        <v>3.7105974181927346</v>
      </c>
    </row>
    <row r="13" spans="1:11" x14ac:dyDescent="0.25">
      <c r="A13" s="204" t="s">
        <v>557</v>
      </c>
      <c r="B13" s="214">
        <v>3299</v>
      </c>
      <c r="C13" s="162">
        <v>2808</v>
      </c>
      <c r="E13" s="29" t="s">
        <v>557</v>
      </c>
      <c r="F13" s="165">
        <f t="shared" si="0"/>
        <v>3.9615731011708197</v>
      </c>
      <c r="G13" s="165">
        <f t="shared" si="0"/>
        <v>3.3719603722605824</v>
      </c>
      <c r="J13" s="29" t="s">
        <v>557</v>
      </c>
      <c r="K13" s="165">
        <f t="shared" si="1"/>
        <v>3.3719603722605824</v>
      </c>
    </row>
    <row r="14" spans="1:11" x14ac:dyDescent="0.25">
      <c r="A14" s="204" t="s">
        <v>558</v>
      </c>
      <c r="B14" s="214">
        <v>2762</v>
      </c>
      <c r="C14" s="162">
        <v>2447</v>
      </c>
      <c r="E14" s="29" t="s">
        <v>558</v>
      </c>
      <c r="F14" s="165">
        <f t="shared" si="0"/>
        <v>3.3167217051936357</v>
      </c>
      <c r="G14" s="165">
        <f t="shared" si="0"/>
        <v>2.9384569198438908</v>
      </c>
      <c r="J14" s="29" t="s">
        <v>558</v>
      </c>
      <c r="K14" s="165">
        <f t="shared" si="1"/>
        <v>2.9384569198438908</v>
      </c>
    </row>
    <row r="15" spans="1:11" x14ac:dyDescent="0.25">
      <c r="A15" s="204" t="s">
        <v>559</v>
      </c>
      <c r="B15" s="214">
        <v>2774</v>
      </c>
      <c r="C15" s="162">
        <v>2296</v>
      </c>
      <c r="E15" s="29" t="s">
        <v>559</v>
      </c>
      <c r="F15" s="165">
        <f t="shared" si="0"/>
        <v>3.3311317922545784</v>
      </c>
      <c r="G15" s="165">
        <f t="shared" si="0"/>
        <v>2.7571299909936955</v>
      </c>
      <c r="J15" s="29" t="s">
        <v>559</v>
      </c>
      <c r="K15" s="165">
        <f t="shared" si="1"/>
        <v>2.7571299909936955</v>
      </c>
    </row>
    <row r="16" spans="1:11" x14ac:dyDescent="0.25">
      <c r="A16" s="204" t="s">
        <v>560</v>
      </c>
      <c r="B16" s="214">
        <v>2731</v>
      </c>
      <c r="C16" s="162">
        <v>2205</v>
      </c>
      <c r="E16" s="29" t="s">
        <v>560</v>
      </c>
      <c r="F16" s="165">
        <f t="shared" si="0"/>
        <v>3.2794956469528671</v>
      </c>
      <c r="G16" s="165">
        <f t="shared" si="0"/>
        <v>2.6478534974482137</v>
      </c>
      <c r="J16" s="29" t="s">
        <v>560</v>
      </c>
      <c r="K16" s="165">
        <f t="shared" si="1"/>
        <v>2.6478534974482137</v>
      </c>
    </row>
    <row r="17" spans="1:11" x14ac:dyDescent="0.25">
      <c r="A17" s="204" t="s">
        <v>561</v>
      </c>
      <c r="B17" s="214">
        <v>3164</v>
      </c>
      <c r="C17" s="162">
        <v>2363</v>
      </c>
      <c r="E17" s="29" t="s">
        <v>561</v>
      </c>
      <c r="F17" s="165">
        <f t="shared" si="0"/>
        <v>3.799459621735215</v>
      </c>
      <c r="G17" s="165">
        <f t="shared" si="0"/>
        <v>2.8375863104172923</v>
      </c>
      <c r="J17" s="29" t="s">
        <v>561</v>
      </c>
      <c r="K17" s="165">
        <f t="shared" si="1"/>
        <v>2.8375863104172923</v>
      </c>
    </row>
    <row r="18" spans="1:11" x14ac:dyDescent="0.25">
      <c r="A18" s="204" t="s">
        <v>562</v>
      </c>
      <c r="B18" s="214">
        <v>3163</v>
      </c>
      <c r="C18" s="162">
        <v>2240</v>
      </c>
      <c r="E18" s="29" t="s">
        <v>562</v>
      </c>
      <c r="F18" s="165">
        <f t="shared" si="0"/>
        <v>3.7982587811468029</v>
      </c>
      <c r="G18" s="165">
        <f t="shared" si="0"/>
        <v>2.6898829180426298</v>
      </c>
      <c r="J18" s="29" t="s">
        <v>562</v>
      </c>
      <c r="K18" s="165">
        <f t="shared" si="1"/>
        <v>2.6898829180426298</v>
      </c>
    </row>
    <row r="19" spans="1:11" x14ac:dyDescent="0.25">
      <c r="A19" s="204" t="s">
        <v>563</v>
      </c>
      <c r="B19" s="214">
        <v>1839</v>
      </c>
      <c r="C19" s="162">
        <v>1251</v>
      </c>
      <c r="E19" s="29" t="s">
        <v>563</v>
      </c>
      <c r="F19" s="165">
        <f t="shared" si="0"/>
        <v>2.2083458420894626</v>
      </c>
      <c r="G19" s="165">
        <f t="shared" si="0"/>
        <v>1.5022515761032724</v>
      </c>
      <c r="J19" s="29" t="s">
        <v>563</v>
      </c>
      <c r="K19" s="165">
        <f t="shared" si="1"/>
        <v>1.5022515761032724</v>
      </c>
    </row>
    <row r="20" spans="1:11" x14ac:dyDescent="0.25">
      <c r="A20" s="204" t="s">
        <v>564</v>
      </c>
      <c r="B20" s="214">
        <v>1406</v>
      </c>
      <c r="C20" s="162">
        <v>919</v>
      </c>
      <c r="E20" s="29" t="s">
        <v>564</v>
      </c>
      <c r="F20" s="165">
        <f t="shared" si="0"/>
        <v>1.6883818673071149</v>
      </c>
      <c r="G20" s="165">
        <f t="shared" si="0"/>
        <v>1.1035725007505253</v>
      </c>
      <c r="J20" s="29" t="s">
        <v>564</v>
      </c>
      <c r="K20" s="165">
        <f t="shared" si="1"/>
        <v>1.1035725007505253</v>
      </c>
    </row>
    <row r="21" spans="1:11" x14ac:dyDescent="0.25">
      <c r="A21" s="205" t="s">
        <v>565</v>
      </c>
      <c r="B21" s="72">
        <v>982</v>
      </c>
      <c r="C21" s="111">
        <v>617</v>
      </c>
      <c r="E21" s="31" t="s">
        <v>565</v>
      </c>
      <c r="F21" s="165">
        <f t="shared" si="0"/>
        <v>1.1792254578204744</v>
      </c>
      <c r="G21" s="165">
        <f t="shared" si="0"/>
        <v>0.74091864305013511</v>
      </c>
      <c r="J21" s="31" t="s">
        <v>565</v>
      </c>
      <c r="K21" s="212">
        <f t="shared" si="1"/>
        <v>0.74091864305013511</v>
      </c>
    </row>
    <row r="22" spans="1:11" x14ac:dyDescent="0.25">
      <c r="A22" s="311" t="s">
        <v>16</v>
      </c>
      <c r="B22" s="121">
        <f>SUM(B4:B21)</f>
        <v>44455</v>
      </c>
      <c r="C22" s="124">
        <f>SUM(C4:C21)</f>
        <v>38820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7142</v>
      </c>
      <c r="C3" s="110">
        <v>215</v>
      </c>
      <c r="E3" s="299" t="s">
        <v>717</v>
      </c>
      <c r="F3" s="71">
        <v>57.68</v>
      </c>
      <c r="G3" s="71">
        <v>59.57</v>
      </c>
      <c r="K3" s="122" t="s">
        <v>16</v>
      </c>
      <c r="L3" s="71">
        <v>2.66</v>
      </c>
      <c r="M3" s="71">
        <v>2.2999999999999998</v>
      </c>
    </row>
    <row r="4" spans="1:16" x14ac:dyDescent="0.25">
      <c r="A4" s="204" t="s">
        <v>712</v>
      </c>
      <c r="B4" s="214">
        <v>8318</v>
      </c>
      <c r="C4" s="162">
        <v>378</v>
      </c>
      <c r="E4" s="300" t="s">
        <v>718</v>
      </c>
      <c r="F4" s="216">
        <v>38.619999999999997</v>
      </c>
      <c r="G4" s="216">
        <v>35.54</v>
      </c>
      <c r="K4" s="217" t="s">
        <v>212</v>
      </c>
      <c r="L4" s="216">
        <v>2.64</v>
      </c>
      <c r="M4" s="216">
        <v>2.2799999999999998</v>
      </c>
      <c r="N4" s="213"/>
    </row>
    <row r="5" spans="1:16" x14ac:dyDescent="0.25">
      <c r="A5" s="204" t="s">
        <v>713</v>
      </c>
      <c r="B5" s="214">
        <v>6980</v>
      </c>
      <c r="C5" s="162">
        <v>345</v>
      </c>
      <c r="E5" s="300" t="s">
        <v>719</v>
      </c>
      <c r="F5" s="216">
        <v>3.29</v>
      </c>
      <c r="G5" s="216">
        <v>4.46</v>
      </c>
      <c r="K5" s="123" t="s">
        <v>213</v>
      </c>
      <c r="L5" s="73">
        <v>3.07</v>
      </c>
      <c r="M5" s="73">
        <v>2.57</v>
      </c>
      <c r="N5" s="213"/>
    </row>
    <row r="6" spans="1:16" x14ac:dyDescent="0.25">
      <c r="A6" s="204" t="s">
        <v>714</v>
      </c>
      <c r="B6" s="214">
        <v>5856</v>
      </c>
      <c r="C6" s="162">
        <v>370</v>
      </c>
      <c r="E6" s="300" t="s">
        <v>720</v>
      </c>
      <c r="F6" s="216">
        <v>0.37</v>
      </c>
      <c r="G6" s="216">
        <v>0.35</v>
      </c>
      <c r="K6" s="228"/>
      <c r="L6" s="166"/>
      <c r="M6" s="213"/>
    </row>
    <row r="7" spans="1:16" x14ac:dyDescent="0.25">
      <c r="A7" s="204" t="s">
        <v>715</v>
      </c>
      <c r="B7" s="214">
        <v>1655</v>
      </c>
      <c r="C7" s="162">
        <v>111</v>
      </c>
      <c r="E7" s="301" t="s">
        <v>721</v>
      </c>
      <c r="F7" s="73">
        <v>0.05</v>
      </c>
      <c r="G7" s="73">
        <v>0.09</v>
      </c>
      <c r="K7" s="229"/>
      <c r="L7" s="213"/>
      <c r="M7" s="213"/>
    </row>
    <row r="8" spans="1:16" x14ac:dyDescent="0.25">
      <c r="A8" s="205" t="s">
        <v>716</v>
      </c>
      <c r="B8" s="72">
        <v>729</v>
      </c>
      <c r="C8" s="111">
        <v>91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14.23841059602649</v>
      </c>
      <c r="C13" s="303">
        <f>B3/SUM(B3:B8)*100</f>
        <v>23.279009126466754</v>
      </c>
      <c r="E13" s="219" t="s">
        <v>844</v>
      </c>
      <c r="F13" s="291">
        <f>IF(ISBLANK(F3),"",F3)</f>
        <v>57.68</v>
      </c>
      <c r="G13" s="291">
        <f>IF(ISBLANK(G3),"",G3)</f>
        <v>59.57</v>
      </c>
    </row>
    <row r="14" spans="1:16" x14ac:dyDescent="0.25">
      <c r="A14" s="222" t="s">
        <v>833</v>
      </c>
      <c r="B14" s="307">
        <f>C4/SUM(C3:C8)*100</f>
        <v>25.03311258278146</v>
      </c>
      <c r="C14" s="304">
        <f>B4/SUM(B3:B8)*100</f>
        <v>27.112125162972621</v>
      </c>
      <c r="E14" s="288" t="s">
        <v>845</v>
      </c>
      <c r="F14" s="292">
        <f t="shared" ref="F14:G17" si="0">IF(ISBLANK(F4),"",F4)</f>
        <v>38.619999999999997</v>
      </c>
      <c r="G14" s="292">
        <f t="shared" si="0"/>
        <v>35.54</v>
      </c>
    </row>
    <row r="15" spans="1:16" x14ac:dyDescent="0.25">
      <c r="A15" s="222" t="s">
        <v>834</v>
      </c>
      <c r="B15" s="307">
        <f>C5/SUM(C3:C8)*100</f>
        <v>22.847682119205299</v>
      </c>
      <c r="C15" s="304">
        <f>B5/SUM(B3:B8)*100</f>
        <v>22.750977835723599</v>
      </c>
      <c r="E15" s="288" t="s">
        <v>846</v>
      </c>
      <c r="F15" s="292">
        <f t="shared" si="0"/>
        <v>3.29</v>
      </c>
      <c r="G15" s="292">
        <f t="shared" si="0"/>
        <v>4.46</v>
      </c>
    </row>
    <row r="16" spans="1:16" x14ac:dyDescent="0.25">
      <c r="A16" s="222" t="s">
        <v>835</v>
      </c>
      <c r="B16" s="307">
        <f>C6/SUM(C3:C8)*100</f>
        <v>24.503311258278146</v>
      </c>
      <c r="C16" s="304">
        <f>B6/SUM(B3:B8)*100</f>
        <v>19.087353324641459</v>
      </c>
      <c r="E16" s="288" t="s">
        <v>847</v>
      </c>
      <c r="F16" s="292">
        <f t="shared" si="0"/>
        <v>0.37</v>
      </c>
      <c r="G16" s="292">
        <f t="shared" si="0"/>
        <v>0.35</v>
      </c>
    </row>
    <row r="17" spans="1:18" x14ac:dyDescent="0.25">
      <c r="A17" s="222" t="s">
        <v>836</v>
      </c>
      <c r="B17" s="307">
        <f>C7/SUM(C3:C8)*100</f>
        <v>7.3509933774834435</v>
      </c>
      <c r="C17" s="304">
        <f>B7/SUM(B3:B8)*100</f>
        <v>5.3943937418513688</v>
      </c>
      <c r="E17" s="221" t="s">
        <v>848</v>
      </c>
      <c r="F17" s="293">
        <f t="shared" si="0"/>
        <v>0.05</v>
      </c>
      <c r="G17" s="293">
        <f t="shared" si="0"/>
        <v>0.09</v>
      </c>
    </row>
    <row r="18" spans="1:18" x14ac:dyDescent="0.25">
      <c r="A18" s="223" t="s">
        <v>837</v>
      </c>
      <c r="B18" s="308">
        <f>C8/SUM(C3:C8)*100</f>
        <v>6.0264900662251648</v>
      </c>
      <c r="C18" s="305">
        <f>B8/SUM(B3:B8)*100</f>
        <v>2.3761408083441982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14.23841059602649</v>
      </c>
      <c r="C22" s="303">
        <f>C13</f>
        <v>23.279009126466754</v>
      </c>
    </row>
    <row r="23" spans="1:18" x14ac:dyDescent="0.25">
      <c r="A23" s="222" t="s">
        <v>839</v>
      </c>
      <c r="B23" s="307">
        <f t="shared" ref="B23:C27" si="1">B14</f>
        <v>25.03311258278146</v>
      </c>
      <c r="C23" s="304">
        <f t="shared" si="1"/>
        <v>27.112125162972621</v>
      </c>
    </row>
    <row r="24" spans="1:18" x14ac:dyDescent="0.25">
      <c r="A24" s="309" t="s">
        <v>840</v>
      </c>
      <c r="B24" s="307">
        <f t="shared" si="1"/>
        <v>22.847682119205299</v>
      </c>
      <c r="C24" s="304">
        <f t="shared" si="1"/>
        <v>22.750977835723599</v>
      </c>
    </row>
    <row r="25" spans="1:18" x14ac:dyDescent="0.25">
      <c r="A25" s="222" t="s">
        <v>841</v>
      </c>
      <c r="B25" s="307">
        <f t="shared" si="1"/>
        <v>24.503311258278146</v>
      </c>
      <c r="C25" s="304">
        <f t="shared" si="1"/>
        <v>19.087353324641459</v>
      </c>
    </row>
    <row r="26" spans="1:18" x14ac:dyDescent="0.25">
      <c r="A26" s="222" t="s">
        <v>842</v>
      </c>
      <c r="B26" s="307">
        <f t="shared" si="1"/>
        <v>7.3509933774834435</v>
      </c>
      <c r="C26" s="304">
        <f t="shared" si="1"/>
        <v>5.3943937418513688</v>
      </c>
    </row>
    <row r="27" spans="1:18" x14ac:dyDescent="0.25">
      <c r="A27" s="310" t="s">
        <v>843</v>
      </c>
      <c r="B27" s="308">
        <f t="shared" si="1"/>
        <v>6.0264900662251648</v>
      </c>
      <c r="C27" s="305">
        <f t="shared" si="1"/>
        <v>2.3761408083441982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11491</v>
      </c>
      <c r="C34" s="110">
        <v>407</v>
      </c>
      <c r="E34" s="299" t="s">
        <v>717</v>
      </c>
      <c r="F34" s="71">
        <v>59.57</v>
      </c>
      <c r="G34" s="213"/>
      <c r="K34" s="122" t="s">
        <v>16</v>
      </c>
      <c r="L34" s="71">
        <v>2.2999999999999998</v>
      </c>
      <c r="M34" s="213"/>
    </row>
    <row r="35" spans="1:16" x14ac:dyDescent="0.25">
      <c r="A35" s="204" t="s">
        <v>712</v>
      </c>
      <c r="B35" s="214">
        <v>9722</v>
      </c>
      <c r="C35" s="162">
        <v>575</v>
      </c>
      <c r="E35" s="300" t="s">
        <v>718</v>
      </c>
      <c r="F35" s="216">
        <v>35.54</v>
      </c>
      <c r="G35" s="213"/>
      <c r="K35" s="217" t="s">
        <v>212</v>
      </c>
      <c r="L35" s="216">
        <v>2.2799999999999998</v>
      </c>
      <c r="M35" s="213"/>
      <c r="N35" s="29" t="s">
        <v>884</v>
      </c>
    </row>
    <row r="36" spans="1:16" x14ac:dyDescent="0.25">
      <c r="A36" s="204" t="s">
        <v>713</v>
      </c>
      <c r="B36" s="214">
        <v>6705</v>
      </c>
      <c r="C36" s="162">
        <v>370</v>
      </c>
      <c r="E36" s="300" t="s">
        <v>719</v>
      </c>
      <c r="F36" s="216">
        <v>4.46</v>
      </c>
      <c r="G36" s="213"/>
      <c r="K36" s="123" t="s">
        <v>213</v>
      </c>
      <c r="L36" s="73">
        <v>2.57</v>
      </c>
      <c r="M36" s="213"/>
      <c r="N36" s="290">
        <v>2022</v>
      </c>
    </row>
    <row r="37" spans="1:16" x14ac:dyDescent="0.25">
      <c r="A37" s="204" t="s">
        <v>714</v>
      </c>
      <c r="B37" s="214">
        <v>4880</v>
      </c>
      <c r="C37" s="162">
        <v>359</v>
      </c>
      <c r="E37" s="300" t="s">
        <v>720</v>
      </c>
      <c r="F37" s="216">
        <v>0.35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1137</v>
      </c>
      <c r="C38" s="162">
        <v>68</v>
      </c>
      <c r="E38" s="301" t="s">
        <v>721</v>
      </c>
      <c r="F38" s="73">
        <v>0.09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298</v>
      </c>
      <c r="C39" s="111">
        <v>30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22.498618021006081</v>
      </c>
      <c r="C44" s="303">
        <f>B34/SUM(B34:B39)*100</f>
        <v>33.567025969094146</v>
      </c>
      <c r="E44" s="219" t="s">
        <v>844</v>
      </c>
      <c r="F44" s="291">
        <f>IF(ISBLANK(F34),"",F34)</f>
        <v>59.57</v>
      </c>
    </row>
    <row r="45" spans="1:16" x14ac:dyDescent="0.25">
      <c r="A45" s="222" t="s">
        <v>833</v>
      </c>
      <c r="B45" s="307">
        <f>C35/SUM(C34:C39)*100</f>
        <v>31.785516860143726</v>
      </c>
      <c r="C45" s="304">
        <f>B35/SUM(B34:B39)*100</f>
        <v>28.399497560833115</v>
      </c>
      <c r="E45" s="288" t="s">
        <v>845</v>
      </c>
      <c r="F45" s="292">
        <f t="shared" ref="F45:F48" si="2">IF(ISBLANK(F35),"",F35)</f>
        <v>35.54</v>
      </c>
    </row>
    <row r="46" spans="1:16" x14ac:dyDescent="0.25">
      <c r="A46" s="222" t="s">
        <v>834</v>
      </c>
      <c r="B46" s="307">
        <f>C36/SUM(C34:C39)*100</f>
        <v>20.453289110005528</v>
      </c>
      <c r="C46" s="304">
        <f>B36/SUM(B34:B39)*100</f>
        <v>19.586364034703358</v>
      </c>
      <c r="E46" s="288" t="s">
        <v>846</v>
      </c>
      <c r="F46" s="292">
        <f t="shared" si="2"/>
        <v>4.46</v>
      </c>
    </row>
    <row r="47" spans="1:16" x14ac:dyDescent="0.25">
      <c r="A47" s="222" t="s">
        <v>835</v>
      </c>
      <c r="B47" s="307">
        <f>C37/SUM(C34:C39)*100</f>
        <v>19.845218352681041</v>
      </c>
      <c r="C47" s="304">
        <f>B37/SUM(B34:B39)*100</f>
        <v>14.255250781409751</v>
      </c>
      <c r="E47" s="288" t="s">
        <v>847</v>
      </c>
      <c r="F47" s="292">
        <f t="shared" si="2"/>
        <v>0.35</v>
      </c>
    </row>
    <row r="48" spans="1:16" x14ac:dyDescent="0.25">
      <c r="A48" s="222" t="s">
        <v>836</v>
      </c>
      <c r="B48" s="307">
        <f>C38/SUM(C34:C39)*100</f>
        <v>3.7589828634604756</v>
      </c>
      <c r="C48" s="304">
        <f>B38/SUM(B34:B39)*100</f>
        <v>3.3213565857505913</v>
      </c>
      <c r="E48" s="221" t="s">
        <v>848</v>
      </c>
      <c r="F48" s="293">
        <f t="shared" si="2"/>
        <v>0.09</v>
      </c>
    </row>
    <row r="49" spans="1:3" x14ac:dyDescent="0.25">
      <c r="A49" s="223" t="s">
        <v>837</v>
      </c>
      <c r="B49" s="308">
        <f>C39/SUM(C34:C39)*100</f>
        <v>1.6583747927031509</v>
      </c>
      <c r="C49" s="305">
        <f>B39/SUM(B34:B39)*100</f>
        <v>0.87050506820903817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22.498618021006081</v>
      </c>
      <c r="C53" s="303">
        <f>C44</f>
        <v>33.567025969094146</v>
      </c>
    </row>
    <row r="54" spans="1:3" x14ac:dyDescent="0.25">
      <c r="A54" s="222" t="s">
        <v>839</v>
      </c>
      <c r="B54" s="307">
        <f t="shared" ref="B54:C54" si="3">B45</f>
        <v>31.785516860143726</v>
      </c>
      <c r="C54" s="304">
        <f t="shared" si="3"/>
        <v>28.399497560833115</v>
      </c>
    </row>
    <row r="55" spans="1:3" x14ac:dyDescent="0.25">
      <c r="A55" s="309" t="s">
        <v>840</v>
      </c>
      <c r="B55" s="307">
        <f t="shared" ref="B55:C55" si="4">B46</f>
        <v>20.453289110005528</v>
      </c>
      <c r="C55" s="304">
        <f t="shared" si="4"/>
        <v>19.586364034703358</v>
      </c>
    </row>
    <row r="56" spans="1:3" x14ac:dyDescent="0.25">
      <c r="A56" s="222" t="s">
        <v>841</v>
      </c>
      <c r="B56" s="307">
        <f t="shared" ref="B56:C56" si="5">B47</f>
        <v>19.845218352681041</v>
      </c>
      <c r="C56" s="304">
        <f t="shared" si="5"/>
        <v>14.255250781409751</v>
      </c>
    </row>
    <row r="57" spans="1:3" x14ac:dyDescent="0.25">
      <c r="A57" s="222" t="s">
        <v>842</v>
      </c>
      <c r="B57" s="307">
        <f t="shared" ref="B57:C57" si="6">B48</f>
        <v>3.7589828634604756</v>
      </c>
      <c r="C57" s="304">
        <f t="shared" si="6"/>
        <v>3.3213565857505913</v>
      </c>
    </row>
    <row r="58" spans="1:3" x14ac:dyDescent="0.25">
      <c r="A58" s="310" t="s">
        <v>843</v>
      </c>
      <c r="B58" s="308">
        <f t="shared" ref="B58:C58" si="7">B49</f>
        <v>1.6583747927031509</v>
      </c>
      <c r="C58" s="305">
        <f t="shared" si="7"/>
        <v>0.87050506820903817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2024-01-30T06:38:42Z</dcterms:modified>
</cp:coreProperties>
</file>