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<sst xmlns="http://schemas.openxmlformats.org/spreadsheetml/2006/main" count="6316" uniqueCount="2914">
  <si>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</si>
  <si>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</si>
  <si>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</si>
  <si>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</si>
  <si>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</si>
  <si>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</si>
  <si>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</si>
  <si>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</si>
  <si>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</si>
  <si>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</si>
  <si>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</si>
  <si>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</si>
  <si>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</si>
  <si>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</si>
  <si>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</si>
  <si>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</si>
  <si>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</si>
  <si>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</si>
  <si>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</si>
  <si>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</si>
  <si>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</si>
  <si>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</si>
  <si>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</si>
  <si>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</si>
  <si>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</si>
  <si>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</si>
  <si>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</si>
  <si>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</si>
  <si>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</si>
  <si>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</si>
  <si>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</si>
  <si>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</si>
  <si>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</si>
  <si>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</si>
  <si>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</si>
  <si>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</si>
  <si>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</si>
  <si>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</si>
  <si>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</si>
  <si>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</si>
  <si>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</si>
  <si>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</si>
  <si>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</si>
  <si>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</si>
  <si>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</si>
  <si>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</si>
  <si>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</si>
  <si>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</si>
  <si>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</si>
  <si>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</si>
  <si>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</si>
  <si>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</si>
  <si>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</si>
  <si>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</si>
  <si>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</si>
  <si>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</si>
  <si>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</si>
  <si>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</si>
  <si>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</si>
  <si>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</si>
  <si>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</si>
  <si>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</si>
  <si>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</si>
  <si>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</si>
  <si>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</si>
  <si>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</si>
  <si>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</si>
  <si>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</si>
  <si>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</si>
  <si>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</si>
  <si>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</si>
  <si>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</si>
  <si>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</si>
  <si>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</si>
  <si>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</si>
  <si>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</si>
  <si>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</si>
  <si>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</si>
  <si>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</si>
  <si>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</si>
  <si>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</si>
  <si>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</si>
  <si>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</si>
  <si>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</si>
  <si>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</si>
  <si>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</si>
  <si>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</si>
  <si>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</si>
  <si>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</si>
  <si>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</si>
  <si>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</si>
  <si>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</si>
  <si>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</si>
  <si>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</si>
  <si>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</si>
  <si>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</si>
  <si>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</si>
  <si>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</si>
  <si>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</si>
  <si>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</si>
  <si>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</si>
  <si>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</si>
  <si>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</si>
  <si>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</si>
  <si>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</si>
  <si>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</si>
  <si>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</si>
  <si>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</si>
  <si>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</si>
  <si>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</si>
  <si>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</si>
  <si>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</si>
  <si>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</si>
  <si>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</si>
  <si>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</si>
  <si>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</si>
  <si>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</si>
  <si>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</si>
  <si>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</si>
  <si>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</si>
  <si>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</si>
  <si>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</si>
  <si>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</si>
  <si>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</si>
  <si>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</si>
  <si>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</si>
  <si>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</si>
  <si>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</si>
  <si>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</si>
  <si>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</si>
  <si>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</si>
  <si>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</si>
  <si>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</si>
  <si>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</si>
  <si>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</si>
  <si>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</si>
  <si>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</si>
  <si>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</si>
  <si>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</si>
  <si>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</si>
  <si>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</si>
  <si>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</si>
  <si>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</si>
  <si>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</si>
  <si>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</si>
  <si>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</si>
  <si>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</si>
  <si>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</si>
  <si>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</si>
  <si>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</si>
  <si>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</si>
  <si>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</si>
  <si>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</si>
  <si>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</si>
  <si>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</si>
  <si>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</si>
  <si>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</si>
  <si>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</si>
  <si>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</si>
  <si>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</si>
  <si>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</si>
  <si>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</si>
  <si>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</si>
  <si>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</si>
  <si>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</si>
  <si>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</si>
  <si>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</si>
  <si>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</si>
  <si>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</si>
  <si>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</si>
  <si>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</si>
  <si>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</si>
  <si>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</si>
  <si>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</si>
  <si>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</si>
  <si>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</si>
  <si>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</si>
  <si>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</si>
  <si>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</si>
  <si>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</si>
  <si>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</si>
  <si>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</si>
  <si>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</si>
  <si>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</si>
  <si>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</si>
  <si>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</si>
  <si>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</si>
  <si>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</si>
  <si>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</si>
  <si>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</si>
  <si>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</si>
  <si>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</si>
  <si>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</si>
  <si>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</si>
  <si>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</si>
  <si>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</si>
  <si>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</si>
  <si>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</si>
  <si>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</si>
  <si>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</si>
  <si>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</si>
  <si>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</si>
  <si>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</si>
  <si>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</si>
  <si>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</si>
  <si>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</si>
  <si>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</si>
  <si>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</si>
  <si>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</si>
  <si>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</si>
  <si>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</si>
  <si>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</si>
  <si>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</si>
  <si>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</si>
  <si>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</si>
  <si>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</si>
  <si>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</si>
  <si>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</si>
  <si>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</si>
  <si>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</si>
  <si>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</si>
  <si>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</si>
  <si>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</si>
  <si>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</si>
  <si>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</si>
  <si>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</si>
  <si>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</si>
  <si>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</si>
  <si>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</si>
  <si>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</si>
  <si>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</si>
  <si>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</si>
  <si>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</si>
  <si>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</si>
  <si>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</si>
  <si>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</si>
  <si>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</si>
  <si>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</si>
  <si>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</si>
  <si>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</si>
  <si>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</si>
  <si>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</si>
  <si>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</si>
  <si>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</si>
  <si>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</si>
  <si>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</si>
  <si>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</si>
  <si>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</si>
  <si>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</si>
  <si>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</si>
  <si>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</si>
  <si>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</si>
  <si>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</si>
  <si>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</si>
  <si>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</si>
  <si>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</si>
  <si>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</si>
  <si>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</si>
  <si>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</si>
  <si>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</si>
  <si>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</si>
  <si>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</si>
  <si>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</si>
  <si>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</si>
  <si>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</si>
  <si>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</si>
  <si>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</si>
  <si>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</si>
  <si>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</si>
  <si>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</si>
  <si>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</si>
  <si>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</si>
  <si>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</si>
  <si>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</si>
  <si>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</si>
  <si>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</si>
  <si>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</si>
  <si>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</si>
  <si>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</si>
  <si>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</si>
  <si>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</si>
  <si>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</si>
  <si>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</si>
  <si>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</si>
  <si>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</si>
  <si>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</si>
  <si>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</si>
  <si>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</si>
  <si>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</si>
  <si>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</si>
  <si>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</si>
  <si>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</si>
  <si>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</si>
  <si>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</si>
  <si>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</si>
  <si>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</si>
  <si>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</si>
  <si>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</si>
  <si>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</si>
  <si>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</si>
  <si>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</si>
  <si>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</si>
  <si>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</si>
  <si>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</si>
  <si>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</si>
  <si>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</si>
  <si>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</si>
  <si>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</si>
  <si>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</si>
  <si>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</si>
  <si>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</si>
  <si>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</si>
  <si>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</si>
  <si>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</si>
  <si>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</si>
  <si>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</si>
  <si>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</si>
  <si>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</si>
  <si>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</si>
  <si>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</si>
  <si>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</si>
  <si>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</si>
  <si>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</si>
  <si>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</si>
  <si>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</si>
  <si>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</si>
  <si>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</si>
  <si>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</si>
  <si>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</si>
  <si>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</si>
  <si>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</si>
  <si>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</si>
  <si>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</si>
  <si>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</si>
  <si>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</si>
  <si>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</si>
  <si>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</si>
  <si>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</si>
  <si>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</si>
  <si>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</si>
  <si>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</si>
  <si>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</si>
  <si>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</si>
  <si>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</si>
  <si>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</si>
  <si>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</si>
  <si>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</si>
  <si>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</si>
  <si>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</si>
  <si>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</si>
  <si>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</si>
  <si>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</si>
  <si>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</si>
  <si>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</si>
  <si>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</si>
  <si>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</si>
  <si>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</si>
  <si>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</si>
  <si>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</si>
  <si>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</si>
  <si>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</si>
  <si>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</si>
  <si>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</si>
  <si>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</si>
  <si>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</si>
  <si>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</si>
  <si>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</si>
  <si>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</si>
  <si>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</si>
  <si>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</si>
  <si>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</si>
  <si>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</si>
  <si>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</si>
  <si>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</si>
  <si>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</si>
  <si>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</si>
  <si>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</si>
  <si>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</si>
  <si>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</si>
  <si>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</si>
  <si>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</si>
  <si>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</si>
  <si>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</si>
  <si>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</si>
  <si>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</si>
  <si>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</si>
  <si>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</si>
  <si>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</si>
  <si>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</si>
  <si>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</si>
  <si>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</si>
  <si>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</si>
  <si>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</si>
  <si>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</si>
  <si>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</si>
  <si>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</si>
  <si>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</si>
  <si>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</si>
  <si>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</si>
  <si>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</si>
  <si>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</si>
  <si>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</si>
  <si>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</si>
  <si>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</si>
  <si>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</si>
  <si>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</si>
  <si>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</si>
  <si>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</si>
  <si>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</si>
  <si>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</si>
  <si>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</si>
  <si>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</si>
  <si>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</si>
  <si>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</si>
  <si>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</si>
  <si>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</si>
  <si>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</si>
  <si>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</si>
  <si>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</si>
  <si>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</si>
  <si>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</si>
  <si>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</si>
  <si>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</si>
  <si>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</si>
  <si>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</si>
  <si>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</si>
  <si>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</si>
  <si>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</si>
  <si>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</si>
  <si>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</si>
  <si>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</si>
  <si>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</si>
  <si>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</si>
  <si>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</si>
  <si>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</si>
  <si>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</si>
  <si>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</si>
  <si>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</si>
  <si>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</si>
  <si>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</si>
  <si>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</si>
  <si>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</si>
  <si>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</si>
  <si>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</si>
  <si>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</si>
  <si>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</si>
  <si>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</si>
  <si>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</si>
  <si>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</si>
  <si>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</si>
  <si>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</si>
  <si>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</si>
  <si>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</si>
  <si>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</si>
  <si>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</si>
  <si>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</si>
  <si>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</si>
  <si>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</si>
  <si>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</si>
  <si>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</si>
  <si>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</si>
  <si>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</si>
  <si>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</si>
  <si>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</si>
  <si>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</si>
  <si>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</si>
  <si>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</si>
  <si>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</si>
  <si>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</si>
  <si>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</si>
  <si>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</si>
  <si>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</si>
  <si>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</si>
  <si>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</si>
  <si>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</si>
  <si>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</si>
  <si>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</si>
  <si>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</si>
  <si>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</si>
  <si>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</si>
  <si>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</si>
  <si>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</si>
  <si>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</si>
  <si>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</si>
  <si>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</si>
  <si>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</si>
  <si>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</si>
  <si>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</si>
  <si>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</si>
  <si>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</si>
  <si>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</si>
  <si>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</si>
  <si>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</si>
  <si>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</si>
  <si>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</si>
  <si>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</si>
  <si>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</si>
  <si>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</si>
  <si>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</si>
  <si>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</si>
  <si>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</si>
  <si>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</si>
  <si>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</si>
  <si>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</si>
  <si>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</si>
  <si>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</si>
  <si>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</si>
  <si>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</si>
  <si>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</si>
  <si>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</si>
  <si>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</si>
  <si>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</si>
  <si>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</si>
  <si>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</si>
  <si>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</si>
  <si>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</si>
  <si>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</si>
  <si>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</si>
  <si>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</si>
  <si>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</si>
  <si>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</si>
  <si>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</si>
  <si>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</si>
  <si>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</si>
  <si>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</si>
  <si>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</si>
  <si>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</si>
  <si>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</si>
  <si>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</si>
  <si>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</si>
  <si>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</si>
  <si>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</si>
  <si>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</si>
  <si>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</si>
  <si>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</si>
  <si>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</si>
  <si>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</si>
  <si>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</si>
  <si>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</si>
  <si>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</si>
  <si>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</si>
  <si>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</si>
  <si>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</si>
  <si>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</si>
  <si>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</si>
  <si>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</si>
  <si>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</si>
  <si>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</si>
  <si>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</si>
  <si>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</si>
  <si>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</si>
  <si>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</si>
  <si>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</si>
  <si>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</si>
  <si>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</si>
  <si>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</si>
  <si>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</si>
  <si>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</si>
  <si>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</si>
  <si>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</si>
  <si>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</si>
  <si>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</si>
  <si>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</si>
  <si>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</si>
  <si>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</si>
  <si>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</si>
  <si>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</si>
  <si>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</si>
  <si>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</si>
  <si>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</si>
  <si>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</si>
  <si>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</si>
  <si>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</si>
  <si>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</si>
  <si>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</si>
  <si>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</si>
  <si>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</si>
  <si>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</si>
  <si>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</si>
  <si>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</si>
  <si>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</si>
  <si>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</si>
  <si>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</si>
  <si>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</si>
  <si>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</si>
  <si>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</si>
  <si>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</si>
  <si>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</si>
  <si>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</si>
  <si>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</si>
  <si>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</si>
  <si>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</si>
  <si>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</si>
  <si>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</si>
  <si>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</si>
  <si>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</si>
  <si>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</si>
  <si>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</si>
  <si>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</si>
  <si>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</si>
  <si>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</si>
  <si>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</si>
  <si>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</si>
  <si>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</si>
  <si>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</si>
  <si>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</si>
  <si>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</si>
  <si>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</si>
  <si>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</si>
  <si>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</si>
  <si>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</si>
  <si>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</si>
  <si>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</si>
  <si>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</si>
  <si>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</si>
  <si>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</si>
  <si>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</si>
  <si>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</si>
  <si>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</si>
  <si>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</si>
  <si>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</si>
  <si>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</si>
  <si>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</si>
  <si>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</si>
  <si>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</si>
  <si>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</si>
  <si>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</si>
  <si>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</si>
  <si>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</si>
  <si>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</si>
  <si>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</si>
  <si>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</si>
  <si>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</si>
  <si>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</si>
  <si>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</si>
  <si>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</si>
  <si>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</si>
  <si>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</si>
  <si>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</si>
  <si>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</si>
  <si>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</si>
  <si>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</si>
  <si>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</si>
  <si>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</si>
  <si>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</si>
  <si>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</si>
  <si>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</si>
  <si>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</si>
  <si>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</si>
  <si>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</si>
  <si>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</si>
  <si>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</si>
  <si>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</si>
  <si>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</si>
  <si>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</si>
  <si>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</si>
  <si>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</si>
  <si>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</si>
  <si>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</si>
  <si>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</si>
  <si>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</si>
  <si>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</si>
  <si>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</si>
  <si>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</si>
  <si>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</si>
  <si>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</si>
  <si>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</si>
  <si>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</si>
  <si>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</si>
  <si>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</si>
  <si>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</si>
  <si>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</si>
  <si>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</si>
  <si>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</si>
  <si>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</si>
  <si>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</si>
  <si>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</si>
  <si>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</si>
  <si>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</si>
  <si>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</si>
  <si>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</si>
  <si>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</si>
  <si>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</si>
  <si>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</si>
  <si>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</si>
  <si>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</si>
  <si>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</si>
  <si>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</si>
  <si>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</si>
  <si>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</si>
  <si>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</si>
  <si>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</si>
  <si>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</si>
  <si>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</si>
  <si>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</si>
  <si>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</si>
  <si>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</si>
  <si>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</si>
  <si>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</si>
  <si>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</si>
  <si>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</si>
  <si>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</si>
  <si>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</si>
  <si>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</si>
  <si>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</si>
  <si>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</si>
  <si>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</si>
  <si>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</si>
  <si>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</si>
  <si>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</si>
  <si>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</si>
  <si>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</si>
  <si>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</si>
  <si>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</si>
  <si>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</si>
  <si>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</si>
  <si>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</si>
  <si>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</si>
  <si>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</si>
  <si>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</si>
  <si>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</si>
  <si>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</si>
  <si>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</si>
  <si>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</si>
  <si>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</si>
  <si>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</si>
  <si>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</si>
  <si>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</si>
  <si>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</si>
  <si>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</si>
  <si>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</si>
  <si>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</si>
  <si>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</si>
  <si>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</si>
  <si>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</si>
  <si>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</si>
  <si>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</si>
  <si>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</si>
  <si>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</si>
  <si>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</si>
  <si>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</si>
  <si>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</si>
  <si>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</si>
  <si>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</si>
  <si>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</si>
  <si>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</si>
  <si>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</si>
  <si>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</si>
  <si>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</si>
  <si>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</si>
  <si>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</si>
  <si>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</si>
  <si>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</si>
  <si>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</si>
  <si>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</si>
  <si>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</si>
  <si>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</si>
  <si>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</si>
  <si>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</si>
  <si>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</si>
  <si>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</si>
  <si>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</si>
  <si>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</si>
  <si>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</si>
  <si>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</si>
  <si>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</si>
  <si>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</si>
  <si>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</si>
  <si>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</si>
  <si>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</si>
  <si>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</si>
  <si>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</si>
  <si>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</si>
  <si>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</si>
  <si>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</si>
  <si>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</si>
  <si>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</si>
  <si>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</si>
  <si>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</si>
  <si>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</si>
  <si>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</si>
  <si>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</si>
  <si>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</si>
  <si>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</si>
  <si>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</si>
  <si>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</si>
  <si>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</si>
  <si>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</si>
  <si>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</si>
  <si>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</si>
  <si>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</si>
  <si>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</si>
  <si>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</si>
  <si>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</si>
  <si>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</si>
  <si>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</si>
  <si>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</si>
  <si>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</si>
  <si>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</si>
  <si>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</si>
  <si>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</si>
  <si>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</si>
  <si>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</si>
  <si>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</si>
  <si>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</si>
  <si>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</si>
  <si>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</si>
  <si>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</si>
  <si>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</si>
  <si>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</si>
  <si>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</si>
  <si>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</si>
  <si>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</si>
  <si>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</si>
  <si>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</si>
  <si>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</si>
  <si>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</si>
  <si>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</si>
  <si>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</si>
  <si>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</si>
  <si>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</si>
  <si>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</si>
  <si>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</si>
  <si>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</si>
  <si>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</si>
  <si>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</si>
  <si>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</si>
  <si>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</si>
  <si>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</si>
  <si>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</si>
  <si>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</si>
  <si>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</si>
  <si>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</si>
  <si>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</si>
  <si>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</si>
  <si>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</si>
  <si>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</si>
  <si>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</si>
  <si>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</si>
  <si>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</si>
  <si>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</si>
  <si>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</si>
  <si>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</si>
  <si>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</si>
  <si>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</si>
  <si>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</si>
  <si>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</si>
  <si>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</si>
  <si>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</si>
  <si>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</si>
  <si>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</si>
  <si>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</si>
  <si>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</si>
  <si>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</si>
  <si>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</si>
  <si>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</si>
  <si>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</si>
  <si>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</si>
  <si>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</si>
  <si>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</si>
  <si>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</si>
  <si>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</si>
  <si>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</si>
  <si>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</si>
  <si>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</si>
  <si>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</si>
  <si>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</si>
  <si>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</si>
  <si>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</si>
  <si>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</si>
  <si>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</si>
  <si>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</si>
  <si>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</si>
  <si>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</si>
  <si>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</si>
  <si>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</si>
  <si>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</si>
  <si>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</si>
  <si>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</si>
  <si>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</si>
  <si>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</si>
  <si>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</si>
  <si>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</si>
  <si>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</si>
  <si>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</si>
  <si>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</si>
  <si>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</si>
  <si>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</si>
  <si>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</si>
  <si>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</si>
  <si>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</si>
  <si>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</si>
  <si>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</si>
  <si>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</si>
  <si>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</si>
  <si>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</si>
  <si>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</si>
  <si>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</si>
  <si>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</si>
  <si>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</si>
  <si>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</si>
  <si>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</si>
  <si>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</si>
  <si>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</si>
  <si>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</si>
  <si>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</si>
  <si>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</si>
  <si>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</si>
  <si>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</si>
  <si>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</si>
  <si>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</si>
  <si>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</si>
  <si>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</si>
  <si>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</si>
  <si>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</si>
  <si>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</si>
  <si>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</si>
  <si>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</si>
  <si>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</si>
  <si>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</si>
  <si>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</si>
  <si>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</si>
  <si>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</si>
  <si>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</si>
  <si>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</si>
  <si>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</si>
  <si>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</si>
  <si>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</si>
  <si>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</si>
  <si>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</si>
  <si>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</si>
  <si>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</si>
  <si>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</si>
  <si>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</si>
  <si>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</si>
  <si>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</si>
  <si>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</si>
  <si>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</si>
  <si>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</si>
  <si>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</si>
  <si>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</si>
  <si>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</si>
  <si>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</si>
  <si>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</si>
  <si>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</si>
  <si>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</si>
  <si>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</si>
  <si>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</si>
  <si>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</si>
  <si>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</si>
  <si>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</si>
  <si>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</si>
  <si>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</si>
  <si>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</si>
  <si>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</si>
  <si>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</si>
  <si>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</si>
  <si>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</si>
  <si>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</si>
  <si>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</si>
  <si>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</si>
  <si>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</si>
  <si>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</si>
  <si>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</si>
  <si>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</si>
  <si>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</si>
  <si>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</si>
  <si>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</si>
  <si>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</si>
  <si>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</si>
  <si>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</si>
  <si>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</si>
  <si>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</si>
  <si>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</si>
  <si>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</si>
  <si>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</si>
  <si>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</si>
  <si>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</si>
  <si>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</si>
  <si>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</si>
  <si>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</si>
  <si>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</si>
  <si>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</si>
  <si>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</si>
  <si>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</si>
  <si>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</si>
  <si>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</si>
  <si>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</si>
  <si>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</si>
  <si>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</si>
  <si>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</si>
  <si>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</si>
  <si>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</si>
  <si>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</si>
  <si>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</si>
  <si>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</si>
  <si>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</si>
  <si>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</si>
  <si>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</si>
  <si>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</si>
  <si>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</si>
  <si>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</si>
  <si>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</si>
  <si>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</si>
  <si>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</si>
  <si>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</si>
  <si>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</si>
  <si>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</si>
  <si>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</si>
  <si>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</si>
  <si>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</si>
  <si>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</si>
  <si>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</si>
  <si>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</si>
  <si>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</si>
  <si>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</si>
  <si>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</si>
  <si>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</si>
  <si>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</si>
  <si>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</si>
  <si>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</si>
  <si>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</si>
  <si>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</si>
  <si>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</si>
  <si>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</si>
  <si>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</si>
  <si>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</si>
  <si>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</si>
  <si>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</si>
  <si>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</si>
  <si>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</si>
  <si>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</si>
  <si>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</si>
  <si>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</si>
  <si>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</si>
  <si>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</si>
  <si>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</si>
  <si>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</si>
  <si>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</si>
  <si>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</si>
  <si>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</si>
  <si>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</si>
  <si>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</si>
  <si>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</si>
  <si>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</si>
  <si>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</si>
  <si>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</si>
  <si>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</si>
  <si>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</si>
  <si>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</si>
  <si>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</si>
  <si>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</si>
  <si>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</si>
  <si>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</si>
  <si>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</si>
  <si>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</si>
  <si>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</si>
  <si>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</si>
  <si>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</si>
  <si>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</si>
  <si>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</si>
  <si>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</si>
  <si>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</si>
  <si>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</si>
  <si>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</si>
  <si>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</si>
  <si>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</si>
  <si>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</si>
  <si>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</si>
  <si>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</si>
  <si>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</si>
  <si>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</si>
  <si>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</si>
  <si>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</si>
  <si>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</si>
  <si>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</si>
  <si>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</si>
  <si>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</si>
  <si>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</si>
  <si>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</si>
  <si>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</si>
  <si>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</si>
  <si>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</si>
  <si>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</si>
  <si>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</si>
  <si>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</si>
  <si>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</si>
  <si>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</si>
  <si>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</si>
  <si>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</si>
  <si>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</si>
  <si>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</si>
  <si>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</si>
  <si>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</si>
  <si>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</si>
  <si>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</si>
  <si>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</si>
  <si>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</si>
  <si>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</si>
  <si>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</si>
  <si>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</si>
  <si>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</si>
  <si>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</si>
  <si>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</si>
  <si>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</si>
  <si>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</si>
  <si>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</si>
  <si>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</si>
  <si>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</si>
  <si>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</si>
  <si>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</si>
  <si>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</si>
  <si>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</si>
  <si>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</si>
  <si>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</si>
  <si>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</si>
  <si>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</si>
  <si>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</si>
  <si>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</si>
  <si>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</si>
  <si>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</si>
  <si>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</si>
  <si>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</si>
  <si>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</si>
  <si>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</si>
  <si>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</si>
  <si>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</si>
  <si>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</si>
  <si>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</si>
  <si>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</si>
  <si>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</si>
  <si>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</si>
  <si>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</si>
  <si>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</si>
  <si>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</si>
  <si>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</si>
  <si>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</si>
  <si>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</si>
  <si>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</si>
  <si>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</si>
  <si>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</si>
  <si>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</si>
  <si>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</si>
  <si>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</si>
  <si>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</si>
  <si>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</si>
  <si>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</si>
  <si>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</si>
  <si>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</si>
  <si>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</si>
  <si>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</si>
  <si>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</si>
  <si>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</si>
  <si>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</si>
  <si>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</si>
  <si>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</si>
  <si>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</si>
  <si>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</si>
  <si>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</si>
  <si>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</si>
  <si>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</si>
  <si>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</si>
  <si>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</si>
  <si>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</si>
  <si>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</si>
  <si>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</si>
  <si>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</si>
  <si>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</si>
  <si>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</si>
  <si>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</si>
  <si>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</si>
  <si>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</si>
  <si>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</si>
  <si>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</si>
  <si>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</si>
  <si>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</si>
  <si>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</si>
  <si>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</si>
  <si>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</si>
  <si>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</si>
  <si>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</si>
  <si>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</si>
  <si>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</si>
  <si>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</si>
  <si>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</si>
  <si>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</si>
  <si>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</si>
  <si>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</si>
  <si>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</si>
  <si>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</si>
  <si>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</si>
  <si>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</si>
  <si>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</si>
  <si>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</si>
  <si>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</si>
  <si>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</si>
  <si>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</si>
  <si>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</si>
  <si>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</si>
  <si>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</si>
  <si>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</si>
  <si>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</si>
  <si>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</si>
  <si>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</si>
  <si>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</si>
  <si>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</si>
  <si>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</si>
  <si>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</si>
  <si>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</si>
  <si>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</si>
  <si>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</si>
  <si>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</si>
  <si>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</si>
  <si>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</si>
  <si>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</si>
  <si>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</si>
  <si>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</si>
  <si>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</si>
  <si>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</si>
  <si>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</si>
  <si>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</si>
  <si>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</si>
  <si>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</si>
  <si>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</si>
  <si>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</si>
  <si>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</si>
  <si>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</si>
  <si>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</si>
  <si>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</si>
  <si>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</si>
  <si>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</si>
  <si>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</si>
  <si>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</si>
  <si>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</si>
  <si>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</si>
  <si>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</si>
  <si>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</si>
  <si>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</si>
  <si>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</si>
  <si>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</si>
  <si>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</si>
  <si>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</si>
  <si>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</si>
  <si>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</si>
  <si>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</si>
  <si>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</si>
  <si>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</si>
  <si>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</si>
  <si>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</si>
  <si>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</si>
  <si>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</si>
  <si>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</si>
  <si>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</si>
  <si>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</si>
  <si>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</si>
  <si>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</si>
  <si>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</si>
  <si>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</si>
  <si>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</si>
  <si>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</si>
  <si>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</si>
  <si>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</si>
  <si>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</si>
  <si>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</si>
  <si>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</si>
  <si>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</si>
  <si>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</si>
  <si>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</si>
  <si>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</si>
  <si>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</si>
  <si>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</si>
  <si>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</si>
  <si>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</si>
  <si>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</si>
  <si>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</si>
  <si>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</si>
  <si>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</si>
  <si>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</si>
  <si>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</si>
  <si>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</si>
  <si>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</si>
  <si>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</si>
  <si>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</si>
  <si>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</si>
  <si>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</si>
  <si>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</si>
  <si>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</si>
  <si>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</si>
  <si>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</si>
  <si>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</si>
  <si>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</si>
  <si>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</si>
  <si>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</si>
  <si>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</si>
  <si>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</si>
  <si>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</si>
  <si>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</si>
  <si>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</si>
  <si>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</si>
  <si>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</si>
  <si>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</si>
  <si>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</si>
  <si>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</si>
  <si>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</si>
  <si>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</si>
  <si>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</si>
  <si>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</si>
  <si>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</si>
  <si>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</si>
  <si>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</si>
  <si>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</si>
  <si>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</si>
  <si>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</si>
  <si>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</si>
  <si>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</si>
  <si>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</si>
  <si>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</si>
  <si>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</si>
  <si>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</si>
  <si>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</si>
  <si>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</si>
  <si>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</si>
  <si>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</si>
  <si>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</si>
  <si>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</si>
  <si>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</si>
  <si>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</si>
  <si>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</si>
  <si>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</si>
  <si>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</si>
  <si>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</si>
  <si>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</si>
  <si>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</si>
  <si>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</si>
  <si>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</si>
  <si>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</si>
  <si>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</si>
  <si>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</si>
  <si>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</si>
  <si>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</si>
  <si>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</si>
  <si>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</si>
  <si>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</si>
  <si>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</si>
  <si>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</si>
  <si>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</si>
  <si>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</si>
  <si>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</si>
  <si>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</si>
  <si>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</si>
  <si>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</si>
  <si>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</si>
  <si>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</si>
  <si>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</si>
  <si>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</si>
  <si>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</si>
  <si>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</si>
  <si>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</si>
  <si>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</si>
  <si>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</si>
  <si>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</si>
  <si>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</si>
  <si>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</si>
  <si>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</si>
  <si>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</si>
  <si>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</si>
  <si>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</si>
  <si>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</si>
  <si>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</si>
  <si>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</si>
  <si>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</si>
  <si>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</si>
  <si>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</si>
  <si>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</si>
  <si>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</si>
  <si>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</si>
  <si>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</si>
  <si>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</si>
  <si>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</si>
  <si>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</si>
  <si>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</si>
  <si>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</si>
  <si>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</si>
  <si>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</si>
  <si>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</si>
  <si>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</si>
  <si>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</si>
  <si>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</si>
  <si>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</si>
  <si>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</si>
  <si>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</si>
  <si>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</si>
  <si>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</si>
  <si>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</si>
  <si>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</si>
  <si>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</si>
  <si>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</si>
  <si>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</si>
  <si>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</si>
  <si>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</si>
  <si>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</si>
  <si>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</si>
  <si>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</si>
  <si>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</si>
  <si>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</si>
  <si>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</si>
  <si>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</si>
  <si>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</si>
  <si>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</si>
  <si>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</si>
  <si>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</si>
  <si>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</si>
  <si>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</si>
  <si>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</si>
  <si>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</si>
  <si>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</si>
  <si>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</si>
  <si>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</si>
  <si>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</si>
  <si>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</si>
  <si>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</si>
  <si>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</si>
  <si>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</si>
  <si>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</si>
  <si>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</si>
  <si>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</si>
  <si>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</si>
  <si>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</si>
  <si>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</si>
  <si>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</si>
  <si>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</si>
  <si>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</si>
  <si>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</si>
  <si>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</si>
  <si>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</si>
  <si>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</si>
  <si>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</si>
  <si>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</si>
  <si>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</si>
  <si>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</si>
  <si>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</si>
  <si>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</si>
  <si>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</si>
  <si>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</si>
  <si>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</si>
  <si>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</si>
  <si>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</si>
  <si>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</si>
  <si>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</si>
  <si>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</si>
  <si>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</si>
  <si>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</si>
  <si>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</si>
  <si>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</si>
  <si>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</si>
  <si>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</si>
  <si>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</si>
  <si>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</si>
  <si>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</si>
  <si>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</si>
  <si>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</si>
  <si>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</si>
  <si>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</si>
  <si>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</si>
  <si>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</si>
  <si>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</si>
  <si>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</si>
  <si>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</si>
  <si>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</si>
  <si>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</si>
  <si>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</si>
  <si>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</si>
  <si>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</si>
  <si>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</si>
  <si>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</si>
  <si>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</si>
  <si>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</si>
  <si>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</si>
  <si>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</si>
  <si>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</si>
  <si>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</si>
  <si>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</si>
  <si>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</si>
  <si>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</si>
  <si>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</si>
  <si>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</si>
  <si>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</si>
  <si>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</si>
  <si>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</si>
  <si>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</si>
  <si>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</si>
  <si>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</si>
  <si>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</si>
  <si>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</si>
  <si>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</si>
  <si>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</si>
  <si>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</si>
  <si>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</si>
  <si>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</si>
  <si>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</si>
  <si>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</si>
  <si>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</si>
  <si>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</si>
  <si>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</si>
  <si>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</si>
  <si>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</si>
  <si>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</si>
  <si>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</si>
  <si>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</si>
  <si>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</si>
  <si>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</si>
  <si>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</si>
  <si>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</si>
  <si>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</si>
  <si>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</si>
  <si>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</si>
  <si>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</si>
  <si>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</si>
  <si>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</si>
  <si>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</si>
  <si>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</si>
  <si>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</si>
  <si>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</si>
  <si>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</si>
  <si>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</si>
  <si>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</si>
  <si>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</si>
  <si>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</si>
  <si>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</si>
  <si>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</si>
  <si>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</si>
  <si>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</si>
  <si>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</si>
  <si>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</si>
  <si>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</si>
  <si>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</si>
  <si>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</si>
  <si>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</si>
  <si>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</si>
  <si>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</si>
  <si>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</si>
  <si>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</si>
  <si>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</si>
  <si>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</si>
  <si>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</si>
  <si>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</si>
  <si>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</si>
  <si>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</si>
  <si>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</si>
  <si>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</si>
  <si>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</si>
  <si>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</si>
  <si>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</si>
  <si>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</si>
  <si>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</si>
  <si>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</si>
  <si>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</si>
  <si>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</si>
  <si>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</si>
  <si>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</si>
  <si>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</si>
  <si>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</si>
  <si>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</si>
  <si>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</si>
  <si>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</si>
  <si>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</si>
  <si>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</si>
  <si>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</si>
  <si>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</si>
  <si>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</si>
  <si>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</si>
  <si>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</si>
  <si>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</si>
  <si>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</si>
  <si>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</si>
  <si>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</si>
  <si>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</si>
  <si>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</si>
  <si>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</si>
  <si>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</si>
  <si>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</si>
  <si>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</si>
  <si>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</si>
  <si>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</si>
  <si>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</si>
  <si>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</si>
  <si>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</si>
  <si>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</si>
  <si>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</si>
  <si>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</si>
  <si>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</si>
  <si>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</si>
  <si>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</si>
  <si>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</si>
  <si>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</si>
  <si>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</si>
  <si>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</si>
  <si>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</si>
  <si>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</si>
  <si>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</si>
  <si>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</si>
  <si>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</si>
  <si>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</si>
  <si>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</si>
  <si>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</si>
  <si>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</si>
  <si>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</si>
  <si>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</si>
  <si>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</si>
  <si>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</si>
  <si>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</si>
  <si>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</si>
  <si>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</si>
  <si>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</si>
  <si>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</si>
  <si>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</si>
  <si>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</si>
  <si>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</si>
  <si>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</si>
  <si>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</si>
  <si>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</si>
  <si>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</si>
  <si>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</si>
  <si>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</si>
  <si>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</si>
  <si>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</si>
  <si>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</si>
  <si>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</si>
  <si>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</si>
  <si>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</si>
  <si>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</si>
  <si>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</si>
  <si>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</si>
  <si>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</si>
  <si>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</si>
  <si>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</si>
  <si>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</si>
  <si>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</si>
  <si>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</si>
  <si>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</si>
  <si>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</si>
  <si>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</si>
  <si>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</si>
  <si>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</si>
  <si>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</si>
  <si>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</si>
  <si>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</si>
  <si>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</si>
  <si>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</si>
  <si>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</si>
  <si>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</si>
  <si>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</si>
  <si>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</si>
  <si>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</si>
  <si>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</si>
  <si>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</si>
  <si>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</si>
  <si>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</si>
  <si>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</si>
  <si>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</si>
  <si>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</si>
  <si>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</si>
  <si>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</si>
  <si>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</si>
  <si>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</si>
  <si>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</si>
  <si>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</si>
  <si>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</si>
  <si>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</si>
  <si>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</si>
  <si>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</si>
  <si>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</si>
  <si>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</si>
  <si>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</si>
  <si>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</si>
  <si>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</si>
  <si>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</si>
  <si>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</si>
  <si>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</si>
  <si>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</si>
  <si>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</si>
  <si>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</si>
  <si>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</si>
  <si>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</si>
  <si>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</si>
  <si>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</si>
  <si>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</si>
  <si>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</si>
  <si>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</si>
  <si>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</si>
  <si>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</si>
  <si>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</si>
  <si>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</si>
  <si>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</si>
  <si>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</si>
  <si>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</si>
  <si>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</si>
  <si>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</si>
  <si>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</si>
  <si>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</si>
  <si>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</si>
  <si>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</si>
  <si>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</si>
  <si>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</si>
  <si>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</si>
  <si>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</si>
  <si>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</si>
  <si>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</si>
  <si>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</si>
  <si>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</si>
  <si>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</si>
  <si>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</si>
  <si>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</si>
  <si>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</si>
  <si>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</si>
  <si>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</si>
  <si>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</si>
  <si>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</si>
  <si>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</si>
  <si>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</si>
  <si>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</si>
  <si>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</si>
  <si>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</si>
  <si>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</si>
  <si>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</si>
  <si>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</si>
  <si>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</si>
  <si>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</si>
  <si>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</si>
  <si>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</si>
  <si>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</si>
  <si>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</si>
  <si>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</si>
  <si>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</si>
  <si>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</si>
  <si>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</si>
  <si>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</si>
  <si>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</si>
  <si>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</si>
  <si>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</si>
  <si>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</si>
  <si>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</si>
  <si>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</si>
  <si>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</si>
  <si>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</si>
  <si>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</si>
  <si>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</si>
  <si>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</si>
  <si>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</si>
  <si>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</si>
  <si>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</si>
  <si>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</si>
  <si>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</si>
  <si>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</si>
  <si>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</si>
  <si>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</si>
  <si>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</si>
  <si>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</si>
  <si>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</si>
  <si>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</si>
  <si>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</si>
  <si>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</si>
  <si>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</si>
  <si>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</si>
  <si>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</si>
  <si>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</si>
  <si>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</si>
  <si>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</si>
  <si>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</si>
  <si>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</si>
  <si>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</si>
  <si>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</si>
  <si>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</si>
  <si>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</si>
  <si>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</si>
  <si>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</si>
  <si>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</si>
  <si>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</si>
  <si>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</si>
  <si>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</si>
  <si>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</si>
  <si>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</si>
  <si>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</si>
  <si>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</si>
  <si>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</si>
  <si>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</si>
  <si>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</si>
  <si>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</si>
  <si>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</si>
  <si>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</si>
  <si>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</si>
  <si>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</si>
  <si>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</si>
  <si>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</si>
  <si>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</si>
  <si>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</si>
  <si>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</si>
  <si>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</si>
  <si>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</si>
  <si>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</si>
  <si>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</si>
  <si>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</si>
  <si>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</si>
  <si>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</si>
  <si>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</si>
  <si>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</si>
  <si>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</si>
  <si>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</si>
  <si>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</si>
  <si>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</si>
  <si>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</si>
  <si>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</si>
  <si>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</si>
  <si>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</si>
  <si>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</si>
  <si>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</si>
  <si>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</si>
  <si>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</si>
  <si>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</si>
  <si>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</si>
  <si>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</si>
  <si>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</si>
  <si>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</si>
  <si>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</si>
  <si>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</si>
  <si>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</si>
  <si>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</si>
  <si>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</si>
  <si>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</si>
  <si>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</si>
  <si>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</si>
  <si>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</si>
  <si>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</si>
  <si>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</si>
  <si>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</si>
  <si>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</si>
  <si>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</si>
  <si>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</si>
  <si>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</si>
  <si>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</si>
  <si>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</si>
  <si>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</si>
  <si>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</si>
  <si>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</si>
  <si>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</si>
  <si>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</si>
  <si>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</si>
  <si>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</si>
  <si>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</si>
  <si>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</si>
  <si>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</si>
  <si>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</si>
  <si>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</si>
  <si>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</si>
  <si>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</si>
  <si>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</si>
  <si>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</si>
  <si>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</si>
  <si>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</si>
  <si>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</si>
  <si>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</si>
  <si>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</si>
  <si>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</si>
  <si>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</si>
  <si>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</si>
  <si>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</si>
  <si>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</si>
  <si>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</si>
  <si>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</si>
  <si>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</si>
  <si>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</si>
  <si>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</si>
  <si>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</si>
  <si>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</si>
  <si>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</si>
  <si>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</si>
  <si>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</si>
  <si>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</si>
  <si>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</si>
  <si>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</si>
  <si>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</si>
  <si>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</si>
  <si>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</si>
  <si>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</si>
  <si>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</si>
  <si>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</si>
  <si>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</si>
  <si>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</si>
  <si>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</si>
  <si>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</si>
  <si>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</si>
  <si>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</si>
  <si>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</si>
  <si>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</si>
  <si>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</si>
  <si>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</si>
  <si>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</si>
  <si>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</si>
  <si>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</si>
  <si>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</si>
  <si>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</si>
  <si>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</si>
  <si>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</si>
  <si>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</si>
  <si>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</si>
  <si>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</si>
  <si>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</si>
  <si>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</si>
  <si>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</si>
  <si>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</si>
  <si>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</si>
  <si>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</si>
  <si>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</si>
  <si>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</si>
  <si>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</si>
  <si>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</si>
  <si>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</si>
  <si>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</si>
  <si>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</si>
  <si>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</si>
  <si>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</si>
  <si>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</si>
  <si>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</si>
  <si>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</si>
  <si>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</si>
  <si>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</si>
  <si>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</si>
  <si>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</si>
  <si>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</si>
  <si>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</si>
  <si>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</si>
  <si>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</si>
  <si>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</si>
  <si>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</si>
  <si>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</si>
  <si>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</si>
  <si>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</si>
  <si>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</si>
  <si>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</si>
  <si>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</si>
  <si>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</si>
  <si>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</si>
  <si>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</si>
  <si>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</si>
  <si>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</si>
  <si>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</si>
  <si>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</si>
  <si>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</si>
  <si>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</si>
  <si>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</si>
  <si>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</si>
  <si>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</si>
  <si>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</si>
  <si>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</si>
  <si>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</si>
  <si>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</si>
  <si>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</si>
  <si>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</si>
  <si>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</si>
  <si>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</si>
  <si>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</si>
  <si>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</si>
  <si>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</si>
  <si>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</si>
  <si>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</si>
  <si>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</si>
  <si>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</si>
  <si>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</si>
  <si>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</si>
  <si>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</si>
  <si>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</si>
  <si>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</si>
  <si>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</si>
  <si>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</si>
  <si>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</si>
  <si>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</si>
  <si>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</si>
  <si>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</si>
  <si>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</si>
  <si>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</si>
  <si>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</si>
  <si>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</si>
  <si>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</si>
  <si>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</si>
  <si>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</si>
  <si>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</si>
  <si>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</si>
  <si>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</si>
  <si>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</si>
  <si>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</si>
  <si>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</si>
  <si>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</si>
  <si>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</si>
  <si>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</si>
  <si>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</si>
  <si>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</si>
  <si>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</si>
  <si>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</si>
  <si>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</si>
  <si>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</si>
  <si>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</si>
  <si>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</si>
  <si>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</si>
  <si>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</si>
  <si>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</si>
  <si>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</si>
  <si>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</si>
  <si>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</si>
  <si>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</si>
  <si>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</si>
  <si>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</si>
  <si>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</si>
  <si>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</si>
  <si>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</si>
  <si>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</si>
  <si>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</si>
  <si>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</si>
  <si>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</si>
  <si>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</si>
  <si>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</si>
  <si>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</si>
  <si>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</si>
  <si>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</si>
  <si>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</si>
  <si>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</si>
  <si>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</si>
  <si>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</si>
  <si>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</si>
  <si>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</si>
  <si>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</si>
  <si>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</si>
  <si>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</si>
  <si>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</si>
  <si>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</si>
  <si>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</si>
  <si>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</si>
  <si>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</si>
  <si>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</si>
  <si>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</si>
  <si>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</si>
  <si>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</si>
  <si>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</si>
  <si>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</si>
  <si>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</si>
  <si>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</si>
  <si>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</si>
  <si>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</si>
  <si>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</si>
  <si>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</si>
  <si>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</si>
  <si>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</si>
  <si>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</si>
  <si>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</si>
  <si>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</si>
  <si>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</si>
  <si>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</si>
  <si>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</si>
  <si>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</si>
  <si>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</si>
  <si>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</si>
  <si>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</si>
  <si>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</si>
  <si>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</si>
  <si>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</si>
  <si>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</si>
  <si>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</si>
  <si>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</si>
  <si>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</si>
  <si>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</si>
  <si>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</si>
  <si>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</si>
  <si>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</si>
  <si>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</si>
  <si>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</si>
  <si>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</si>
  <si>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</si>
  <si>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</si>
  <si>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</si>
  <si>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</si>
  <si>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</si>
  <si>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</si>
  <si>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</si>
  <si>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</si>
  <si>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</si>
  <si>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</si>
  <si>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</si>
  <si>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</si>
  <si>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</si>
  <si>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</si>
  <si>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</si>
  <si>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</si>
  <si>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</si>
  <si>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</si>
  <si>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</si>
  <si>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</si>
  <si>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</si>
  <si>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</si>
  <si>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</si>
  <si>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</si>
  <si>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</si>
  <si>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</si>
  <si>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</si>
  <si>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</si>
  <si>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</si>
  <si>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</si>
  <si>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</si>
  <si>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</si>
  <si>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</si>
  <si>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</si>
  <si>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</si>
  <si>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</si>
  <si>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</si>
  <si>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</si>
  <si>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</si>
  <si>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</si>
  <si>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</si>
  <si>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</si>
  <si>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</si>
  <si>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</si>
  <si>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</si>
  <si>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</si>
  <si>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</si>
  <si>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</si>
  <si>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</si>
  <si>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</si>
  <si>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</si>
  <si>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</si>
  <si>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</si>
  <si>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</si>
  <si>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</si>
  <si>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</si>
  <si>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</si>
  <si>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</si>
  <si>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</si>
  <si>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</si>
  <si>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</si>
  <si>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</si>
  <si>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</si>
  <si>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</si>
  <si>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</si>
  <si>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</si>
  <si>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</si>
  <si>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</si>
  <si>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</si>
  <si>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</si>
  <si>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</si>
  <si>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</si>
  <si>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</si>
  <si>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</si>
  <si>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</si>
  <si>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</si>
  <si>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</si>
  <si>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</si>
  <si>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</si>
  <si>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</si>
  <si>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</si>
  <si>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</si>
  <si>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</si>
  <si>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</si>
  <si>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</si>
  <si>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</si>
  <si>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</si>
  <si>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</si>
  <si>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</si>
  <si>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</si>
  <si>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</si>
  <si>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</si>
  <si>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</si>
  <si>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</si>
  <si>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</si>
  <si>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</si>
  <si>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</si>
  <si>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</si>
  <si>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</si>
  <si>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</si>
  <si>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</si>
  <si>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</si>
  <si>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</si>
  <si>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</si>
  <si>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</si>
  <si>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</si>
  <si>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</si>
  <si>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</si>
  <si>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</si>
  <si>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</si>
  <si>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</si>
  <si>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</si>
  <si>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</si>
  <si>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</si>
  <si>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</si>
  <si>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</si>
  <si>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</si>
  <si>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</si>
  <si>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</si>
  <si>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</si>
  <si>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</si>
  <si>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</si>
  <si>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</si>
  <si>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</si>
  <si>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</si>
  <si>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</si>
  <si>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</si>
  <si>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</si>
  <si>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</si>
  <si>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</si>
  <si>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</si>
  <si>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</si>
  <si>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</si>
  <si>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</si>
  <si>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</si>
  <si>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</si>
  <si>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</si>
  <si>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</si>
  <si>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</si>
  <si>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</si>
  <si>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</si>
  <si>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</si>
  <si>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</si>
  <si>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</si>
  <si>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</si>
  <si>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</si>
  <si>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</si>
  <si>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</si>
  <si>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</si>
  <si>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</si>
  <si>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</si>
  <si>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</si>
  <si>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</si>
  <si>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</si>
  <si>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</si>
  <si>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</si>
  <si>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</si>
  <si>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</si>
  <si>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</si>
  <si>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</si>
  <si>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</si>
  <si>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</si>
  <si>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</si>
  <si>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</si>
  <si>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</si>
  <si>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</si>
  <si>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</si>
  <si>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</si>
  <si>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</si>
  <si>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</si>
  <si>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</si>
  <si>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</si>
  <si>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</si>
  <si>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</si>
  <si>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</si>
  <si>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</si>
  <si>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</si>
  <si>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</si>
  <si>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</si>
  <si>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</si>
  <si>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</si>
  <si>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</si>
  <si>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</si>
  <si>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</si>
  <si>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</si>
  <si>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</si>
  <si>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</si>
  <si>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</si>
  <si>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</si>
  <si>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</si>
  <si>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</si>
  <si>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</si>
  <si>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</si>
  <si>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</si>
  <si>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</si>
  <si>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</si>
  <si>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</si>
  <si>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</si>
  <si>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</si>
  <si>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</si>
  <si>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</si>
  <si>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</si>
  <si>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</si>
  <si>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</si>
  <si>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</si>
  <si>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</si>
  <si>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</si>
  <si>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</si>
  <si>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</si>
  <si>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</si>
  <si>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</si>
  <si>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</si>
  <si>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</si>
  <si>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</si>
  <si>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</si>
  <si>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</si>
  <si>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</si>
  <si>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</si>
  <si>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</si>
  <si>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</si>
  <si>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</si>
  <si>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</si>
  <si>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</si>
  <si>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</si>
  <si>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</si>
  <si>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</si>
  <si>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</si>
  <si>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</si>
  <si>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</si>
  <si>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</si>
  <si>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</si>
  <si>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</si>
  <si>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</si>
  <si>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</si>
  <si>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</si>
  <si>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</si>
  <si>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</si>
  <si>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</si>
  <si>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</si>
  <si>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</si>
  <si>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</si>
  <si>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</si>
  <si>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</si>
  <si>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</si>
  <si>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</si>
  <si>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</si>
  <si>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</si>
  <si>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</si>
  <si>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</si>
  <si>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</si>
  <si>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</si>
  <si>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</si>
  <si>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</si>
  <si>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</si>
  <si>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</si>
  <si>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</si>
  <si>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</si>
  <si>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</si>
  <si>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</si>
  <si>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</si>
  <si>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</si>
  <si>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</si>
  <si>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</si>
  <si>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</si>
  <si>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</si>
  <si>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</si>
  <si>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</si>
  <si>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</si>
  <si>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</si>
  <si>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</si>
  <si>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</si>
  <si>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</si>
  <si>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</si>
  <si>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</si>
  <si>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</si>
  <si>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</si>
  <si>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</si>
  <si>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</si>
  <si>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</si>
  <si>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</si>
  <si>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</si>
  <si>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</si>
  <si>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</si>
  <si>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</si>
  <si>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</si>
  <si>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</si>
  <si>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</si>
  <si>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</si>
  <si>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</si>
  <si>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</si>
  <si>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</si>
  <si>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</si>
  <si>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</si>
  <si>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</si>
  <si>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</si>
  <si>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</si>
  <si>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</si>
  <si>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</si>
  <si>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</si>
  <si>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</si>
  <si>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</si>
  <si>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</si>
  <si>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</si>
  <si>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</si>
  <si>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</si>
  <si>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</si>
  <si>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</si>
  <si>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</si>
  <si>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</si>
  <si>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</si>
  <si>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</si>
  <si>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</si>
  <si>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</si>
  <si>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</si>
  <si>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</si>
  <si>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</si>
  <si>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</si>
  <si>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</si>
  <si>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</si>
  <si>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</si>
  <si>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</si>
  <si>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</si>
  <si>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</si>
  <si>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</si>
  <si>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</si>
  <si>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</si>
  <si>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</si>
  <si>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</si>
  <si>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</si>
  <si>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</si>
  <si>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</si>
  <si>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</si>
  <si>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</si>
  <si>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</si>
  <si>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</si>
  <si>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</si>
  <si>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</si>
  <si>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</si>
  <si>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</si>
  <si>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</si>
  <si>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</si>
  <si>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</si>
  <si>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</si>
  <si>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</si>
  <si>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</si>
  <si>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</si>
  <si>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</si>
  <si>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</si>
  <si>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</si>
  <si>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</si>
  <si>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</si>
  <si>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</si>
  <si>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</si>
  <si>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</si>
  <si>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</si>
  <si>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</si>
  <si>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</si>
  <si>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</si>
  <si>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</si>
  <si>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</si>
  <si>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</si>
  <si>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</si>
  <si>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</si>
  <si>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</si>
  <si>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</si>
  <si>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</si>
  <si>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</si>
  <si>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</si>
  <si>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</si>
  <si>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</si>
  <si>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</si>
  <si>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</si>
  <si>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</si>
  <si>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</si>
  <si>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</si>
  <si>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</si>
  <si>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</si>
  <si>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</si>
  <si>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</si>
  <si>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</si>
  <si>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</si>
  <si>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</si>
  <si>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</si>
  <si>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</si>
  <si>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</si>
  <si>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</si>
  <si>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</si>
  <si>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</si>
  <si>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</si>
  <si>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</si>
  <si>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</si>
  <si>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</si>
  <si>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</si>
  <si>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</si>
  <si>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</si>
  <si>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</si>
  <si>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</si>
  <si>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</si>
  <si>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</si>
  <si>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</si>
  <si>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</si>
  <si>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</si>
  <si>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</si>
  <si>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</si>
  <si>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</si>
  <si>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</si>
  <si>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</si>
  <si>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</si>
  <si>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</si>
  <si>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</si>
  <si>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</si>
  <si>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</si>
  <si>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</si>
  <si>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</si>
  <si>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</si>
  <si>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</si>
  <si>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</si>
  <si>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</si>
  <si>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</si>
  <si>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</si>
  <si>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</si>
  <si>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</si>
  <si>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</si>
  <si>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</si>
  <si>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</si>
  <si>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</si>
  <si>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</si>
  <si>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</si>
  <si>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</si>
  <si>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</si>
  <si>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</si>
  <si>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</si>
  <si>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</si>
  <si>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</si>
  <si>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</si>
  <si>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</si>
  <si>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</si>
  <si>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</si>
  <si>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</si>
  <si>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</si>
  <si>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</si>
  <si>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</si>
  <si>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</si>
  <si>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</si>
  <si>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</si>
  <si>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</si>
  <si>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</si>
  <si>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</si>
  <si>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</si>
  <si>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</si>
  <si>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</si>
  <si>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</si>
  <si>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</si>
  <si>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</si>
  <si>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</si>
  <si>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</si>
  <si>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</si>
  <si>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</si>
  <si>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</si>
  <si>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</si>
  <si>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</si>
  <si>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</si>
  <si>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</si>
  <si>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</si>
  <si>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</si>
  <si>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</si>
  <si>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</si>
  <si>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</si>
  <si>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</si>
  <si>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</si>
  <si>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</si>
  <si>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</si>
  <si>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</si>
  <si>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</si>
  <si>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</si>
  <si>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</si>
  <si>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</si>
  <si>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</si>
  <si>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</si>
  <si>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</si>
  <si>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</si>
  <si>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</si>
  <si>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</si>
  <si>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</si>
  <si>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</si>
  <si>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</si>
  <si>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</si>
  <si>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</si>
  <si>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</si>
  <si>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</si>
  <si>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</si>
  <si>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</si>
  <si>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</si>
  <si>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</si>
  <si>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</si>
  <si>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</si>
  <si>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</si>
  <si>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</si>
  <si>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</si>
  <si>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</si>
  <si>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</si>
  <si>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</si>
  <si>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</si>
  <si>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</si>
  <si>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</si>
  <si>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</si>
  <si>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</si>
  <si>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</si>
  <si>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</si>
  <si>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</si>
  <si>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</si>
  <si>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</si>
  <si>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</si>
  <si>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</si>
  <si>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</si>
  <si>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</si>
  <si>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</si>
  <si>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</si>
  <si>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</si>
  <si>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</si>
  <si>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</si>
  <si>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</si>
  <si>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</si>
  <si>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</si>
  <si>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</si>
  <si>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</si>
  <si>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</si>
  <si>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</si>
  <si>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</si>
  <si>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</si>
  <si>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</si>
  <si>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</si>
  <si>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</si>
  <si>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</si>
  <si>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</si>
  <si>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</si>
  <si>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</si>
  <si>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</si>
  <si>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</si>
  <si>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</si>
  <si>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</si>
  <si>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</si>
  <si>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</si>
  <si>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</si>
  <si>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</si>
  <si>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</si>
  <si>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</si>
  <si>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</si>
  <si>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</si>
  <si>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</si>
  <si>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</si>
  <si>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</si>
  <si>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</si>
  <si>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</si>
  <si>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</si>
  <si>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</si>
  <si>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</si>
  <si>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</si>
  <si>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</si>
  <si>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</si>
  <si>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</si>
  <si>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</si>
  <si>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</si>
  <si>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</si>
  <si>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</si>
  <si>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</si>
  <si>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</si>
  <si>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</si>
  <si>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</si>
  <si>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</si>
  <si>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</si>
  <si>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</si>
  <si>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</si>
  <si>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</si>
  <si>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</si>
  <si>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</si>
  <si>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</si>
  <si>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</si>
  <si>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</si>
  <si>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</si>
  <si>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</si>
  <si>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</si>
  <si>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</si>
  <si>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</si>
  <si>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</si>
  <si>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</si>
  <si>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</si>
  <si>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</si>
  <si>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</si>
  <si>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</si>
  <si>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</si>
  <si>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</si>
  <si>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</si>
  <si>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</si>
  <si>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</si>
  <si>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</si>
  <si>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</si>
  <si>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</si>
  <si>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</si>
  <si>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</si>
  <si>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</si>
  <si>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</si>
  <si>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</si>
  <si>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</si>
  <si>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</si>
  <si>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</si>
  <si>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</si>
  <si>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</si>
  <si>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</si>
  <si>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</si>
  <si>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</si>
  <si>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</si>
  <si>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</si>
  <si>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</si>
  <si>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</si>
  <si>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</si>
  <si>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</si>
  <si>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</si>
  <si>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</si>
  <si>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</si>
  <si>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</si>
  <si>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</si>
  <si>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</si>
  <si>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</si>
  <si>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</si>
  <si>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</si>
  <si>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</si>
  <si>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</si>
  <si>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</si>
  <si>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</si>
  <si>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</si>
  <si>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</si>
  <si>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</si>
  <si>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</si>
  <si>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</si>
  <si>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</si>
  <si>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</si>
  <si>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</si>
  <si>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</si>
  <si>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</si>
  <si>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</si>
  <si>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</si>
  <si>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</si>
  <si>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</si>
  <si>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</si>
  <si>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</si>
  <si>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</si>
  <si>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</si>
  <si>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</si>
  <si>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</si>
  <si>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</si>
  <si>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</si>
  <si>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</si>
  <si>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</si>
  <si>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</si>
  <si>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</si>
  <si>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</si>
  <si>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</si>
  <si>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</si>
  <si>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</si>
  <si>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</si>
  <si>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</si>
  <si>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</si>
  <si>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</si>
  <si>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</si>
  <si>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</si>
  <si>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</si>
  <si>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</si>
  <si>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</si>
  <si>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</si>
  <si>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</si>
  <si>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</si>
  <si>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</si>
  <si>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</si>
  <si>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</si>
  <si>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</si>
  <si>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</si>
  <si>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</si>
  <si>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</si>
  <si>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</si>
  <si>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</si>
  <si>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</si>
  <si>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</si>
  <si>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</si>
  <si>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</si>
  <si>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</si>
  <si>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</si>
  <si>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</si>
  <si>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</si>
  <si>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</si>
  <si>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</si>
  <si>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</si>
  <si>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</si>
  <si>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</si>
  <si>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</si>
  <si>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</si>
  <si>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</si>
  <si>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</si>
  <si>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</si>
  <si>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</si>
  <si>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</si>
  <si>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</si>
  <si>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</si>
  <si>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</si>
  <si>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</si>
  <si>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</si>
  <si>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</si>
  <si>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</si>
  <si>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</si>
  <si>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</si>
  <si>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</si>
  <si>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</si>
  <si>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</si>
  <si>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</si>
  <si>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</si>
  <si>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</si>
  <si>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</si>
  <si>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</si>
  <si>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</si>
  <si>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</si>
  <si>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</si>
  <si>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</si>
  <si>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</si>
  <si>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</si>
  <si>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</si>
  <si>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</si>
  <si>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</si>
  <si>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</si>
  <si>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</si>
  <si>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</si>
  <si>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</si>
  <si>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</si>
  <si>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</si>
  <si>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</si>
  <si>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</si>
  <si>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</si>
  <si>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</si>
  <si>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</si>
  <si>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</si>
  <si>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</si>
  <si>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</si>
  <si>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</si>
  <si>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</si>
  <si>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</si>
  <si>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</si>
  <si>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</si>
  <si>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</si>
  <si>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</si>
  <si>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</si>
  <si>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</si>
  <si>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</si>
  <si>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</si>
  <si>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</si>
  <si>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</si>
  <si>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</si>
  <si>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</si>
  <si>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</si>
  <si>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</si>
  <si>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</si>
  <si>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</si>
  <si>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</si>
  <si>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</si>
  <si>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</si>
  <si>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</si>
  <si>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</si>
  <si>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</si>
  <si>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</si>
  <si>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</si>
  <si>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</si>
  <si>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</si>
  <si>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</si>
  <si>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</si>
  <si>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</si>
  <si>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</si>
  <si>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</si>
  <si>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</si>
  <si>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</si>
  <si>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</si>
  <si>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</si>
  <si>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</si>
  <si>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</si>
  <si>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</si>
  <si>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</si>
  <si>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</si>
  <si>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</si>
  <si>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</si>
  <si>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</si>
  <si>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</si>
  <si>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</si>
  <si>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</si>
  <si>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</si>
  <si>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</si>
  <si>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</si>
  <si>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</si>
  <si>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</si>
  <si>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</si>
  <si>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</si>
  <si>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</si>
  <si>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</si>
  <si>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</si>
  <si>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</si>
  <si>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</si>
  <si>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</si>
  <si>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</si>
  <si>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</si>
  <si>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</si>
  <si>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</si>
  <si>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</si>
  <si>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</si>
  <si>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</si>
  <si>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</si>
  <si>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</si>
  <si>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</si>
  <si>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</si>
  <si>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</si>
  <si>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</si>
  <si>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</si>
  <si>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</si>
  <si>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</si>
  <si>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</si>
  <si>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</si>
  <si>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</si>
  <si>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</si>
  <si>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</si>
  <si>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</si>
  <si>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</si>
  <si>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</si>
  <si>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</si>
  <si>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</si>
  <si>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</si>
  <si>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</si>
  <si>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</si>
  <si>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</si>
  <si>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</si>
  <si>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</si>
  <si>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</si>
  <si>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</si>
  <si>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</si>
  <si>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Лозница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</si>
</sst>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1724</c:v>
                </c:pt>
                <c:pt idx="1">
                  <c:v>2454</c:v>
                </c:pt>
                <c:pt idx="2">
                  <c:v>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1913</c:v>
                </c:pt>
                <c:pt idx="1">
                  <c:v>2554</c:v>
                </c:pt>
                <c:pt idx="2">
                  <c:v>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20032"/>
        <c:axId val="115821568"/>
      </c:barChart>
      <c:catAx>
        <c:axId val="11582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21568"/>
        <c:crosses val="autoZero"/>
        <c:auto val="1"/>
        <c:lblAlgn val="ctr"/>
        <c:lblOffset val="100"/>
        <c:noMultiLvlLbl val="0"/>
      </c:catAx>
      <c:valAx>
        <c:axId val="11582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200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3001</c:v>
                </c:pt>
                <c:pt idx="1">
                  <c:v>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74272"/>
        <c:axId val="117175808"/>
      </c:barChart>
      <c:catAx>
        <c:axId val="11717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75808"/>
        <c:crosses val="autoZero"/>
        <c:auto val="1"/>
        <c:lblAlgn val="ctr"/>
        <c:lblOffset val="100"/>
        <c:noMultiLvlLbl val="0"/>
      </c:catAx>
      <c:valAx>
        <c:axId val="11717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74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1510</c:v>
                </c:pt>
                <c:pt idx="1">
                  <c:v>1119</c:v>
                </c:pt>
                <c:pt idx="2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19552"/>
        <c:axId val="117321088"/>
      </c:barChart>
      <c:catAx>
        <c:axId val="11731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21088"/>
        <c:crosses val="autoZero"/>
        <c:auto val="1"/>
        <c:lblAlgn val="ctr"/>
        <c:lblOffset val="100"/>
        <c:noMultiLvlLbl val="0"/>
      </c:catAx>
      <c:valAx>
        <c:axId val="11732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1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43</c:v>
                </c:pt>
                <c:pt idx="1">
                  <c:v>71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56800"/>
        <c:axId val="117358592"/>
      </c:barChart>
      <c:catAx>
        <c:axId val="117356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58592"/>
        <c:crosses val="autoZero"/>
        <c:auto val="1"/>
        <c:lblAlgn val="ctr"/>
        <c:lblOffset val="100"/>
        <c:noMultiLvlLbl val="0"/>
      </c:catAx>
      <c:valAx>
        <c:axId val="117358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735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</c:v>
                </c:pt>
                <c:pt idx="1">
                  <c:v>82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53888"/>
        <c:axId val="117655424"/>
      </c:barChart>
      <c:catAx>
        <c:axId val="1176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5424"/>
        <c:crosses val="autoZero"/>
        <c:auto val="1"/>
        <c:lblAlgn val="ctr"/>
        <c:lblOffset val="100"/>
        <c:noMultiLvlLbl val="0"/>
      </c:catAx>
      <c:valAx>
        <c:axId val="11765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82</c:v>
                </c:pt>
                <c:pt idx="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73984"/>
        <c:axId val="117675520"/>
      </c:barChart>
      <c:catAx>
        <c:axId val="11767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5520"/>
        <c:crosses val="autoZero"/>
        <c:auto val="1"/>
        <c:lblAlgn val="ctr"/>
        <c:lblOffset val="100"/>
        <c:noMultiLvlLbl val="0"/>
      </c:catAx>
      <c:valAx>
        <c:axId val="117675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427.52699999999999</c:v>
                </c:pt>
                <c:pt idx="1">
                  <c:v>501.83199999999999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02016"/>
        <c:axId val="117707904"/>
      </c:barChart>
      <c:catAx>
        <c:axId val="1177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7904"/>
        <c:crosses val="autoZero"/>
        <c:auto val="1"/>
        <c:lblAlgn val="ctr"/>
        <c:lblOffset val="100"/>
        <c:noMultiLvlLbl val="0"/>
      </c:catAx>
      <c:valAx>
        <c:axId val="117707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23647</c:v>
                </c:pt>
                <c:pt idx="1">
                  <c:v>22736</c:v>
                </c:pt>
                <c:pt idx="2">
                  <c:v>22303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24672"/>
        <c:axId val="117726208"/>
      </c:barChart>
      <c:catAx>
        <c:axId val="1177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6208"/>
        <c:crosses val="autoZero"/>
        <c:auto val="1"/>
        <c:lblAlgn val="ctr"/>
        <c:lblOffset val="100"/>
        <c:noMultiLvlLbl val="0"/>
      </c:catAx>
      <c:valAx>
        <c:axId val="11772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13.5</c:v>
                </c:pt>
                <c:pt idx="1">
                  <c:v>5.5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42976"/>
        <c:axId val="117838976"/>
      </c:barChart>
      <c:catAx>
        <c:axId val="1177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38976"/>
        <c:crosses val="autoZero"/>
        <c:auto val="1"/>
        <c:lblAlgn val="ctr"/>
        <c:lblOffset val="100"/>
        <c:noMultiLvlLbl val="0"/>
      </c:catAx>
      <c:valAx>
        <c:axId val="11783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4.7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59840"/>
        <c:axId val="117861376"/>
      </c:barChart>
      <c:catAx>
        <c:axId val="1178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61376"/>
        <c:crosses val="autoZero"/>
        <c:auto val="1"/>
        <c:lblAlgn val="ctr"/>
        <c:lblOffset val="100"/>
        <c:noMultiLvlLbl val="0"/>
      </c:catAx>
      <c:valAx>
        <c:axId val="11786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598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17.588738782339359</c:v>
                </c:pt>
                <c:pt idx="1">
                  <c:v>60.421189452287784</c:v>
                </c:pt>
                <c:pt idx="2">
                  <c:v>21.990071765372861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275</c:v>
                </c:pt>
                <c:pt idx="1">
                  <c:v>459</c:v>
                </c:pt>
                <c:pt idx="2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141</c:v>
                </c:pt>
                <c:pt idx="1">
                  <c:v>126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34240"/>
        <c:axId val="115836032"/>
      </c:barChart>
      <c:catAx>
        <c:axId val="1158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36032"/>
        <c:crosses val="autoZero"/>
        <c:auto val="1"/>
        <c:lblAlgn val="ctr"/>
        <c:lblOffset val="100"/>
        <c:noMultiLvlLbl val="0"/>
      </c:catAx>
      <c:valAx>
        <c:axId val="11583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3424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998336"/>
        <c:axId val="117999872"/>
      </c:barChart>
      <c:catAx>
        <c:axId val="1179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99872"/>
        <c:crosses val="autoZero"/>
        <c:auto val="1"/>
        <c:lblAlgn val="ctr"/>
        <c:lblOffset val="100"/>
        <c:noMultiLvlLbl val="0"/>
      </c:catAx>
      <c:valAx>
        <c:axId val="1179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99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035584"/>
        <c:axId val="118037120"/>
      </c:barChart>
      <c:catAx>
        <c:axId val="1180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37120"/>
        <c:crosses val="autoZero"/>
        <c:auto val="1"/>
        <c:lblAlgn val="ctr"/>
        <c:lblOffset val="100"/>
        <c:noMultiLvlLbl val="0"/>
      </c:catAx>
      <c:valAx>
        <c:axId val="118037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0355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87.6</c:v>
                </c:pt>
                <c:pt idx="1">
                  <c:v>93.8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91.5</c:v>
                </c:pt>
                <c:pt idx="1">
                  <c:v>88.3</c:v>
                </c:pt>
                <c:pt idx="2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93312"/>
        <c:axId val="118094848"/>
      </c:barChart>
      <c:catAx>
        <c:axId val="11809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4848"/>
        <c:crosses val="autoZero"/>
        <c:auto val="1"/>
        <c:lblAlgn val="ctr"/>
        <c:lblOffset val="100"/>
        <c:noMultiLvlLbl val="0"/>
      </c:catAx>
      <c:valAx>
        <c:axId val="11809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3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3760</c:v>
                </c:pt>
                <c:pt idx="1">
                  <c:v>3527</c:v>
                </c:pt>
                <c:pt idx="2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24544"/>
        <c:axId val="118126080"/>
      </c:barChart>
      <c:catAx>
        <c:axId val="1181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26080"/>
        <c:crosses val="autoZero"/>
        <c:auto val="1"/>
        <c:lblAlgn val="ctr"/>
        <c:lblOffset val="100"/>
        <c:noMultiLvlLbl val="0"/>
      </c:catAx>
      <c:valAx>
        <c:axId val="11812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2454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79</c:v>
                </c:pt>
                <c:pt idx="1">
                  <c:v>90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51</c:v>
                </c:pt>
                <c:pt idx="1">
                  <c:v>72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57312"/>
        <c:axId val="118158848"/>
      </c:barChart>
      <c:catAx>
        <c:axId val="118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8848"/>
        <c:crosses val="autoZero"/>
        <c:auto val="1"/>
        <c:lblAlgn val="ctr"/>
        <c:lblOffset val="100"/>
        <c:noMultiLvlLbl val="0"/>
      </c:catAx>
      <c:valAx>
        <c:axId val="11815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7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519</c:v>
                </c:pt>
                <c:pt idx="1">
                  <c:v>356</c:v>
                </c:pt>
                <c:pt idx="2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495</c:v>
                </c:pt>
                <c:pt idx="1">
                  <c:v>583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15040"/>
        <c:axId val="118216576"/>
      </c:barChart>
      <c:catAx>
        <c:axId val="1182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16576"/>
        <c:crosses val="autoZero"/>
        <c:auto val="1"/>
        <c:lblAlgn val="ctr"/>
        <c:lblOffset val="100"/>
        <c:noMultiLvlLbl val="0"/>
      </c:catAx>
      <c:valAx>
        <c:axId val="1182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1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2.2248648349672977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2.3313375461496979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2.4308964449176567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2.6645833045257814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2.4281309199518799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2.5594933558262696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2.754462865913522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3.2633194596164219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3.2605539346506451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3.6048617928898352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3.3684094083159337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3.7127172665551238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4.3432569587521952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4.4248399452426055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3.5592306309545205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1.8542844895532293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1.3675520955765428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0.92230257608650557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51840"/>
        <c:axId val="118857728"/>
      </c:barChart>
      <c:catAx>
        <c:axId val="1188518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857728"/>
        <c:crosses val="autoZero"/>
        <c:auto val="1"/>
        <c:lblAlgn val="ctr"/>
        <c:lblOffset val="100"/>
        <c:noMultiLvlLbl val="0"/>
      </c:catAx>
      <c:valAx>
        <c:axId val="1188577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851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2.3520789833930227</c:v>
                </c:pt>
                <c:pt idx="1">
                  <c:v>2.4557861696096461</c:v>
                </c:pt>
                <c:pt idx="2">
                  <c:v>2.577469268103818</c:v>
                </c:pt>
                <c:pt idx="3">
                  <c:v>2.7088317039782077</c:v>
                </c:pt>
                <c:pt idx="4">
                  <c:v>2.5912968929327009</c:v>
                </c:pt>
                <c:pt idx="5">
                  <c:v>2.6383108173509036</c:v>
                </c:pt>
                <c:pt idx="6">
                  <c:v>2.8747632019248055</c:v>
                </c:pt>
                <c:pt idx="7">
                  <c:v>3.285443659342635</c:v>
                </c:pt>
                <c:pt idx="8">
                  <c:v>3.3283092963121721</c:v>
                </c:pt>
                <c:pt idx="9">
                  <c:v>3.5619961559202973</c:v>
                </c:pt>
                <c:pt idx="10">
                  <c:v>3.3642611208672686</c:v>
                </c:pt>
                <c:pt idx="11">
                  <c:v>3.401595707905253</c:v>
                </c:pt>
                <c:pt idx="12">
                  <c:v>3.9228971639541479</c:v>
                </c:pt>
                <c:pt idx="13">
                  <c:v>4.043197499965431</c:v>
                </c:pt>
                <c:pt idx="14">
                  <c:v>2.9411358011034445</c:v>
                </c:pt>
                <c:pt idx="15">
                  <c:v>1.5251870186258107</c:v>
                </c:pt>
                <c:pt idx="16">
                  <c:v>0.86146102683941972</c:v>
                </c:pt>
                <c:pt idx="17">
                  <c:v>0.49088068142535152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82304"/>
        <c:axId val="118883840"/>
      </c:barChart>
      <c:catAx>
        <c:axId val="118882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883840"/>
        <c:crosses val="autoZero"/>
        <c:auto val="1"/>
        <c:lblAlgn val="ctr"/>
        <c:lblOffset val="100"/>
        <c:noMultiLvlLbl val="0"/>
      </c:catAx>
      <c:valAx>
        <c:axId val="1188838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882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0.34620589808957292</c:v>
                </c:pt>
                <c:pt idx="1">
                  <c:v>0.33728502254132575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1.7436187958329401</c:v>
                </c:pt>
                <c:pt idx="1">
                  <c:v>0.55768909667724154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7.7896327070153895</c:v>
                </c:pt>
                <c:pt idx="1">
                  <c:v>3.3461345800634499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18.484247631636926</c:v>
                </c:pt>
                <c:pt idx="1">
                  <c:v>15.829019869761229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56.009819658200357</c:v>
                </c:pt>
                <c:pt idx="1">
                  <c:v>66.114543329437296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5.1364365971107544</c:v>
                </c:pt>
                <c:pt idx="1">
                  <c:v>4.3513107363499746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10.49003871211406</c:v>
                </c:pt>
                <c:pt idx="1">
                  <c:v>9.464017365169477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977664"/>
        <c:axId val="118979200"/>
      </c:barChart>
      <c:catAx>
        <c:axId val="11897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79200"/>
        <c:crosses val="autoZero"/>
        <c:auto val="1"/>
        <c:lblAlgn val="ctr"/>
        <c:lblOffset val="100"/>
        <c:noMultiLvlLbl val="0"/>
      </c:catAx>
      <c:valAx>
        <c:axId val="118979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77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29.090737418562927</c:v>
                </c:pt>
                <c:pt idx="1">
                  <c:v>25.797295040908331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32.310452270795956</c:v>
                </c:pt>
                <c:pt idx="1">
                  <c:v>39.181833361162134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38.173921253894818</c:v>
                </c:pt>
                <c:pt idx="1">
                  <c:v>34.600100183670065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0.42488905674629401</c:v>
                </c:pt>
                <c:pt idx="1">
                  <c:v>0.42077141425947567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121408"/>
        <c:axId val="119122944"/>
      </c:barChart>
      <c:catAx>
        <c:axId val="11912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22944"/>
        <c:crosses val="autoZero"/>
        <c:auto val="1"/>
        <c:lblAlgn val="ctr"/>
        <c:lblOffset val="100"/>
        <c:noMultiLvlLbl val="0"/>
      </c:catAx>
      <c:valAx>
        <c:axId val="119122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21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4758</c:v>
                </c:pt>
                <c:pt idx="1">
                  <c:v>2522</c:v>
                </c:pt>
                <c:pt idx="2">
                  <c:v>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3672</c:v>
                </c:pt>
                <c:pt idx="1">
                  <c:v>2078</c:v>
                </c:pt>
                <c:pt idx="2">
                  <c:v>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56128"/>
        <c:axId val="115857664"/>
      </c:barChart>
      <c:catAx>
        <c:axId val="1158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57664"/>
        <c:crosses val="autoZero"/>
        <c:auto val="1"/>
        <c:lblAlgn val="ctr"/>
        <c:lblOffset val="100"/>
        <c:noMultiLvlLbl val="0"/>
      </c:catAx>
      <c:valAx>
        <c:axId val="11585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5612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8</c:v>
                </c:pt>
                <c:pt idx="3">
                  <c:v>17</c:v>
                </c:pt>
                <c:pt idx="4">
                  <c:v>42</c:v>
                </c:pt>
                <c:pt idx="5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8</c:v>
                </c:pt>
                <c:pt idx="1">
                  <c:v>6</c:v>
                </c:pt>
                <c:pt idx="2">
                  <c:v>22</c:v>
                </c:pt>
                <c:pt idx="3">
                  <c:v>16</c:v>
                </c:pt>
                <c:pt idx="4">
                  <c:v>21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236480"/>
        <c:axId val="119238016"/>
      </c:barChart>
      <c:catAx>
        <c:axId val="119236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8016"/>
        <c:crosses val="autoZero"/>
        <c:auto val="1"/>
        <c:lblAlgn val="ctr"/>
        <c:lblOffset val="100"/>
        <c:noMultiLvlLbl val="0"/>
      </c:catAx>
      <c:valAx>
        <c:axId val="119238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0.96</c:v>
                </c:pt>
                <c:pt idx="1">
                  <c:v>0.36</c:v>
                </c:pt>
                <c:pt idx="3">
                  <c:v>0.26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266688"/>
        <c:axId val="119342208"/>
      </c:barChart>
      <c:catAx>
        <c:axId val="11926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42208"/>
        <c:crosses val="autoZero"/>
        <c:auto val="1"/>
        <c:lblAlgn val="ctr"/>
        <c:lblOffset val="100"/>
        <c:noMultiLvlLbl val="0"/>
      </c:catAx>
      <c:valAx>
        <c:axId val="119342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666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22.222222222222221</c:v>
                </c:pt>
                <c:pt idx="1">
                  <c:v>68.751250750450268</c:v>
                </c:pt>
                <c:pt idx="2">
                  <c:v>13.300110741971208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77.777777777777786</c:v>
                </c:pt>
                <c:pt idx="1">
                  <c:v>31.248749249549729</c:v>
                </c:pt>
                <c:pt idx="2">
                  <c:v>86.69988925802879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381376"/>
        <c:axId val="119387264"/>
      </c:barChart>
      <c:catAx>
        <c:axId val="119381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87264"/>
        <c:crosses val="autoZero"/>
        <c:auto val="1"/>
        <c:lblAlgn val="ctr"/>
        <c:lblOffset val="100"/>
        <c:noMultiLvlLbl val="0"/>
      </c:catAx>
      <c:valAx>
        <c:axId val="1193872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81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291</c:v>
                </c:pt>
                <c:pt idx="1">
                  <c:v>326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315</c:v>
                </c:pt>
                <c:pt idx="1">
                  <c:v>339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51648"/>
        <c:axId val="119453184"/>
      </c:barChart>
      <c:catAx>
        <c:axId val="1194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53184"/>
        <c:crosses val="autoZero"/>
        <c:auto val="1"/>
        <c:lblAlgn val="ctr"/>
        <c:lblOffset val="100"/>
        <c:noMultiLvlLbl val="0"/>
      </c:catAx>
      <c:valAx>
        <c:axId val="119453184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45164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601</c:v>
                </c:pt>
                <c:pt idx="1">
                  <c:v>734</c:v>
                </c:pt>
                <c:pt idx="2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665</c:v>
                </c:pt>
                <c:pt idx="1">
                  <c:v>753</c:v>
                </c:pt>
                <c:pt idx="2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83104"/>
        <c:axId val="119584640"/>
      </c:barChart>
      <c:catAx>
        <c:axId val="11958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84640"/>
        <c:crosses val="autoZero"/>
        <c:auto val="1"/>
        <c:lblAlgn val="ctr"/>
        <c:lblOffset val="100"/>
        <c:noMultiLvlLbl val="0"/>
      </c:catAx>
      <c:valAx>
        <c:axId val="11958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5831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25.087760355721976</c:v>
                </c:pt>
                <c:pt idx="1">
                  <c:v>31.339060131379487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27.50994617364849</c:v>
                </c:pt>
                <c:pt idx="1">
                  <c:v>28.458817584638709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17.271238006084719</c:v>
                </c:pt>
                <c:pt idx="1">
                  <c:v>18.120262758969176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14.059208986660426</c:v>
                </c:pt>
                <c:pt idx="1">
                  <c:v>14.714502273875695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8.1617130821436934</c:v>
                </c:pt>
                <c:pt idx="1">
                  <c:v>4.8812531581606873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7.9101333957406972</c:v>
                </c:pt>
                <c:pt idx="1">
                  <c:v>2.4861040929762508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796864"/>
        <c:axId val="119798400"/>
      </c:barChart>
      <c:catAx>
        <c:axId val="11979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98400"/>
        <c:crosses val="autoZero"/>
        <c:auto val="1"/>
        <c:lblAlgn val="ctr"/>
        <c:lblOffset val="100"/>
        <c:noMultiLvlLbl val="0"/>
      </c:catAx>
      <c:valAx>
        <c:axId val="119798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96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49.46</c:v>
                </c:pt>
                <c:pt idx="1">
                  <c:v>42.01</c:v>
                </c:pt>
                <c:pt idx="2">
                  <c:v>7.29</c:v>
                </c:pt>
                <c:pt idx="3">
                  <c:v>0.98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53.08</c:v>
                </c:pt>
                <c:pt idx="1">
                  <c:v>36.880000000000003</c:v>
                </c:pt>
                <c:pt idx="2">
                  <c:v>8.58</c:v>
                </c:pt>
                <c:pt idx="3">
                  <c:v>1.06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831936"/>
        <c:axId val="119850112"/>
      </c:barChart>
      <c:catAx>
        <c:axId val="1198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50112"/>
        <c:crosses val="autoZero"/>
        <c:auto val="1"/>
        <c:lblAlgn val="ctr"/>
        <c:lblOffset val="100"/>
        <c:noMultiLvlLbl val="0"/>
      </c:catAx>
      <c:valAx>
        <c:axId val="11985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319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52252</c:v>
                </c:pt>
                <c:pt idx="1">
                  <c:v>59762</c:v>
                </c:pt>
                <c:pt idx="2">
                  <c:v>68564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49184"/>
        <c:axId val="119950720"/>
      </c:barChart>
      <c:catAx>
        <c:axId val="1199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50720"/>
        <c:crosses val="autoZero"/>
        <c:auto val="1"/>
        <c:lblAlgn val="ctr"/>
        <c:lblOffset val="100"/>
        <c:noMultiLvlLbl val="0"/>
      </c:catAx>
      <c:valAx>
        <c:axId val="1199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4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9571</c:v>
                </c:pt>
                <c:pt idx="1">
                  <c:v>9898</c:v>
                </c:pt>
                <c:pt idx="2">
                  <c:v>10372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11465</c:v>
                </c:pt>
                <c:pt idx="1">
                  <c:v>11883</c:v>
                </c:pt>
                <c:pt idx="2">
                  <c:v>12068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81952"/>
        <c:axId val="119983488"/>
      </c:barChart>
      <c:catAx>
        <c:axId val="1199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83488"/>
        <c:crosses val="autoZero"/>
        <c:auto val="1"/>
        <c:lblAlgn val="ctr"/>
        <c:lblOffset val="100"/>
        <c:noMultiLvlLbl val="0"/>
      </c:catAx>
      <c:valAx>
        <c:axId val="11998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819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42.5</c:v>
                </c:pt>
                <c:pt idx="1">
                  <c:v>19.3</c:v>
                </c:pt>
                <c:pt idx="2">
                  <c:v>1.1000000000000001</c:v>
                </c:pt>
                <c:pt idx="3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20.5</c:v>
                </c:pt>
                <c:pt idx="1">
                  <c:v>48.5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77.107103422892891</c:v>
                </c:pt>
                <c:pt idx="1">
                  <c:v>92.528328611898019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22.892896577107102</c:v>
                </c:pt>
                <c:pt idx="1">
                  <c:v>7.4716713881019832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297344"/>
        <c:axId val="120298880"/>
      </c:barChart>
      <c:catAx>
        <c:axId val="120297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98880"/>
        <c:crosses val="autoZero"/>
        <c:auto val="1"/>
        <c:lblAlgn val="ctr"/>
        <c:lblOffset val="100"/>
        <c:noMultiLvlLbl val="0"/>
      </c:catAx>
      <c:valAx>
        <c:axId val="1202988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973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9.1999999999999993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25184"/>
        <c:axId val="120526720"/>
      </c:barChart>
      <c:catAx>
        <c:axId val="1205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26720"/>
        <c:crosses val="autoZero"/>
        <c:auto val="1"/>
        <c:lblAlgn val="ctr"/>
        <c:lblOffset val="100"/>
        <c:noMultiLvlLbl val="0"/>
      </c:catAx>
      <c:valAx>
        <c:axId val="1205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2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14.9</c:v>
                </c:pt>
                <c:pt idx="1">
                  <c:v>16.399999999999999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80352"/>
        <c:axId val="120582144"/>
      </c:barChart>
      <c:catAx>
        <c:axId val="12058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82144"/>
        <c:crosses val="autoZero"/>
        <c:auto val="1"/>
        <c:lblAlgn val="ctr"/>
        <c:lblOffset val="100"/>
        <c:noMultiLvlLbl val="0"/>
      </c:catAx>
      <c:valAx>
        <c:axId val="12058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8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3.07</c:v>
                </c:pt>
                <c:pt idx="2">
                  <c:v>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3.17</c:v>
                </c:pt>
                <c:pt idx="1">
                  <c:v>2.95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686848"/>
        <c:axId val="120692736"/>
      </c:barChart>
      <c:catAx>
        <c:axId val="1206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692736"/>
        <c:crosses val="autoZero"/>
        <c:auto val="1"/>
        <c:lblAlgn val="ctr"/>
        <c:lblOffset val="100"/>
        <c:noMultiLvlLbl val="0"/>
      </c:catAx>
      <c:valAx>
        <c:axId val="1206927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6868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18947</c:v>
                </c:pt>
                <c:pt idx="1">
                  <c:v>20844</c:v>
                </c:pt>
                <c:pt idx="2">
                  <c:v>33656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3602</c:v>
                </c:pt>
                <c:pt idx="1">
                  <c:v>5995</c:v>
                </c:pt>
                <c:pt idx="2">
                  <c:v>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17920"/>
        <c:axId val="120832000"/>
      </c:barChart>
      <c:catAx>
        <c:axId val="120817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32000"/>
        <c:crosses val="autoZero"/>
        <c:auto val="1"/>
        <c:lblAlgn val="ctr"/>
        <c:lblOffset val="100"/>
        <c:noMultiLvlLbl val="0"/>
      </c:catAx>
      <c:valAx>
        <c:axId val="120832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81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82893</c:v>
                </c:pt>
                <c:pt idx="1">
                  <c:v>98880</c:v>
                </c:pt>
                <c:pt idx="2">
                  <c:v>163942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26785</c:v>
                </c:pt>
                <c:pt idx="1">
                  <c:v>65795</c:v>
                </c:pt>
                <c:pt idx="2">
                  <c:v>92694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87936"/>
        <c:axId val="120897920"/>
      </c:barChart>
      <c:catAx>
        <c:axId val="12088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97920"/>
        <c:crosses val="autoZero"/>
        <c:auto val="1"/>
        <c:lblAlgn val="ctr"/>
        <c:lblOffset val="100"/>
        <c:noMultiLvlLbl val="0"/>
      </c:catAx>
      <c:valAx>
        <c:axId val="120897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88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4.7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7.4</c:v>
                </c:pt>
                <c:pt idx="1">
                  <c:v>11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924608"/>
        <c:axId val="121938688"/>
      </c:barChart>
      <c:catAx>
        <c:axId val="12192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38688"/>
        <c:crosses val="autoZero"/>
        <c:auto val="1"/>
        <c:lblAlgn val="ctr"/>
        <c:lblOffset val="100"/>
        <c:noMultiLvlLbl val="0"/>
      </c:catAx>
      <c:valAx>
        <c:axId val="121938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92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25.4</c:v>
                </c:pt>
                <c:pt idx="1">
                  <c:v>26.6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31.6</c:v>
                </c:pt>
                <c:pt idx="1">
                  <c:v>33.1</c:v>
                </c:pt>
                <c:pt idx="2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961856"/>
        <c:axId val="122688640"/>
      </c:barChart>
      <c:catAx>
        <c:axId val="1219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88640"/>
        <c:crosses val="autoZero"/>
        <c:auto val="1"/>
        <c:lblAlgn val="ctr"/>
        <c:lblOffset val="100"/>
        <c:noMultiLvlLbl val="0"/>
      </c:catAx>
      <c:valAx>
        <c:axId val="122688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618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8304.14</c:v>
                </c:pt>
                <c:pt idx="1">
                  <c:v>11711.43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48288"/>
        <c:axId val="123090048"/>
      </c:barChart>
      <c:catAx>
        <c:axId val="12274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90048"/>
        <c:crosses val="autoZero"/>
        <c:auto val="1"/>
        <c:lblAlgn val="ctr"/>
        <c:lblOffset val="100"/>
        <c:noMultiLvlLbl val="0"/>
      </c:catAx>
      <c:valAx>
        <c:axId val="12309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4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126</c:v>
                </c:pt>
                <c:pt idx="1">
                  <c:v>129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104</c:v>
                </c:pt>
                <c:pt idx="1">
                  <c:v>103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39136"/>
        <c:axId val="123340672"/>
      </c:barChart>
      <c:catAx>
        <c:axId val="1233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40672"/>
        <c:crosses val="autoZero"/>
        <c:auto val="1"/>
        <c:lblAlgn val="ctr"/>
        <c:lblOffset val="100"/>
        <c:noMultiLvlLbl val="0"/>
      </c:catAx>
      <c:valAx>
        <c:axId val="12334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3391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22.8</c:v>
                </c:pt>
                <c:pt idx="1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52.1</c:v>
                </c:pt>
                <c:pt idx="1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25.2</c:v>
                </c:pt>
                <c:pt idx="1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966720"/>
        <c:axId val="115968256"/>
      </c:barChart>
      <c:catAx>
        <c:axId val="115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68256"/>
        <c:crosses val="autoZero"/>
        <c:auto val="1"/>
        <c:lblAlgn val="ctr"/>
        <c:lblOffset val="100"/>
        <c:noMultiLvlLbl val="0"/>
      </c:catAx>
      <c:valAx>
        <c:axId val="115968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66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1724</c:v>
                </c:pt>
                <c:pt idx="1">
                  <c:v>2454</c:v>
                </c:pt>
                <c:pt idx="2">
                  <c:v>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1913</c:v>
                </c:pt>
                <c:pt idx="1">
                  <c:v>2554</c:v>
                </c:pt>
                <c:pt idx="2">
                  <c:v>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15008"/>
        <c:axId val="124716544"/>
      </c:barChart>
      <c:catAx>
        <c:axId val="1247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16544"/>
        <c:crosses val="autoZero"/>
        <c:auto val="1"/>
        <c:lblAlgn val="ctr"/>
        <c:lblOffset val="100"/>
        <c:noMultiLvlLbl val="0"/>
      </c:catAx>
      <c:valAx>
        <c:axId val="1247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15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275</c:v>
                </c:pt>
                <c:pt idx="1">
                  <c:v>459</c:v>
                </c:pt>
                <c:pt idx="2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141</c:v>
                </c:pt>
                <c:pt idx="1">
                  <c:v>126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68640"/>
        <c:axId val="124770176"/>
      </c:barChart>
      <c:catAx>
        <c:axId val="1247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70176"/>
        <c:crosses val="autoZero"/>
        <c:auto val="1"/>
        <c:lblAlgn val="ctr"/>
        <c:lblOffset val="100"/>
        <c:noMultiLvlLbl val="0"/>
      </c:catAx>
      <c:valAx>
        <c:axId val="1247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6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4758</c:v>
                </c:pt>
                <c:pt idx="1">
                  <c:v>2522</c:v>
                </c:pt>
                <c:pt idx="2">
                  <c:v>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3672</c:v>
                </c:pt>
                <c:pt idx="1">
                  <c:v>2078</c:v>
                </c:pt>
                <c:pt idx="2">
                  <c:v>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67328"/>
        <c:axId val="124868864"/>
      </c:barChart>
      <c:catAx>
        <c:axId val="1248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68864"/>
        <c:crosses val="autoZero"/>
        <c:auto val="1"/>
        <c:lblAlgn val="ctr"/>
        <c:lblOffset val="100"/>
        <c:noMultiLvlLbl val="0"/>
      </c:catAx>
      <c:valAx>
        <c:axId val="12486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673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20.5</c:v>
                </c:pt>
                <c:pt idx="1">
                  <c:v>48.5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22.8</c:v>
                </c:pt>
                <c:pt idx="1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52.1</c:v>
                </c:pt>
                <c:pt idx="1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25.2</c:v>
                </c:pt>
                <c:pt idx="1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961920"/>
        <c:axId val="124963456"/>
      </c:barChart>
      <c:catAx>
        <c:axId val="12496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963456"/>
        <c:crosses val="autoZero"/>
        <c:auto val="1"/>
        <c:lblAlgn val="ctr"/>
        <c:lblOffset val="100"/>
        <c:noMultiLvlLbl val="0"/>
      </c:catAx>
      <c:valAx>
        <c:axId val="12496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9619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5031936"/>
        <c:axId val="125033472"/>
      </c:barChart>
      <c:catAx>
        <c:axId val="1250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033472"/>
        <c:crosses val="autoZero"/>
        <c:auto val="1"/>
        <c:lblAlgn val="ctr"/>
        <c:lblOffset val="100"/>
        <c:noMultiLvlLbl val="0"/>
      </c:catAx>
      <c:valAx>
        <c:axId val="1250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03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335</c:v>
                </c:pt>
                <c:pt idx="1">
                  <c:v>1005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234</c:v>
                </c:pt>
                <c:pt idx="1">
                  <c:v>718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57664"/>
        <c:axId val="125084032"/>
      </c:barChart>
      <c:catAx>
        <c:axId val="12505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084032"/>
        <c:crosses val="autoZero"/>
        <c:auto val="1"/>
        <c:lblAlgn val="ctr"/>
        <c:lblOffset val="100"/>
        <c:noMultiLvlLbl val="0"/>
      </c:catAx>
      <c:valAx>
        <c:axId val="12508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05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115</c:v>
                </c:pt>
                <c:pt idx="1">
                  <c:v>254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61</c:v>
                </c:pt>
                <c:pt idx="1">
                  <c:v>185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07200"/>
        <c:axId val="125391616"/>
      </c:barChart>
      <c:catAx>
        <c:axId val="1251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391616"/>
        <c:crosses val="autoZero"/>
        <c:auto val="1"/>
        <c:lblAlgn val="ctr"/>
        <c:lblOffset val="100"/>
        <c:noMultiLvlLbl val="0"/>
      </c:catAx>
      <c:valAx>
        <c:axId val="1253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0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3001</c:v>
                </c:pt>
                <c:pt idx="1">
                  <c:v>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34880"/>
        <c:axId val="125469440"/>
      </c:barChart>
      <c:catAx>
        <c:axId val="12543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469440"/>
        <c:crosses val="autoZero"/>
        <c:auto val="1"/>
        <c:lblAlgn val="ctr"/>
        <c:lblOffset val="100"/>
        <c:noMultiLvlLbl val="0"/>
      </c:catAx>
      <c:valAx>
        <c:axId val="12546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3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1510</c:v>
                </c:pt>
                <c:pt idx="1">
                  <c:v>1119</c:v>
                </c:pt>
                <c:pt idx="2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14880"/>
        <c:axId val="125516416"/>
      </c:barChart>
      <c:catAx>
        <c:axId val="1255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16416"/>
        <c:crosses val="autoZero"/>
        <c:auto val="1"/>
        <c:lblAlgn val="ctr"/>
        <c:lblOffset val="100"/>
        <c:noMultiLvlLbl val="0"/>
      </c:catAx>
      <c:valAx>
        <c:axId val="12551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1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54.7</c:v>
                </c:pt>
                <c:pt idx="1">
                  <c:v>42.5</c:v>
                </c:pt>
                <c:pt idx="2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</c:v>
                </c:pt>
                <c:pt idx="1">
                  <c:v>10.5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47.1</c:v>
                </c:pt>
                <c:pt idx="2">
                  <c:v>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996544"/>
        <c:axId val="115998080"/>
      </c:barChart>
      <c:catAx>
        <c:axId val="1159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98080"/>
        <c:crosses val="autoZero"/>
        <c:auto val="1"/>
        <c:lblAlgn val="ctr"/>
        <c:lblOffset val="100"/>
        <c:noMultiLvlLbl val="0"/>
      </c:catAx>
      <c:valAx>
        <c:axId val="11599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996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43</c:v>
                </c:pt>
                <c:pt idx="1">
                  <c:v>71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56224"/>
        <c:axId val="125557760"/>
      </c:barChart>
      <c:catAx>
        <c:axId val="12555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57760"/>
        <c:crosses val="autoZero"/>
        <c:auto val="1"/>
        <c:lblAlgn val="ctr"/>
        <c:lblOffset val="100"/>
        <c:noMultiLvlLbl val="0"/>
      </c:catAx>
      <c:valAx>
        <c:axId val="12555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5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82</c:v>
                </c:pt>
                <c:pt idx="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25472"/>
        <c:axId val="125627008"/>
      </c:barChart>
      <c:catAx>
        <c:axId val="125625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27008"/>
        <c:crosses val="autoZero"/>
        <c:auto val="1"/>
        <c:lblAlgn val="ctr"/>
        <c:lblOffset val="100"/>
        <c:noMultiLvlLbl val="0"/>
      </c:catAx>
      <c:valAx>
        <c:axId val="125627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2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23647</c:v>
                </c:pt>
                <c:pt idx="1">
                  <c:v>22736</c:v>
                </c:pt>
                <c:pt idx="2">
                  <c:v>22303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87136"/>
        <c:axId val="125801216"/>
      </c:barChart>
      <c:catAx>
        <c:axId val="1257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01216"/>
        <c:crosses val="autoZero"/>
        <c:auto val="1"/>
        <c:lblAlgn val="ctr"/>
        <c:lblOffset val="100"/>
        <c:noMultiLvlLbl val="0"/>
      </c:catAx>
      <c:valAx>
        <c:axId val="12580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8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17.588738782339359</c:v>
                </c:pt>
                <c:pt idx="1">
                  <c:v>60.421189452287784</c:v>
                </c:pt>
                <c:pt idx="2">
                  <c:v>21.990071765372861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051072"/>
        <c:axId val="126052608"/>
      </c:barChart>
      <c:catAx>
        <c:axId val="1260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2608"/>
        <c:crosses val="autoZero"/>
        <c:auto val="1"/>
        <c:lblAlgn val="ctr"/>
        <c:lblOffset val="100"/>
        <c:noMultiLvlLbl val="0"/>
      </c:catAx>
      <c:valAx>
        <c:axId val="1260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051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502016"/>
        <c:axId val="126503552"/>
      </c:barChart>
      <c:catAx>
        <c:axId val="1265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03552"/>
        <c:crosses val="autoZero"/>
        <c:auto val="1"/>
        <c:lblAlgn val="ctr"/>
        <c:lblOffset val="100"/>
        <c:noMultiLvlLbl val="0"/>
      </c:catAx>
      <c:valAx>
        <c:axId val="12650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50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87.6</c:v>
                </c:pt>
                <c:pt idx="1">
                  <c:v>93.8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91.5</c:v>
                </c:pt>
                <c:pt idx="1">
                  <c:v>88.3</c:v>
                </c:pt>
                <c:pt idx="2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858176"/>
        <c:axId val="127859712"/>
      </c:barChart>
      <c:catAx>
        <c:axId val="12785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59712"/>
        <c:crosses val="autoZero"/>
        <c:auto val="1"/>
        <c:lblAlgn val="ctr"/>
        <c:lblOffset val="100"/>
        <c:noMultiLvlLbl val="0"/>
      </c:catAx>
      <c:valAx>
        <c:axId val="127859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58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3760</c:v>
                </c:pt>
                <c:pt idx="1">
                  <c:v>3527</c:v>
                </c:pt>
                <c:pt idx="2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93216"/>
        <c:axId val="128394752"/>
      </c:barChart>
      <c:catAx>
        <c:axId val="12839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94752"/>
        <c:crosses val="autoZero"/>
        <c:auto val="1"/>
        <c:lblAlgn val="ctr"/>
        <c:lblOffset val="100"/>
        <c:noMultiLvlLbl val="0"/>
      </c:catAx>
      <c:valAx>
        <c:axId val="1283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9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79</c:v>
                </c:pt>
                <c:pt idx="1">
                  <c:v>90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51</c:v>
                </c:pt>
                <c:pt idx="1">
                  <c:v>72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425984"/>
        <c:axId val="128427520"/>
      </c:barChart>
      <c:catAx>
        <c:axId val="1284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27520"/>
        <c:crosses val="autoZero"/>
        <c:auto val="1"/>
        <c:lblAlgn val="ctr"/>
        <c:lblOffset val="100"/>
        <c:noMultiLvlLbl val="0"/>
      </c:catAx>
      <c:valAx>
        <c:axId val="12842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25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519</c:v>
                </c:pt>
                <c:pt idx="1">
                  <c:v>356</c:v>
                </c:pt>
                <c:pt idx="2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495</c:v>
                </c:pt>
                <c:pt idx="1">
                  <c:v>583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487808"/>
        <c:axId val="128489344"/>
      </c:barChart>
      <c:catAx>
        <c:axId val="1284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89344"/>
        <c:crosses val="autoZero"/>
        <c:auto val="1"/>
        <c:lblAlgn val="ctr"/>
        <c:lblOffset val="100"/>
        <c:noMultiLvlLbl val="0"/>
      </c:catAx>
      <c:valAx>
        <c:axId val="12848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87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025600"/>
        <c:axId val="116031488"/>
      </c:barChart>
      <c:catAx>
        <c:axId val="1160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31488"/>
        <c:crosses val="autoZero"/>
        <c:auto val="1"/>
        <c:lblAlgn val="ctr"/>
        <c:lblOffset val="100"/>
        <c:noMultiLvlLbl val="0"/>
      </c:catAx>
      <c:valAx>
        <c:axId val="11603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02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2.2248648349672977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2.3313375461496979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2.4308964449176567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2.6645833045257814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2.4281309199518799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2.5594933558262696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2.754462865913522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3.2633194596164219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3.2605539346506451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3.6048617928898352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3.3684094083159337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3.7127172665551238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4.3432569587521952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4.4248399452426055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3.5592306309545205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1.8542844895532293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1.3675520955765428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0.92230257608650557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624896"/>
        <c:axId val="131858432"/>
      </c:barChart>
      <c:catAx>
        <c:axId val="128624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1858432"/>
        <c:crosses val="autoZero"/>
        <c:auto val="1"/>
        <c:lblAlgn val="ctr"/>
        <c:lblOffset val="100"/>
        <c:noMultiLvlLbl val="0"/>
      </c:catAx>
      <c:valAx>
        <c:axId val="1318584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8624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2.3520789833930227</c:v>
                </c:pt>
                <c:pt idx="1">
                  <c:v>2.4557861696096461</c:v>
                </c:pt>
                <c:pt idx="2">
                  <c:v>2.577469268103818</c:v>
                </c:pt>
                <c:pt idx="3">
                  <c:v>2.7088317039782077</c:v>
                </c:pt>
                <c:pt idx="4">
                  <c:v>2.5912968929327009</c:v>
                </c:pt>
                <c:pt idx="5">
                  <c:v>2.6383108173509036</c:v>
                </c:pt>
                <c:pt idx="6">
                  <c:v>2.8747632019248055</c:v>
                </c:pt>
                <c:pt idx="7">
                  <c:v>3.285443659342635</c:v>
                </c:pt>
                <c:pt idx="8">
                  <c:v>3.3283092963121721</c:v>
                </c:pt>
                <c:pt idx="9">
                  <c:v>3.5619961559202973</c:v>
                </c:pt>
                <c:pt idx="10">
                  <c:v>3.3642611208672686</c:v>
                </c:pt>
                <c:pt idx="11">
                  <c:v>3.401595707905253</c:v>
                </c:pt>
                <c:pt idx="12">
                  <c:v>3.9228971639541479</c:v>
                </c:pt>
                <c:pt idx="13">
                  <c:v>4.043197499965431</c:v>
                </c:pt>
                <c:pt idx="14">
                  <c:v>2.9411358011034445</c:v>
                </c:pt>
                <c:pt idx="15">
                  <c:v>1.5251870186258107</c:v>
                </c:pt>
                <c:pt idx="16">
                  <c:v>0.86146102683941972</c:v>
                </c:pt>
                <c:pt idx="17">
                  <c:v>0.49088068142535152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1865600"/>
        <c:axId val="131879680"/>
      </c:barChart>
      <c:catAx>
        <c:axId val="1318656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1879680"/>
        <c:crosses val="autoZero"/>
        <c:auto val="1"/>
        <c:lblAlgn val="ctr"/>
        <c:lblOffset val="100"/>
        <c:noMultiLvlLbl val="0"/>
      </c:catAx>
      <c:valAx>
        <c:axId val="131879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65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0.34620589808957292</c:v>
                </c:pt>
                <c:pt idx="1">
                  <c:v>0.33728502254132575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1.7436187958329401</c:v>
                </c:pt>
                <c:pt idx="1">
                  <c:v>0.55768909667724154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7.7896327070153895</c:v>
                </c:pt>
                <c:pt idx="1">
                  <c:v>3.3461345800634499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18.484247631636926</c:v>
                </c:pt>
                <c:pt idx="1">
                  <c:v>15.829019869761229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56.009819658200357</c:v>
                </c:pt>
                <c:pt idx="1">
                  <c:v>66.114543329437296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5.1364365971107544</c:v>
                </c:pt>
                <c:pt idx="1">
                  <c:v>4.3513107363499746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10.49003871211406</c:v>
                </c:pt>
                <c:pt idx="1">
                  <c:v>9.464017365169477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982464"/>
        <c:axId val="131984000"/>
      </c:barChart>
      <c:catAx>
        <c:axId val="13198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84000"/>
        <c:crosses val="autoZero"/>
        <c:auto val="1"/>
        <c:lblAlgn val="ctr"/>
        <c:lblOffset val="100"/>
        <c:noMultiLvlLbl val="0"/>
      </c:catAx>
      <c:valAx>
        <c:axId val="131984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82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29.090737418562927</c:v>
                </c:pt>
                <c:pt idx="1">
                  <c:v>25.797295040908331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32.310452270795956</c:v>
                </c:pt>
                <c:pt idx="1">
                  <c:v>39.181833361162134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38.173921253894818</c:v>
                </c:pt>
                <c:pt idx="1">
                  <c:v>34.600100183670065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0.42488905674629401</c:v>
                </c:pt>
                <c:pt idx="1">
                  <c:v>0.42077141425947567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216320"/>
        <c:axId val="132217856"/>
      </c:barChart>
      <c:catAx>
        <c:axId val="13221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17856"/>
        <c:crosses val="autoZero"/>
        <c:auto val="1"/>
        <c:lblAlgn val="ctr"/>
        <c:lblOffset val="100"/>
        <c:noMultiLvlLbl val="0"/>
      </c:catAx>
      <c:valAx>
        <c:axId val="132217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16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8</c:v>
                </c:pt>
                <c:pt idx="3">
                  <c:v>17</c:v>
                </c:pt>
                <c:pt idx="4">
                  <c:v>42</c:v>
                </c:pt>
                <c:pt idx="5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8</c:v>
                </c:pt>
                <c:pt idx="1">
                  <c:v>6</c:v>
                </c:pt>
                <c:pt idx="2">
                  <c:v>22</c:v>
                </c:pt>
                <c:pt idx="3">
                  <c:v>16</c:v>
                </c:pt>
                <c:pt idx="4">
                  <c:v>21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2265856"/>
        <c:axId val="132267392"/>
      </c:barChart>
      <c:catAx>
        <c:axId val="13226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67392"/>
        <c:crosses val="autoZero"/>
        <c:auto val="1"/>
        <c:lblAlgn val="ctr"/>
        <c:lblOffset val="100"/>
        <c:noMultiLvlLbl val="0"/>
      </c:catAx>
      <c:valAx>
        <c:axId val="13226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6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0.96</c:v>
                </c:pt>
                <c:pt idx="1">
                  <c:v>0.36</c:v>
                </c:pt>
                <c:pt idx="3">
                  <c:v>0.26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304256"/>
        <c:axId val="132310144"/>
      </c:barChart>
      <c:catAx>
        <c:axId val="132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10144"/>
        <c:crosses val="autoZero"/>
        <c:auto val="1"/>
        <c:lblAlgn val="ctr"/>
        <c:lblOffset val="100"/>
        <c:noMultiLvlLbl val="0"/>
      </c:catAx>
      <c:valAx>
        <c:axId val="13231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0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22.222222222222221</c:v>
                </c:pt>
                <c:pt idx="1">
                  <c:v>68.751250750450268</c:v>
                </c:pt>
                <c:pt idx="2">
                  <c:v>13.300110741971208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77.777777777777786</c:v>
                </c:pt>
                <c:pt idx="1">
                  <c:v>31.248749249549729</c:v>
                </c:pt>
                <c:pt idx="2">
                  <c:v>86.69988925802879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423040"/>
        <c:axId val="132428928"/>
      </c:barChart>
      <c:catAx>
        <c:axId val="13242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28928"/>
        <c:crosses val="autoZero"/>
        <c:auto val="1"/>
        <c:lblAlgn val="ctr"/>
        <c:lblOffset val="100"/>
        <c:noMultiLvlLbl val="0"/>
      </c:catAx>
      <c:valAx>
        <c:axId val="1324289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23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4.7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507520"/>
        <c:axId val="132509056"/>
      </c:barChart>
      <c:catAx>
        <c:axId val="1325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09056"/>
        <c:crosses val="autoZero"/>
        <c:auto val="1"/>
        <c:lblAlgn val="ctr"/>
        <c:lblOffset val="100"/>
        <c:noMultiLvlLbl val="0"/>
      </c:catAx>
      <c:valAx>
        <c:axId val="1325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0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291</c:v>
                </c:pt>
                <c:pt idx="1">
                  <c:v>326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315</c:v>
                </c:pt>
                <c:pt idx="1">
                  <c:v>339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68960"/>
        <c:axId val="132570496"/>
      </c:barChart>
      <c:catAx>
        <c:axId val="13256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570496"/>
        <c:crosses val="autoZero"/>
        <c:auto val="1"/>
        <c:lblAlgn val="ctr"/>
        <c:lblOffset val="100"/>
        <c:noMultiLvlLbl val="0"/>
      </c:catAx>
      <c:valAx>
        <c:axId val="13257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568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601</c:v>
                </c:pt>
                <c:pt idx="1">
                  <c:v>734</c:v>
                </c:pt>
                <c:pt idx="2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665</c:v>
                </c:pt>
                <c:pt idx="1">
                  <c:v>753</c:v>
                </c:pt>
                <c:pt idx="2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26688"/>
        <c:axId val="132648960"/>
      </c:barChart>
      <c:catAx>
        <c:axId val="13262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648960"/>
        <c:crosses val="autoZero"/>
        <c:auto val="1"/>
        <c:lblAlgn val="ctr"/>
        <c:lblOffset val="100"/>
        <c:noMultiLvlLbl val="0"/>
      </c:catAx>
      <c:valAx>
        <c:axId val="1326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62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335</c:v>
                </c:pt>
                <c:pt idx="1">
                  <c:v>1005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234</c:v>
                </c:pt>
                <c:pt idx="1">
                  <c:v>718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63616"/>
        <c:axId val="117113984"/>
      </c:barChart>
      <c:catAx>
        <c:axId val="11606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13984"/>
        <c:crosses val="autoZero"/>
        <c:auto val="1"/>
        <c:lblAlgn val="ctr"/>
        <c:lblOffset val="100"/>
        <c:noMultiLvlLbl val="0"/>
      </c:catAx>
      <c:valAx>
        <c:axId val="1171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6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25.087760355721976</c:v>
                </c:pt>
                <c:pt idx="1">
                  <c:v>31.339060131379487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27.50994617364849</c:v>
                </c:pt>
                <c:pt idx="1">
                  <c:v>28.458817584638709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17.271238006084719</c:v>
                </c:pt>
                <c:pt idx="1">
                  <c:v>18.120262758969176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14.059208986660426</c:v>
                </c:pt>
                <c:pt idx="1">
                  <c:v>14.714502273875695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8.1617130821436934</c:v>
                </c:pt>
                <c:pt idx="1">
                  <c:v>4.8812531581606873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7.9101333957406972</c:v>
                </c:pt>
                <c:pt idx="1">
                  <c:v>2.4861040929762508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721280"/>
        <c:axId val="132755840"/>
      </c:barChart>
      <c:catAx>
        <c:axId val="13272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755840"/>
        <c:crosses val="autoZero"/>
        <c:auto val="1"/>
        <c:lblAlgn val="ctr"/>
        <c:lblOffset val="100"/>
        <c:noMultiLvlLbl val="0"/>
      </c:catAx>
      <c:valAx>
        <c:axId val="132755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21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49.46</c:v>
                </c:pt>
                <c:pt idx="1">
                  <c:v>42.01</c:v>
                </c:pt>
                <c:pt idx="2">
                  <c:v>7.29</c:v>
                </c:pt>
                <c:pt idx="3">
                  <c:v>0.98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53.08</c:v>
                </c:pt>
                <c:pt idx="1">
                  <c:v>36.880000000000003</c:v>
                </c:pt>
                <c:pt idx="2">
                  <c:v>8.58</c:v>
                </c:pt>
                <c:pt idx="3">
                  <c:v>1.06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2809856"/>
        <c:axId val="132811392"/>
      </c:barChart>
      <c:catAx>
        <c:axId val="13280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11392"/>
        <c:crosses val="autoZero"/>
        <c:auto val="1"/>
        <c:lblAlgn val="ctr"/>
        <c:lblOffset val="100"/>
        <c:noMultiLvlLbl val="0"/>
      </c:catAx>
      <c:valAx>
        <c:axId val="132811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098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52252</c:v>
                </c:pt>
                <c:pt idx="1">
                  <c:v>59762</c:v>
                </c:pt>
                <c:pt idx="2">
                  <c:v>68564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926848"/>
        <c:axId val="132932736"/>
      </c:barChart>
      <c:catAx>
        <c:axId val="1329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32736"/>
        <c:crosses val="autoZero"/>
        <c:auto val="1"/>
        <c:lblAlgn val="ctr"/>
        <c:lblOffset val="100"/>
        <c:noMultiLvlLbl val="0"/>
      </c:catAx>
      <c:valAx>
        <c:axId val="13293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2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9571</c:v>
                </c:pt>
                <c:pt idx="1">
                  <c:v>9898</c:v>
                </c:pt>
                <c:pt idx="2">
                  <c:v>10372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11465</c:v>
                </c:pt>
                <c:pt idx="1">
                  <c:v>11883</c:v>
                </c:pt>
                <c:pt idx="2">
                  <c:v>12068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55520"/>
        <c:axId val="132981888"/>
      </c:barChart>
      <c:catAx>
        <c:axId val="1329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81888"/>
        <c:crosses val="autoZero"/>
        <c:auto val="1"/>
        <c:lblAlgn val="ctr"/>
        <c:lblOffset val="100"/>
        <c:noMultiLvlLbl val="0"/>
      </c:catAx>
      <c:valAx>
        <c:axId val="13298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5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42.5</c:v>
                </c:pt>
                <c:pt idx="1">
                  <c:v>19.3</c:v>
                </c:pt>
                <c:pt idx="2">
                  <c:v>1.1000000000000001</c:v>
                </c:pt>
                <c:pt idx="3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77.107103422892891</c:v>
                </c:pt>
                <c:pt idx="1">
                  <c:v>92.528328611898019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22.892896577107102</c:v>
                </c:pt>
                <c:pt idx="1">
                  <c:v>7.4716713881019832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101824"/>
        <c:axId val="133173248"/>
      </c:barChart>
      <c:catAx>
        <c:axId val="13310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173248"/>
        <c:crosses val="autoZero"/>
        <c:auto val="1"/>
        <c:lblAlgn val="ctr"/>
        <c:lblOffset val="100"/>
        <c:noMultiLvlLbl val="0"/>
      </c:catAx>
      <c:valAx>
        <c:axId val="1331732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1018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</c:v>
                </c:pt>
                <c:pt idx="1">
                  <c:v>82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19072"/>
        <c:axId val="133220608"/>
      </c:barChart>
      <c:catAx>
        <c:axId val="1332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20608"/>
        <c:crosses val="autoZero"/>
        <c:auto val="1"/>
        <c:lblAlgn val="ctr"/>
        <c:lblOffset val="100"/>
        <c:noMultiLvlLbl val="0"/>
      </c:catAx>
      <c:valAx>
        <c:axId val="13322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19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9.1999999999999993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15200"/>
        <c:axId val="133345664"/>
      </c:barChart>
      <c:catAx>
        <c:axId val="1333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45664"/>
        <c:crosses val="autoZero"/>
        <c:auto val="1"/>
        <c:lblAlgn val="ctr"/>
        <c:lblOffset val="100"/>
        <c:noMultiLvlLbl val="0"/>
      </c:catAx>
      <c:valAx>
        <c:axId val="13334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1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14.9</c:v>
                </c:pt>
                <c:pt idx="1">
                  <c:v>16.399999999999999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74720"/>
        <c:axId val="133376256"/>
      </c:barChart>
      <c:catAx>
        <c:axId val="13337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76256"/>
        <c:crosses val="autoZero"/>
        <c:auto val="1"/>
        <c:lblAlgn val="ctr"/>
        <c:lblOffset val="100"/>
        <c:noMultiLvlLbl val="0"/>
      </c:catAx>
      <c:valAx>
        <c:axId val="13337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7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3.07</c:v>
                </c:pt>
                <c:pt idx="2">
                  <c:v>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3.17</c:v>
                </c:pt>
                <c:pt idx="1">
                  <c:v>2.95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432064"/>
        <c:axId val="133433600"/>
      </c:barChart>
      <c:catAx>
        <c:axId val="1334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33600"/>
        <c:crosses val="autoZero"/>
        <c:auto val="1"/>
        <c:lblAlgn val="ctr"/>
        <c:lblOffset val="100"/>
        <c:noMultiLvlLbl val="0"/>
      </c:catAx>
      <c:valAx>
        <c:axId val="13343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3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115</c:v>
                </c:pt>
                <c:pt idx="1">
                  <c:v>254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61</c:v>
                </c:pt>
                <c:pt idx="1">
                  <c:v>185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49696"/>
        <c:axId val="117151232"/>
      </c:barChart>
      <c:catAx>
        <c:axId val="11714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51232"/>
        <c:crosses val="autoZero"/>
        <c:auto val="1"/>
        <c:lblAlgn val="ctr"/>
        <c:lblOffset val="100"/>
        <c:noMultiLvlLbl val="0"/>
      </c:catAx>
      <c:valAx>
        <c:axId val="11715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4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13.5</c:v>
                </c:pt>
                <c:pt idx="1">
                  <c:v>5.5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50752"/>
        <c:axId val="133473024"/>
      </c:barChart>
      <c:catAx>
        <c:axId val="1334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73024"/>
        <c:crosses val="autoZero"/>
        <c:auto val="1"/>
        <c:lblAlgn val="ctr"/>
        <c:lblOffset val="100"/>
        <c:noMultiLvlLbl val="0"/>
      </c:catAx>
      <c:valAx>
        <c:axId val="1334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5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54.7</c:v>
                </c:pt>
                <c:pt idx="1">
                  <c:v>42.5</c:v>
                </c:pt>
                <c:pt idx="2">
                  <c:v>45.1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</c:v>
                </c:pt>
                <c:pt idx="1">
                  <c:v>10.5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39.299999999999997</c:v>
                </c:pt>
                <c:pt idx="1">
                  <c:v>47.1</c:v>
                </c:pt>
                <c:pt idx="2">
                  <c:v>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591040"/>
        <c:axId val="133592576"/>
      </c:barChart>
      <c:catAx>
        <c:axId val="1335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92576"/>
        <c:crosses val="autoZero"/>
        <c:auto val="1"/>
        <c:lblAlgn val="ctr"/>
        <c:lblOffset val="100"/>
        <c:noMultiLvlLbl val="0"/>
      </c:catAx>
      <c:valAx>
        <c:axId val="13359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591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18947</c:v>
                </c:pt>
                <c:pt idx="1">
                  <c:v>20844</c:v>
                </c:pt>
                <c:pt idx="2">
                  <c:v>33656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3602</c:v>
                </c:pt>
                <c:pt idx="1">
                  <c:v>5995</c:v>
                </c:pt>
                <c:pt idx="2">
                  <c:v>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36480"/>
        <c:axId val="133638016"/>
      </c:barChart>
      <c:catAx>
        <c:axId val="13363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38016"/>
        <c:crosses val="autoZero"/>
        <c:auto val="1"/>
        <c:lblAlgn val="ctr"/>
        <c:lblOffset val="100"/>
        <c:noMultiLvlLbl val="0"/>
      </c:catAx>
      <c:valAx>
        <c:axId val="133638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63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82893</c:v>
                </c:pt>
                <c:pt idx="1">
                  <c:v>98880</c:v>
                </c:pt>
                <c:pt idx="2">
                  <c:v>163942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26785</c:v>
                </c:pt>
                <c:pt idx="1">
                  <c:v>65795</c:v>
                </c:pt>
                <c:pt idx="2">
                  <c:v>92694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06496"/>
        <c:axId val="133708032"/>
      </c:barChart>
      <c:catAx>
        <c:axId val="13370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08032"/>
        <c:crosses val="autoZero"/>
        <c:auto val="1"/>
        <c:lblAlgn val="ctr"/>
        <c:lblOffset val="100"/>
        <c:noMultiLvlLbl val="0"/>
      </c:catAx>
      <c:valAx>
        <c:axId val="133708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70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4.7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7.4</c:v>
                </c:pt>
                <c:pt idx="1">
                  <c:v>11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756032"/>
        <c:axId val="133757568"/>
      </c:barChart>
      <c:catAx>
        <c:axId val="13375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57568"/>
        <c:crosses val="autoZero"/>
        <c:auto val="1"/>
        <c:lblAlgn val="ctr"/>
        <c:lblOffset val="100"/>
        <c:noMultiLvlLbl val="0"/>
      </c:catAx>
      <c:valAx>
        <c:axId val="133757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75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25.4</c:v>
                </c:pt>
                <c:pt idx="1">
                  <c:v>26.6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31.6</c:v>
                </c:pt>
                <c:pt idx="1">
                  <c:v>33.1</c:v>
                </c:pt>
                <c:pt idx="2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797376"/>
        <c:axId val="133798912"/>
      </c:barChart>
      <c:catAx>
        <c:axId val="1337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98912"/>
        <c:crosses val="autoZero"/>
        <c:auto val="1"/>
        <c:lblAlgn val="ctr"/>
        <c:lblOffset val="100"/>
        <c:noMultiLvlLbl val="0"/>
      </c:catAx>
      <c:valAx>
        <c:axId val="133798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97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427.52699999999999</c:v>
                </c:pt>
                <c:pt idx="1">
                  <c:v>501.83199999999999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07968"/>
        <c:axId val="133909504"/>
      </c:barChart>
      <c:catAx>
        <c:axId val="133907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09504"/>
        <c:crosses val="autoZero"/>
        <c:auto val="1"/>
        <c:lblAlgn val="ctr"/>
        <c:lblOffset val="100"/>
        <c:noMultiLvlLbl val="0"/>
      </c:catAx>
      <c:valAx>
        <c:axId val="133909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0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8304.14</c:v>
                </c:pt>
                <c:pt idx="1">
                  <c:v>11711.43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56736"/>
        <c:axId val="133958272"/>
      </c:barChart>
      <c:catAx>
        <c:axId val="13395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58272"/>
        <c:crosses val="autoZero"/>
        <c:auto val="1"/>
        <c:lblAlgn val="ctr"/>
        <c:lblOffset val="100"/>
        <c:noMultiLvlLbl val="0"/>
      </c:catAx>
      <c:valAx>
        <c:axId val="13395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5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126</c:v>
                </c:pt>
                <c:pt idx="1">
                  <c:v>129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104</c:v>
                </c:pt>
                <c:pt idx="1">
                  <c:v>103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26368"/>
        <c:axId val="134027904"/>
      </c:barChart>
      <c:catAx>
        <c:axId val="1340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27904"/>
        <c:crosses val="autoZero"/>
        <c:auto val="1"/>
        <c:lblAlgn val="ctr"/>
        <c:lblOffset val="100"/>
        <c:noMultiLvlLbl val="0"/>
      </c:catAx>
      <c:valAx>
        <c:axId val="13402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026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36937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35382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68754</v>
      </c>
      <c r="C4" s="35">
        <v>34018</v>
      </c>
      <c r="D4" s="63">
        <v>34736</v>
      </c>
      <c r="E4" s="211"/>
    </row>
    <row r="5" spans="1:5" ht="30" x14ac:dyDescent="0.25">
      <c r="A5" s="201" t="s">
        <v>716</v>
      </c>
      <c r="B5" s="72">
        <v>71980</v>
      </c>
      <c r="C5" s="61">
        <v>35283</v>
      </c>
      <c r="D5" s="111">
        <v>36697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7918</v>
      </c>
      <c r="C4" s="71">
        <v>12178</v>
      </c>
    </row>
    <row r="5" spans="1:6" x14ac:dyDescent="0.25">
      <c r="A5" s="286" t="s">
        <v>719</v>
      </c>
      <c r="B5" s="214">
        <v>4382</v>
      </c>
      <c r="C5" s="214">
        <v>5617</v>
      </c>
    </row>
    <row r="6" spans="1:6" x14ac:dyDescent="0.25">
      <c r="A6" s="286" t="s">
        <v>720</v>
      </c>
      <c r="B6" s="214">
        <v>5740</v>
      </c>
      <c r="C6" s="214">
        <v>6044</v>
      </c>
    </row>
    <row r="7" spans="1:6" x14ac:dyDescent="0.25">
      <c r="A7" s="286" t="s">
        <v>721</v>
      </c>
      <c r="B7" s="214">
        <v>9027</v>
      </c>
      <c r="C7" s="214">
        <v>7250</v>
      </c>
    </row>
    <row r="8" spans="1:6" x14ac:dyDescent="0.25">
      <c r="A8" s="286" t="s">
        <v>722</v>
      </c>
      <c r="B8" s="214">
        <v>93</v>
      </c>
      <c r="C8" s="214">
        <v>486</v>
      </c>
    </row>
    <row r="9" spans="1:6" x14ac:dyDescent="0.25">
      <c r="A9" s="286" t="s">
        <v>723</v>
      </c>
      <c r="B9" s="214">
        <v>3044</v>
      </c>
      <c r="C9" s="214">
        <v>2850</v>
      </c>
    </row>
    <row r="10" spans="1:6" ht="30" x14ac:dyDescent="0.25">
      <c r="A10" s="293" t="s">
        <v>724</v>
      </c>
      <c r="B10" s="214">
        <v>8048</v>
      </c>
      <c r="C10" s="214">
        <v>1582</v>
      </c>
    </row>
    <row r="11" spans="1:6" x14ac:dyDescent="0.25">
      <c r="A11" s="286" t="s">
        <v>887</v>
      </c>
      <c r="B11" s="214">
        <v>1984</v>
      </c>
      <c r="C11" s="214">
        <v>3084</v>
      </c>
    </row>
    <row r="12" spans="1:6" x14ac:dyDescent="0.25">
      <c r="A12" s="294" t="s">
        <v>16</v>
      </c>
      <c r="B12" s="1">
        <f>SUM(B4:B11)</f>
        <v>40236</v>
      </c>
      <c r="C12" s="1">
        <f>SUM(C4:C11)</f>
        <v>39091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10527</v>
      </c>
      <c r="C19" s="71">
        <v>12269</v>
      </c>
    </row>
    <row r="20" spans="1:3" x14ac:dyDescent="0.25">
      <c r="A20" s="286" t="s">
        <v>719</v>
      </c>
      <c r="B20" s="214">
        <v>2286</v>
      </c>
      <c r="C20" s="214">
        <v>2944</v>
      </c>
    </row>
    <row r="21" spans="1:3" x14ac:dyDescent="0.25">
      <c r="A21" s="286" t="s">
        <v>720</v>
      </c>
      <c r="B21" s="214">
        <v>5037</v>
      </c>
      <c r="C21" s="214">
        <v>5307</v>
      </c>
    </row>
    <row r="22" spans="1:3" x14ac:dyDescent="0.25">
      <c r="A22" s="286" t="s">
        <v>721</v>
      </c>
      <c r="B22" s="214">
        <v>9275</v>
      </c>
      <c r="C22" s="214">
        <v>7876</v>
      </c>
    </row>
    <row r="23" spans="1:3" x14ac:dyDescent="0.25">
      <c r="A23" s="286" t="s">
        <v>722</v>
      </c>
      <c r="B23" s="214">
        <v>130</v>
      </c>
      <c r="C23" s="214">
        <v>331</v>
      </c>
    </row>
    <row r="24" spans="1:3" x14ac:dyDescent="0.25">
      <c r="A24" s="286" t="s">
        <v>723</v>
      </c>
      <c r="B24" s="214">
        <v>2352</v>
      </c>
      <c r="C24" s="214">
        <v>1999</v>
      </c>
    </row>
    <row r="25" spans="1:3" ht="30" x14ac:dyDescent="0.25">
      <c r="A25" s="293" t="s">
        <v>724</v>
      </c>
      <c r="B25" s="214">
        <v>6058</v>
      </c>
      <c r="C25" s="214">
        <v>1453</v>
      </c>
    </row>
    <row r="26" spans="1:3" x14ac:dyDescent="0.25">
      <c r="A26" s="286" t="s">
        <v>887</v>
      </c>
      <c r="B26" s="214">
        <v>1145</v>
      </c>
      <c r="C26" s="214">
        <v>3073</v>
      </c>
    </row>
    <row r="27" spans="1:3" x14ac:dyDescent="0.25">
      <c r="A27" s="294" t="s">
        <v>16</v>
      </c>
      <c r="B27" s="1">
        <f>SUM(B19:B26)</f>
        <v>36810</v>
      </c>
      <c r="C27" s="1">
        <f>SUM(C19:C26)</f>
        <v>35252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75.38</v>
      </c>
      <c r="C4" s="1018">
        <v>72.58</v>
      </c>
      <c r="D4" s="1018">
        <v>78.34</v>
      </c>
      <c r="E4" s="1019">
        <v>121</v>
      </c>
      <c r="F4" s="1019">
        <v>143.6</v>
      </c>
      <c r="G4" s="1020">
        <v>43.5</v>
      </c>
      <c r="H4" s="1021">
        <v>42.3</v>
      </c>
      <c r="I4" s="1022">
        <v>44.7</v>
      </c>
      <c r="J4" s="1019">
        <v>14.9</v>
      </c>
    </row>
    <row r="5" spans="1:12" x14ac:dyDescent="0.25">
      <c r="A5" s="498">
        <v>2021</v>
      </c>
      <c r="B5" s="757">
        <v>74.510000000000005</v>
      </c>
      <c r="C5" s="758">
        <v>71.72</v>
      </c>
      <c r="D5" s="758">
        <v>77.23</v>
      </c>
      <c r="E5" s="1023">
        <v>119</v>
      </c>
      <c r="F5" s="1023">
        <v>145</v>
      </c>
      <c r="G5" s="1024">
        <v>43.6</v>
      </c>
      <c r="H5" s="1025">
        <v>42.4</v>
      </c>
      <c r="I5" s="1026">
        <v>44.8</v>
      </c>
      <c r="J5" s="1023">
        <v>16.399999999999999</v>
      </c>
    </row>
    <row r="6" spans="1:12" x14ac:dyDescent="0.25">
      <c r="A6" s="499">
        <v>2022</v>
      </c>
      <c r="B6" s="1011">
        <v>74.48</v>
      </c>
      <c r="C6" s="1012">
        <v>71.62</v>
      </c>
      <c r="D6" s="1012">
        <v>77.290000000000006</v>
      </c>
      <c r="E6" s="1013">
        <v>118</v>
      </c>
      <c r="F6" s="1013">
        <v>153.19999999999999</v>
      </c>
      <c r="G6" s="1014">
        <v>44</v>
      </c>
      <c r="H6" s="1015">
        <v>42.9</v>
      </c>
      <c r="I6" s="1016">
        <v>45.1</v>
      </c>
      <c r="J6" s="1013">
        <v>12.4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16.399999999999999</v>
      </c>
    </row>
    <row r="13" spans="1:12" x14ac:dyDescent="0.25">
      <c r="A13" s="633">
        <f t="shared" si="0"/>
        <v>2022</v>
      </c>
      <c r="B13" s="627">
        <f t="shared" si="1"/>
        <v>12.4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20357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22440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68564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3708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19005</v>
      </c>
      <c r="C5" s="70">
        <v>21036</v>
      </c>
      <c r="D5" s="55">
        <v>11465</v>
      </c>
      <c r="E5" s="110">
        <v>9571</v>
      </c>
      <c r="F5" s="55">
        <v>28.4</v>
      </c>
      <c r="G5" s="55">
        <v>31.6</v>
      </c>
      <c r="H5" s="110">
        <v>25.4</v>
      </c>
      <c r="I5" s="55"/>
      <c r="J5" s="70"/>
      <c r="K5" s="55"/>
      <c r="L5" s="55"/>
      <c r="M5" s="71">
        <v>115</v>
      </c>
      <c r="N5" s="71">
        <v>104</v>
      </c>
      <c r="O5" s="71">
        <v>126</v>
      </c>
    </row>
    <row r="6" spans="1:16" x14ac:dyDescent="0.25">
      <c r="A6" s="215">
        <v>2021</v>
      </c>
      <c r="B6" s="212">
        <v>19745</v>
      </c>
      <c r="C6" s="212">
        <v>21782</v>
      </c>
      <c r="D6" s="58">
        <v>11883</v>
      </c>
      <c r="E6" s="160">
        <v>9898</v>
      </c>
      <c r="F6" s="58">
        <v>29.8</v>
      </c>
      <c r="G6" s="58">
        <v>33.1</v>
      </c>
      <c r="H6" s="160">
        <v>26.6</v>
      </c>
      <c r="I6" s="58">
        <v>52252</v>
      </c>
      <c r="J6" s="212">
        <v>8430</v>
      </c>
      <c r="K6" s="58">
        <v>3672</v>
      </c>
      <c r="L6" s="58">
        <v>4758</v>
      </c>
      <c r="M6" s="214">
        <v>116</v>
      </c>
      <c r="N6" s="214">
        <v>103</v>
      </c>
      <c r="O6" s="214">
        <v>129</v>
      </c>
    </row>
    <row r="7" spans="1:16" x14ac:dyDescent="0.25">
      <c r="A7" s="229">
        <v>2022</v>
      </c>
      <c r="B7" s="167">
        <v>20357</v>
      </c>
      <c r="C7" s="167">
        <v>22440</v>
      </c>
      <c r="D7" s="94">
        <v>12068</v>
      </c>
      <c r="E7" s="169">
        <v>10372</v>
      </c>
      <c r="F7" s="94">
        <v>31</v>
      </c>
      <c r="G7" s="58">
        <v>34.1</v>
      </c>
      <c r="H7" s="160">
        <v>28.1</v>
      </c>
      <c r="I7" s="94">
        <v>59762</v>
      </c>
      <c r="J7" s="167">
        <v>4600</v>
      </c>
      <c r="K7" s="94">
        <v>2078</v>
      </c>
      <c r="L7" s="94">
        <v>2522</v>
      </c>
      <c r="M7" s="214">
        <v>64</v>
      </c>
      <c r="N7" s="214">
        <v>59</v>
      </c>
      <c r="O7" s="214">
        <v>69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68564</v>
      </c>
      <c r="J8" s="1072">
        <v>3708</v>
      </c>
      <c r="K8" s="1073">
        <v>1697</v>
      </c>
      <c r="L8" s="1073">
        <v>2011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52252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59762</v>
      </c>
      <c r="F14" s="514">
        <f>A5</f>
        <v>2020</v>
      </c>
      <c r="G14" s="310">
        <f>IF(ISBLANK(E5),"",E5)</f>
        <v>9571</v>
      </c>
      <c r="H14" s="310">
        <f>IF(ISBLANK(D5),"",D5)</f>
        <v>11465</v>
      </c>
      <c r="K14" s="514">
        <f>A6</f>
        <v>2021</v>
      </c>
      <c r="L14" s="310">
        <f>IF(ISBLANK(L6),"",L6)</f>
        <v>4758</v>
      </c>
      <c r="M14" s="310">
        <f>IF(ISBLANK(K6),"",K6)</f>
        <v>3672</v>
      </c>
    </row>
    <row r="15" spans="1:16" x14ac:dyDescent="0.25">
      <c r="A15" s="481">
        <f>A8</f>
        <v>2023</v>
      </c>
      <c r="B15" s="311">
        <f t="shared" si="0"/>
        <v>68564</v>
      </c>
      <c r="F15" s="486">
        <f t="shared" ref="F15:F16" si="1">A6</f>
        <v>2021</v>
      </c>
      <c r="G15" s="479">
        <f t="shared" ref="G15:G16" si="2">IF(ISBLANK(E6),"",E6)</f>
        <v>9898</v>
      </c>
      <c r="H15" s="479">
        <f t="shared" ref="H15:H16" si="3">IF(ISBLANK(D6),"",D6)</f>
        <v>11883</v>
      </c>
      <c r="K15" s="486">
        <f>A7</f>
        <v>2022</v>
      </c>
      <c r="L15" s="479">
        <f t="shared" ref="L15:L16" si="4">IF(ISBLANK(L7),"",L7)</f>
        <v>2522</v>
      </c>
      <c r="M15" s="479">
        <f t="shared" ref="M15:M16" si="5">IF(ISBLANK(K7),"",K7)</f>
        <v>2078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10372</v>
      </c>
      <c r="H16" s="311">
        <f t="shared" si="3"/>
        <v>12068</v>
      </c>
      <c r="K16" s="481">
        <f>A8</f>
        <v>2023</v>
      </c>
      <c r="L16" s="311">
        <f t="shared" si="4"/>
        <v>2011</v>
      </c>
      <c r="M16" s="311">
        <f t="shared" si="5"/>
        <v>1697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19005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19745</v>
      </c>
      <c r="C21" s="373"/>
      <c r="D21" s="197"/>
      <c r="F21" s="514">
        <f>A5</f>
        <v>2020</v>
      </c>
      <c r="G21" s="310">
        <f>IF(ISBLANK(E5),"",E5)</f>
        <v>9571</v>
      </c>
      <c r="H21" s="310">
        <f>IF(ISBLANK(D5),"",D5)</f>
        <v>11465</v>
      </c>
      <c r="K21" s="514">
        <f>A6</f>
        <v>2021</v>
      </c>
      <c r="L21" s="310">
        <f>IF(ISBLANK(L6),"",L6)</f>
        <v>4758</v>
      </c>
      <c r="M21" s="310">
        <f>IF(ISBLANK(K6),"",K6)</f>
        <v>3672</v>
      </c>
    </row>
    <row r="22" spans="1:15" x14ac:dyDescent="0.25">
      <c r="A22" s="481">
        <f t="shared" si="6"/>
        <v>2022</v>
      </c>
      <c r="B22" s="311">
        <f t="shared" si="7"/>
        <v>20357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9898</v>
      </c>
      <c r="H22" s="479">
        <f t="shared" ref="H22:H23" si="10">IF(ISBLANK(D6),"",D6)</f>
        <v>11883</v>
      </c>
      <c r="K22" s="486">
        <f>A7</f>
        <v>2022</v>
      </c>
      <c r="L22" s="479">
        <f>IF(ISBLANK(L7),"",L7)</f>
        <v>2522</v>
      </c>
      <c r="M22" s="479">
        <f>IF(ISBLANK(K7),"",K7)</f>
        <v>2078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10372</v>
      </c>
      <c r="H23" s="311">
        <f t="shared" si="10"/>
        <v>12068</v>
      </c>
      <c r="K23" s="481">
        <f>A8</f>
        <v>2023</v>
      </c>
      <c r="L23" s="311">
        <f>IF(ISBLANK(L8),"",L8)</f>
        <v>2011</v>
      </c>
      <c r="M23" s="311">
        <f>IF(ISBLANK(K8),"",K8)</f>
        <v>1697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19005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19745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20357</v>
      </c>
      <c r="C28" s="373"/>
      <c r="D28" s="197"/>
      <c r="F28" s="514">
        <f>A5</f>
        <v>2020</v>
      </c>
      <c r="G28" s="310">
        <f>IF(ISBLANK(H5),"",H5)</f>
        <v>25.4</v>
      </c>
      <c r="H28" s="310">
        <f>IF(ISBLANK(G5),"",G5)</f>
        <v>31.6</v>
      </c>
      <c r="K28" s="514">
        <f>A5</f>
        <v>2020</v>
      </c>
      <c r="L28" s="310">
        <f>IF(ISBLANK(O5),"",O5)</f>
        <v>126</v>
      </c>
      <c r="M28" s="310">
        <f>IF(ISBLANK(N5),"",N5)</f>
        <v>104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26.6</v>
      </c>
      <c r="H29" s="479">
        <f t="shared" ref="H29:H30" si="15">IF(ISBLANK(G6),"",G6)</f>
        <v>33.1</v>
      </c>
      <c r="K29" s="486">
        <f t="shared" ref="K29:K30" si="16">A6</f>
        <v>2021</v>
      </c>
      <c r="L29" s="479">
        <f t="shared" ref="L29:L30" si="17">IF(ISBLANK(O6),"",O6)</f>
        <v>129</v>
      </c>
      <c r="M29" s="479">
        <f t="shared" ref="M29:M30" si="18">IF(ISBLANK(N6),"",N6)</f>
        <v>103</v>
      </c>
    </row>
    <row r="30" spans="1:15" x14ac:dyDescent="0.25">
      <c r="F30" s="481">
        <f t="shared" si="13"/>
        <v>2022</v>
      </c>
      <c r="G30" s="311">
        <f t="shared" si="14"/>
        <v>28.1</v>
      </c>
      <c r="H30" s="311">
        <f t="shared" si="15"/>
        <v>34.1</v>
      </c>
      <c r="K30" s="481">
        <f t="shared" si="16"/>
        <v>2022</v>
      </c>
      <c r="L30" s="311">
        <f t="shared" si="17"/>
        <v>69</v>
      </c>
      <c r="M30" s="311">
        <f t="shared" si="18"/>
        <v>59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25.4</v>
      </c>
      <c r="H35" s="310">
        <f>IF(ISBLANK(G5),"",G5)</f>
        <v>31.6</v>
      </c>
      <c r="K35" s="514">
        <f>A5</f>
        <v>2020</v>
      </c>
      <c r="L35" s="310">
        <f>IF(ISBLANK(O5),"",O5)</f>
        <v>126</v>
      </c>
      <c r="M35" s="310">
        <f>IF(ISBLANK(N5),"",N5)</f>
        <v>104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26.6</v>
      </c>
      <c r="H36" s="479">
        <f t="shared" ref="H36:H37" si="21">IF(ISBLANK(G6),"",G6)</f>
        <v>33.1</v>
      </c>
      <c r="K36" s="486">
        <f t="shared" ref="K36:K37" si="22">A6</f>
        <v>2021</v>
      </c>
      <c r="L36" s="479">
        <f t="shared" ref="L36:L37" si="23">IF(ISBLANK(O6),"",O6)</f>
        <v>129</v>
      </c>
      <c r="M36" s="479">
        <f t="shared" ref="M36:M37" si="24">IF(ISBLANK(N6),"",N6)</f>
        <v>103</v>
      </c>
    </row>
    <row r="37" spans="6:15" x14ac:dyDescent="0.25">
      <c r="F37" s="481">
        <f t="shared" si="19"/>
        <v>2022</v>
      </c>
      <c r="G37" s="311">
        <f t="shared" si="20"/>
        <v>28.1</v>
      </c>
      <c r="H37" s="311">
        <f t="shared" si="21"/>
        <v>34.1</v>
      </c>
      <c r="K37" s="481">
        <f t="shared" si="22"/>
        <v>2022</v>
      </c>
      <c r="L37" s="311">
        <f t="shared" si="23"/>
        <v>69</v>
      </c>
      <c r="M37" s="311">
        <f t="shared" si="24"/>
        <v>59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18.5</v>
      </c>
      <c r="C6" s="35">
        <v>19</v>
      </c>
      <c r="D6" s="63">
        <v>18.2</v>
      </c>
      <c r="E6" s="35">
        <v>54.8</v>
      </c>
      <c r="F6" s="35">
        <v>50.6</v>
      </c>
      <c r="G6" s="35">
        <v>57.9</v>
      </c>
      <c r="H6" s="292">
        <v>26.7</v>
      </c>
      <c r="I6" s="35">
        <v>30.4</v>
      </c>
      <c r="J6" s="63">
        <v>23.9</v>
      </c>
      <c r="M6" s="127" t="s">
        <v>16</v>
      </c>
      <c r="N6" s="935">
        <f>IF(ISBLANK(B8),"",B8)</f>
        <v>20.5</v>
      </c>
      <c r="O6" s="935">
        <f>IF(ISBLANK(E8),"",E8)</f>
        <v>48.5</v>
      </c>
      <c r="P6" s="128">
        <f>IF(ISBLANK(H8),"",H8)</f>
        <v>30.9</v>
      </c>
    </row>
    <row r="7" spans="1:19" x14ac:dyDescent="0.25">
      <c r="A7" s="286">
        <v>2022</v>
      </c>
      <c r="B7" s="167">
        <v>18.7</v>
      </c>
      <c r="C7" s="94">
        <v>17.3</v>
      </c>
      <c r="D7" s="169">
        <v>19.899999999999999</v>
      </c>
      <c r="E7" s="94">
        <v>50.1</v>
      </c>
      <c r="F7" s="94">
        <v>45.6</v>
      </c>
      <c r="G7" s="94">
        <v>53.8</v>
      </c>
      <c r="H7" s="167">
        <v>31.2</v>
      </c>
      <c r="I7" s="94">
        <v>37.1</v>
      </c>
      <c r="J7" s="169">
        <v>26.2</v>
      </c>
    </row>
    <row r="8" spans="1:19" x14ac:dyDescent="0.25">
      <c r="A8" s="218">
        <v>2023</v>
      </c>
      <c r="B8" s="167">
        <v>20.5</v>
      </c>
      <c r="C8" s="94">
        <v>17.899999999999999</v>
      </c>
      <c r="D8" s="169">
        <v>22.8</v>
      </c>
      <c r="E8" s="94">
        <v>48.5</v>
      </c>
      <c r="F8" s="94">
        <v>44.4</v>
      </c>
      <c r="G8" s="94">
        <v>52.1</v>
      </c>
      <c r="H8" s="167">
        <v>30.9</v>
      </c>
      <c r="I8" s="94">
        <v>37.799999999999997</v>
      </c>
      <c r="J8" s="169">
        <v>25.2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22.8</v>
      </c>
      <c r="O12" s="936">
        <f>IF(ISBLANK(G8),"",G8)</f>
        <v>52.1</v>
      </c>
      <c r="P12" s="938">
        <f>IF(ISBLANK(J8),"",J8)</f>
        <v>25.2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17.899999999999999</v>
      </c>
      <c r="O13" s="937">
        <f>IF(ISBLANK(F8),"",F8)</f>
        <v>44.4</v>
      </c>
      <c r="P13" s="939">
        <f>IF(ISBLANK(I8),"",I8)</f>
        <v>37.799999999999997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20.5</v>
      </c>
      <c r="O20" s="935">
        <f>IF(ISBLANK(E8),"",E8)</f>
        <v>48.5</v>
      </c>
      <c r="P20" s="940">
        <f>IF(ISBLANK(H8),"",H8)</f>
        <v>30.9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22.8</v>
      </c>
      <c r="O24" s="936">
        <f>IF(ISBLANK(G8),"",G8)</f>
        <v>52.1</v>
      </c>
      <c r="P24" s="938">
        <f>IF(ISBLANK(J8),"",J8)</f>
        <v>25.2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17.899999999999999</v>
      </c>
      <c r="O25" s="937">
        <f>IF(ISBLANK(F8),"",F8)</f>
        <v>44.4</v>
      </c>
      <c r="P25" s="939">
        <f>IF(ISBLANK(I8),"",I8)</f>
        <v>37.799999999999997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2959626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40925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3049199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42163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9272602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128218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983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3983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619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723611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41.6</v>
      </c>
      <c r="E20" s="600">
        <v>42.8</v>
      </c>
      <c r="F20" s="600">
        <v>42.5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18.600000000000001</v>
      </c>
      <c r="E21" s="751">
        <v>21</v>
      </c>
      <c r="F21" s="751">
        <v>19.3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3.8</v>
      </c>
      <c r="E22" s="752">
        <v>1.2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42.5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42.5</v>
      </c>
      <c r="C30" s="204" t="s">
        <v>493</v>
      </c>
    </row>
    <row r="31" spans="1:11" x14ac:dyDescent="0.25">
      <c r="A31" s="698" t="s">
        <v>1430</v>
      </c>
      <c r="B31" s="734">
        <f>F21</f>
        <v>19.3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37.1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1036</v>
      </c>
      <c r="C4" s="71">
        <v>79</v>
      </c>
      <c r="D4" s="71">
        <v>51</v>
      </c>
      <c r="G4" s="217">
        <f>A4</f>
        <v>2021</v>
      </c>
      <c r="H4" s="289">
        <f>IF(ISBLANK(C4),"",C4)</f>
        <v>79</v>
      </c>
      <c r="I4" s="289">
        <f>IF(ISBLANK(D4),"",D4)</f>
        <v>51</v>
      </c>
    </row>
    <row r="5" spans="1:9" x14ac:dyDescent="0.25">
      <c r="A5" s="286">
        <v>2022</v>
      </c>
      <c r="B5" s="214">
        <v>1015</v>
      </c>
      <c r="C5" s="214">
        <v>90</v>
      </c>
      <c r="D5" s="214">
        <v>72</v>
      </c>
      <c r="G5" s="286">
        <f t="shared" ref="G5:G6" si="0">A5</f>
        <v>2022</v>
      </c>
      <c r="H5" s="290">
        <f t="shared" ref="H5:H6" si="1">IF(ISBLANK(C5),"",C5)</f>
        <v>90</v>
      </c>
      <c r="I5" s="290">
        <f t="shared" ref="I5:I6" si="2">IF(ISBLANK(D5),"",D5)</f>
        <v>72</v>
      </c>
    </row>
    <row r="6" spans="1:9" x14ac:dyDescent="0.25">
      <c r="A6" s="218">
        <v>2023</v>
      </c>
      <c r="B6" s="168">
        <v>983</v>
      </c>
      <c r="C6" s="168">
        <v>91</v>
      </c>
      <c r="D6" s="168">
        <v>66</v>
      </c>
      <c r="G6" s="219">
        <f t="shared" si="0"/>
        <v>2023</v>
      </c>
      <c r="H6" s="291">
        <f t="shared" si="1"/>
        <v>91</v>
      </c>
      <c r="I6" s="291">
        <f t="shared" si="2"/>
        <v>66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79</v>
      </c>
      <c r="I12" s="289">
        <f>IF(ISBLANK(D4),"",D4)</f>
        <v>51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90</v>
      </c>
      <c r="I13" s="290">
        <f t="shared" si="4"/>
        <v>72</v>
      </c>
    </row>
    <row r="14" spans="1:9" x14ac:dyDescent="0.25">
      <c r="G14" s="219">
        <f t="shared" si="3"/>
        <v>2023</v>
      </c>
      <c r="H14" s="291">
        <f t="shared" ref="H14:I14" si="5">IF(ISBLANK(C6),"",C6)</f>
        <v>91</v>
      </c>
      <c r="I14" s="291">
        <f t="shared" si="5"/>
        <v>66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3464</v>
      </c>
      <c r="C23" s="71">
        <v>519</v>
      </c>
      <c r="D23" s="71">
        <v>495</v>
      </c>
      <c r="G23" s="217">
        <f>A23</f>
        <v>2021</v>
      </c>
      <c r="H23" s="289">
        <f>IF(ISBLANK(C23),"",C23)</f>
        <v>519</v>
      </c>
      <c r="I23" s="289">
        <f>IF(ISBLANK(D23),"",D23)</f>
        <v>495</v>
      </c>
    </row>
    <row r="24" spans="1:13" x14ac:dyDescent="0.25">
      <c r="A24" s="286">
        <v>2022</v>
      </c>
      <c r="B24" s="214">
        <v>3700</v>
      </c>
      <c r="C24" s="214">
        <v>356</v>
      </c>
      <c r="D24" s="214">
        <v>583</v>
      </c>
      <c r="G24" s="286">
        <f t="shared" ref="G24:G25" si="6">A24</f>
        <v>2022</v>
      </c>
      <c r="H24" s="290">
        <f t="shared" ref="H24:H25" si="7">IF(ISBLANK(C24),"",C24)</f>
        <v>356</v>
      </c>
      <c r="I24" s="290">
        <f t="shared" ref="I24:I25" si="8">IF(ISBLANK(D24),"",D24)</f>
        <v>583</v>
      </c>
    </row>
    <row r="25" spans="1:13" x14ac:dyDescent="0.25">
      <c r="A25" s="218">
        <v>2023</v>
      </c>
      <c r="B25" s="168">
        <v>3983</v>
      </c>
      <c r="C25" s="168">
        <v>339</v>
      </c>
      <c r="D25" s="168">
        <v>619</v>
      </c>
      <c r="G25" s="219">
        <f t="shared" si="6"/>
        <v>2023</v>
      </c>
      <c r="H25" s="291">
        <f t="shared" si="7"/>
        <v>339</v>
      </c>
      <c r="I25" s="291">
        <f t="shared" si="8"/>
        <v>619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519</v>
      </c>
      <c r="I31" s="289">
        <f>IF(ISBLANK(D23),"",D23)</f>
        <v>495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356</v>
      </c>
      <c r="I32" s="290">
        <f t="shared" si="10"/>
        <v>583</v>
      </c>
    </row>
    <row r="33" spans="7:9" x14ac:dyDescent="0.25">
      <c r="G33" s="219">
        <f t="shared" si="9"/>
        <v>2023</v>
      </c>
      <c r="H33" s="291">
        <f t="shared" ref="H33:I33" si="11">IF(ISBLANK(C25),"",C25)</f>
        <v>339</v>
      </c>
      <c r="I33" s="291">
        <f t="shared" si="11"/>
        <v>619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3006747</v>
      </c>
      <c r="C4" s="1077">
        <v>40645</v>
      </c>
      <c r="D4" s="110">
        <v>1345130</v>
      </c>
      <c r="E4" s="70">
        <v>18184</v>
      </c>
      <c r="F4" s="1076">
        <v>276535</v>
      </c>
      <c r="G4" s="70">
        <v>3738</v>
      </c>
      <c r="H4" s="1078">
        <v>7234313</v>
      </c>
      <c r="I4" s="1077">
        <v>97794</v>
      </c>
    </row>
    <row r="5" spans="1:9" x14ac:dyDescent="0.25">
      <c r="A5" s="587">
        <v>2021</v>
      </c>
      <c r="B5" s="1079">
        <v>3464137</v>
      </c>
      <c r="C5" s="1080">
        <v>47396</v>
      </c>
      <c r="D5" s="160">
        <v>1695095</v>
      </c>
      <c r="E5" s="212">
        <v>23192</v>
      </c>
      <c r="F5" s="1079">
        <v>97274</v>
      </c>
      <c r="G5" s="212">
        <v>1331</v>
      </c>
      <c r="H5" s="1081">
        <v>8090197</v>
      </c>
      <c r="I5" s="1080">
        <v>110690</v>
      </c>
    </row>
    <row r="6" spans="1:9" x14ac:dyDescent="0.25">
      <c r="A6" s="588">
        <v>2022</v>
      </c>
      <c r="B6" s="1082">
        <v>3939644</v>
      </c>
      <c r="C6" s="1083">
        <v>54476</v>
      </c>
      <c r="D6" s="169">
        <v>1785316</v>
      </c>
      <c r="E6" s="167">
        <v>24687</v>
      </c>
      <c r="F6" s="1082">
        <v>100950</v>
      </c>
      <c r="G6" s="167">
        <v>1396</v>
      </c>
      <c r="H6" s="1084">
        <v>9272602</v>
      </c>
      <c r="I6" s="1083">
        <v>128218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508329</v>
      </c>
      <c r="C4" s="1076">
        <v>2240249</v>
      </c>
      <c r="D4" s="1077">
        <v>30284</v>
      </c>
      <c r="E4" s="1076">
        <v>2146302</v>
      </c>
      <c r="F4" s="1077">
        <v>29014</v>
      </c>
    </row>
    <row r="5" spans="1:6" x14ac:dyDescent="0.25">
      <c r="A5" s="480">
        <v>2021</v>
      </c>
      <c r="B5" s="1081">
        <v>1219560</v>
      </c>
      <c r="C5" s="1079">
        <v>2899854</v>
      </c>
      <c r="D5" s="1080">
        <v>39676</v>
      </c>
      <c r="E5" s="1079">
        <v>2438511</v>
      </c>
      <c r="F5" s="1080">
        <v>33364</v>
      </c>
    </row>
    <row r="6" spans="1:6" ht="15.75" thickBot="1" x14ac:dyDescent="0.3">
      <c r="A6" s="960">
        <v>2022</v>
      </c>
      <c r="B6" s="1085">
        <v>723611</v>
      </c>
      <c r="C6" s="1086">
        <v>2959626</v>
      </c>
      <c r="D6" s="1087">
        <v>40925</v>
      </c>
      <c r="E6" s="1086">
        <v>3049199</v>
      </c>
      <c r="F6" s="1087">
        <v>42163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Лозница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612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72319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74.48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153.19999999999999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68754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71980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2379</v>
      </c>
      <c r="C63" s="548">
        <f>IF(ISBLANK('DEM2'!C7),"-",'DEM2'!C7)</f>
        <v>2460</v>
      </c>
      <c r="D63" s="548"/>
      <c r="E63" s="548">
        <f>IF(ISBLANK('DEM2'!D8),"-",'DEM2'!D8)</f>
        <v>2278</v>
      </c>
      <c r="F63" s="548">
        <f>IF(ISBLANK('DEM2'!C8),"-",'DEM2'!C8)</f>
        <v>2430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2861</v>
      </c>
      <c r="C64" s="317">
        <f>IF(ISBLANK('DEM2'!F7),"-",'DEM2'!F7)</f>
        <v>2952</v>
      </c>
      <c r="D64" s="789"/>
      <c r="E64" s="317">
        <f>IF(ISBLANK('DEM2'!G8),"-",'DEM2'!G8)</f>
        <v>2775</v>
      </c>
      <c r="F64" s="317">
        <f>IF(ISBLANK('DEM2'!F8),"-",'DEM2'!F8)</f>
        <v>2911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1605</v>
      </c>
      <c r="C65" s="345">
        <f>IF(ISBLANK('DEM2'!I7),"-",'DEM2'!I7)</f>
        <v>1655</v>
      </c>
      <c r="D65" s="393"/>
      <c r="E65" s="345">
        <f>IF(ISBLANK('DEM2'!J8),"-",'DEM2'!J8)</f>
        <v>1547</v>
      </c>
      <c r="F65" s="345">
        <f>IF(ISBLANK('DEM2'!I8),"-",'DEM2'!I8)</f>
        <v>1585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6437</v>
      </c>
      <c r="C66" s="317">
        <f>IF(ISBLANK('DEM2'!L7),"-",'DEM2'!L7)</f>
        <v>6658</v>
      </c>
      <c r="D66" s="395"/>
      <c r="E66" s="317">
        <f>IF(ISBLANK('DEM2'!M8),"-",'DEM2'!M8)</f>
        <v>6199</v>
      </c>
      <c r="F66" s="317">
        <f>IF(ISBLANK('DEM2'!L8),"-",'DEM2'!L8)</f>
        <v>6521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5685</v>
      </c>
      <c r="C67" s="317">
        <f>IF(ISBLANK('DEM2'!O7),"-",'DEM2'!O7)</f>
        <v>5970</v>
      </c>
      <c r="D67" s="395"/>
      <c r="E67" s="317">
        <f>IF(ISBLANK('DEM2'!P8),"-",'DEM2'!P8)</f>
        <v>5534</v>
      </c>
      <c r="F67" s="317">
        <f>IF(ISBLANK('DEM2'!O8),"-",'DEM2'!O8)</f>
        <v>5741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23328</v>
      </c>
      <c r="C68" s="414">
        <f>IF(ISBLANK('DEM2'!R7),"-",'DEM2'!R7)</f>
        <v>23646</v>
      </c>
      <c r="D68" s="420"/>
      <c r="E68" s="414">
        <f>IF(ISBLANK('DEM2'!S8),"-",'DEM2'!S8)</f>
        <v>23113</v>
      </c>
      <c r="F68" s="414">
        <f>IF(ISBLANK('DEM2'!R8),"-",'DEM2'!R8)</f>
        <v>22909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37232</v>
      </c>
      <c r="C69" s="463">
        <f>IF(ISBLANK('DEM2'!U7),"-",'DEM2'!U7)</f>
        <v>35857</v>
      </c>
      <c r="D69" s="799"/>
      <c r="E69" s="463">
        <f>IF(ISBLANK('DEM2'!V8),"-",'DEM2'!V8)</f>
        <v>36937</v>
      </c>
      <c r="F69" s="463">
        <f>IF(ISBLANK('DEM2'!U8),"-",'DEM2'!U8)</f>
        <v>35382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1.7</v>
      </c>
      <c r="G115" s="800">
        <f>IF(ISBLANK('DEM2'!E23),"-",'DEM2'!E23)</f>
        <v>3.3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4.5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4.4000000000000004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20357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22440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68564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3708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38.200000000000003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118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13.5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9272602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128218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1785316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1106086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24687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3939644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54476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100950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1396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2959626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40925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3049199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42163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983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3983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723611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9115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8209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3650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24671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9030</v>
      </c>
      <c r="C300" s="808">
        <f>IF(ISBLANK(POLJ3!C4),"-",POLJ3!C4)</f>
        <v>1201</v>
      </c>
      <c r="D300" s="1153">
        <f>IF(ISBLANK(POLJ3!D4),"-",POLJ3!D4)</f>
        <v>7829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9994</v>
      </c>
      <c r="C301" s="789">
        <f>IF(ISBLANK(POLJ3!C5),"-",POLJ3!C5)</f>
        <v>6871</v>
      </c>
      <c r="D301" s="1154">
        <f>IF(ISBLANK(POLJ3!D5),"-",POLJ3!D5)</f>
        <v>3123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9</v>
      </c>
      <c r="C302" s="790">
        <f>IF(ISBLANK(POLJ3!C6),"-",POLJ3!C6)</f>
        <v>2</v>
      </c>
      <c r="D302" s="1155">
        <f>IF(ISBLANK(POLJ3!D6),"-",POLJ3!D6)</f>
        <v>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</v>
      </c>
      <c r="C303" s="791">
        <f>IF(ISBLANK(POLJ3!C7),"-",POLJ3!C7)</f>
        <v>10</v>
      </c>
      <c r="D303" s="1164">
        <f>IF(ISBLANK(POLJ3!D7),"-",POLJ3!D7)</f>
        <v>22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9115</v>
      </c>
      <c r="C304" s="807">
        <f>IF(ISBLANK(POLJ3!C8),"-",POLJ3!C8)</f>
        <v>1179</v>
      </c>
      <c r="D304" s="1122">
        <f>IF(ISBLANK(POLJ3!D8),"-",POLJ3!D8)</f>
        <v>7936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405.67</v>
      </c>
      <c r="C310" s="1123"/>
      <c r="D310" s="3"/>
      <c r="E310" s="5"/>
      <c r="F310" s="5"/>
      <c r="G310" s="815" t="s">
        <v>765</v>
      </c>
      <c r="H310" s="816">
        <f>IF(ISBLANK(POLJ2!H3),"-",POLJ2!H3)</f>
        <v>11347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17175.87</v>
      </c>
      <c r="C311" s="1124"/>
      <c r="D311" s="3"/>
      <c r="E311" s="5"/>
      <c r="F311" s="5"/>
      <c r="G311" s="810" t="s">
        <v>766</v>
      </c>
      <c r="H311" s="248">
        <f>IF(ISBLANK(POLJ2!H4),"-",POLJ2!H4)</f>
        <v>51969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1268.49</v>
      </c>
      <c r="C312" s="1124"/>
      <c r="D312" s="3"/>
      <c r="E312" s="5"/>
      <c r="F312" s="5"/>
      <c r="G312" s="810" t="s">
        <v>767</v>
      </c>
      <c r="H312" s="248">
        <f>IF(ISBLANK(POLJ2!H5),"-",POLJ2!H5)</f>
        <v>24895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11.02</v>
      </c>
      <c r="C313" s="1124"/>
      <c r="D313" s="3"/>
      <c r="E313" s="5"/>
      <c r="F313" s="5"/>
      <c r="G313" s="812" t="s">
        <v>768</v>
      </c>
      <c r="H313" s="249">
        <f>IF(ISBLANK(POLJ2!H6),"-",POLJ2!H6)</f>
        <v>179700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5.15</v>
      </c>
      <c r="C314" s="1124"/>
      <c r="D314" s="3"/>
      <c r="E314" s="5"/>
      <c r="F314" s="5"/>
      <c r="G314" s="814" t="s">
        <v>16</v>
      </c>
      <c r="H314" s="817">
        <f>IF(ISBLANK(POLJ2!H7),"-",POLJ2!H7)</f>
        <v>267911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2407.4299999999998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21273.63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155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9.6999999999999993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1630</v>
      </c>
      <c r="I364" s="808">
        <f>IF(ISBLANK(OBRAZ2!I6),"-",OBRAZ2!I6)</f>
        <v>1169</v>
      </c>
      <c r="J364" s="808">
        <f>IF(ISBLANK(OBRAZ2!J6),"-",OBRAZ2!J6)</f>
        <v>461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838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189</v>
      </c>
      <c r="I365" s="789">
        <f>IF(ISBLANK(OBRAZ2!I7),"-",OBRAZ2!I7)</f>
        <v>189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48.4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633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8.2557417752948474</v>
      </c>
      <c r="I375" s="850">
        <f>IF(ISBLANK(OBRAZ2!C12),"-",OBRAZ2!C21)</f>
        <v>6.7484662576687118</v>
      </c>
      <c r="J375" s="850">
        <f>IF(ISBLANK(OBRAZ2!D12),"-",OBRAZ2!D21)</f>
        <v>8.8560885608856079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1.8404907975460123</v>
      </c>
      <c r="J376" s="851">
        <f>IF(ISBLANK(OBRAZ2!D13),"-",OBRAZ2!D22)</f>
        <v>2.6445264452644524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50.713842333954062</v>
      </c>
      <c r="I377" s="851">
        <f>IF(ISBLANK(OBRAZ2!C14),"-",OBRAZ2!C23)</f>
        <v>52.45398773006135</v>
      </c>
      <c r="J377" s="851">
        <f>IF(ISBLANK(OBRAZ2!D14),"-",OBRAZ2!D23)</f>
        <v>49.569495694956949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26.567349472377405</v>
      </c>
      <c r="I379" s="851">
        <f>IF(ISBLANK(OBRAZ2!C16),"-",OBRAZ2!C25)</f>
        <v>26.196319018404907</v>
      </c>
      <c r="J379" s="851">
        <f>IF(ISBLANK(OBRAZ2!D16),"-",OBRAZ2!D25)</f>
        <v>24.784747847478474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14.46306641837368</v>
      </c>
      <c r="I380" s="852">
        <f>IF(ISBLANK(OBRAZ2!C17),"-",OBRAZ2!C26)</f>
        <v>12.760736196319019</v>
      </c>
      <c r="J380" s="852">
        <f>IF(ISBLANK(OBRAZ2!D17),"-",OBRAZ2!D26)</f>
        <v>14.145141451414514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2095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2613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622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211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683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2904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839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3612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70096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232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96.7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0.06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20.7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72.099999999999994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5645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7.8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470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5998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78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952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2788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27.9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563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361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153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98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49.2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45.8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315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56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501.83199999999999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898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27100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103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15061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20015.57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13.326650000000001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164</v>
      </c>
      <c r="D696" s="315"/>
      <c r="E696" s="314"/>
      <c r="F696" s="5"/>
      <c r="G696" s="837">
        <v>2012</v>
      </c>
      <c r="H696" s="835">
        <f>IF(ISBLANK(INDEKSI2!B5),"-",INDEKSI2!B5)</f>
        <v>21.25</v>
      </c>
      <c r="I696" s="835">
        <f>IF(ISBLANK(INDEKSI2!C5),"-",INDEKSI2!C5)</f>
        <v>135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23.38</v>
      </c>
      <c r="D697" s="315"/>
      <c r="E697" s="314"/>
      <c r="F697" s="5"/>
      <c r="G697" s="838">
        <v>2013</v>
      </c>
      <c r="H697" s="559">
        <f>IF(ISBLANK(INDEKSI2!B6),"-",INDEKSI2!B6)</f>
        <v>22.12</v>
      </c>
      <c r="I697" s="559">
        <f>IF(ISBLANK(INDEKSI2!C6),"-",INDEKSI2!C6)</f>
        <v>136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22.02</v>
      </c>
      <c r="I698" s="836">
        <f>IF(ISBLANK(INDEKSI2!C7),"-",INDEKSI2!C7)</f>
        <v>136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33656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9563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163942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92694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4.9000000000000004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9.6999999999999993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38.200000000000003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22.02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13.326650000000001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23.38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21.17</v>
      </c>
      <c r="C4" s="721">
        <v>130</v>
      </c>
      <c r="D4" s="710"/>
      <c r="E4" s="711"/>
      <c r="F4" s="712"/>
    </row>
    <row r="5" spans="1:6" x14ac:dyDescent="0.25">
      <c r="A5" s="286">
        <v>2012</v>
      </c>
      <c r="B5" s="614">
        <v>21.25</v>
      </c>
      <c r="C5" s="722">
        <v>135</v>
      </c>
      <c r="D5" s="713"/>
      <c r="E5" s="641"/>
      <c r="F5" s="714"/>
    </row>
    <row r="6" spans="1:6" x14ac:dyDescent="0.25">
      <c r="A6" s="286">
        <v>2013</v>
      </c>
      <c r="B6" s="614">
        <v>22.12</v>
      </c>
      <c r="C6" s="722">
        <v>136</v>
      </c>
      <c r="D6" s="715">
        <v>13.326650000000001</v>
      </c>
      <c r="E6" s="609">
        <v>164</v>
      </c>
      <c r="F6" s="716">
        <v>23.38</v>
      </c>
    </row>
    <row r="7" spans="1:6" x14ac:dyDescent="0.25">
      <c r="A7" s="219">
        <v>2014</v>
      </c>
      <c r="B7" s="615">
        <v>22.02</v>
      </c>
      <c r="C7" s="723">
        <v>136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9115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3650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8209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405.67</v>
      </c>
      <c r="G3" s="217" t="s">
        <v>765</v>
      </c>
      <c r="H3" s="71">
        <v>11347</v>
      </c>
    </row>
    <row r="4" spans="1:9" x14ac:dyDescent="0.25">
      <c r="A4" s="286" t="s">
        <v>760</v>
      </c>
      <c r="B4" s="214">
        <v>17175.87</v>
      </c>
      <c r="G4" s="286" t="s">
        <v>766</v>
      </c>
      <c r="H4" s="214">
        <v>51969</v>
      </c>
    </row>
    <row r="5" spans="1:9" x14ac:dyDescent="0.25">
      <c r="A5" s="286" t="s">
        <v>761</v>
      </c>
      <c r="B5" s="214">
        <v>1268.49</v>
      </c>
      <c r="G5" s="286" t="s">
        <v>767</v>
      </c>
      <c r="H5" s="214">
        <v>24895</v>
      </c>
    </row>
    <row r="6" spans="1:9" x14ac:dyDescent="0.25">
      <c r="A6" s="286" t="s">
        <v>762</v>
      </c>
      <c r="B6" s="214">
        <v>11.02</v>
      </c>
      <c r="G6" s="286" t="s">
        <v>768</v>
      </c>
      <c r="H6" s="214">
        <v>179700</v>
      </c>
    </row>
    <row r="7" spans="1:9" x14ac:dyDescent="0.25">
      <c r="A7" s="286" t="s">
        <v>763</v>
      </c>
      <c r="B7" s="214">
        <v>5.15</v>
      </c>
      <c r="G7" s="1" t="s">
        <v>24</v>
      </c>
      <c r="H7" s="288">
        <v>267911</v>
      </c>
    </row>
    <row r="8" spans="1:9" x14ac:dyDescent="0.25">
      <c r="A8" s="287" t="s">
        <v>764</v>
      </c>
      <c r="B8" s="73">
        <v>2407.4299999999998</v>
      </c>
    </row>
    <row r="9" spans="1:9" x14ac:dyDescent="0.25">
      <c r="A9" s="1" t="s">
        <v>24</v>
      </c>
      <c r="B9" s="288">
        <v>21273.63</v>
      </c>
      <c r="I9" s="41" t="s">
        <v>876</v>
      </c>
    </row>
    <row r="10" spans="1:9" x14ac:dyDescent="0.25">
      <c r="G10" s="29" t="s">
        <v>775</v>
      </c>
      <c r="H10" s="58">
        <v>24671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9030</v>
      </c>
      <c r="C4" s="55">
        <v>1201</v>
      </c>
      <c r="D4" s="110">
        <v>7829</v>
      </c>
    </row>
    <row r="5" spans="1:4" ht="30" customHeight="1" x14ac:dyDescent="0.25">
      <c r="A5" s="274" t="s">
        <v>884</v>
      </c>
      <c r="B5" s="212">
        <v>9994</v>
      </c>
      <c r="C5" s="58">
        <v>6871</v>
      </c>
      <c r="D5" s="160">
        <v>3123</v>
      </c>
    </row>
    <row r="6" spans="1:4" x14ac:dyDescent="0.25">
      <c r="A6" s="274" t="s">
        <v>772</v>
      </c>
      <c r="B6" s="212">
        <v>9</v>
      </c>
      <c r="C6" s="58">
        <v>2</v>
      </c>
      <c r="D6" s="160">
        <v>7</v>
      </c>
    </row>
    <row r="7" spans="1:4" ht="30" x14ac:dyDescent="0.25">
      <c r="A7" s="274" t="s">
        <v>773</v>
      </c>
      <c r="B7" s="212">
        <v>32</v>
      </c>
      <c r="C7" s="58">
        <v>10</v>
      </c>
      <c r="D7" s="160">
        <v>22</v>
      </c>
    </row>
    <row r="8" spans="1:4" x14ac:dyDescent="0.25">
      <c r="A8" s="201" t="s">
        <v>774</v>
      </c>
      <c r="B8" s="72">
        <v>9115</v>
      </c>
      <c r="C8" s="61">
        <v>1179</v>
      </c>
      <c r="D8" s="111">
        <v>7936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22.222222222222221</v>
      </c>
      <c r="C14" s="276">
        <f>D6/B6*100</f>
        <v>77.777777777777786</v>
      </c>
    </row>
    <row r="15" spans="1:4" ht="60" x14ac:dyDescent="0.25">
      <c r="A15" s="277" t="s">
        <v>885</v>
      </c>
      <c r="B15" s="282">
        <f>C5/B5*100</f>
        <v>68.751250750450268</v>
      </c>
      <c r="C15" s="278">
        <f>D5/B5*100</f>
        <v>31.248749249549729</v>
      </c>
    </row>
    <row r="16" spans="1:4" ht="30" x14ac:dyDescent="0.25">
      <c r="A16" s="279" t="s">
        <v>821</v>
      </c>
      <c r="B16" s="283">
        <f>C4/B4*100</f>
        <v>13.300110741971208</v>
      </c>
      <c r="C16" s="280">
        <f>D4/B4*100</f>
        <v>86.69988925802879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22.222222222222221</v>
      </c>
      <c r="C21" s="276">
        <f>C14</f>
        <v>77.777777777777786</v>
      </c>
    </row>
    <row r="22" spans="1:3" ht="60" x14ac:dyDescent="0.25">
      <c r="A22" s="277" t="s">
        <v>823</v>
      </c>
      <c r="B22" s="282">
        <f t="shared" ref="B22:C23" si="0">B15</f>
        <v>68.751250750450268</v>
      </c>
      <c r="C22" s="278">
        <f t="shared" si="0"/>
        <v>31.248749249549729</v>
      </c>
    </row>
    <row r="23" spans="1:3" ht="30" x14ac:dyDescent="0.25">
      <c r="A23" s="279" t="s">
        <v>858</v>
      </c>
      <c r="B23" s="285">
        <f t="shared" si="0"/>
        <v>13.300110741971208</v>
      </c>
      <c r="C23" s="284">
        <f t="shared" si="0"/>
        <v>86.69988925802879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155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9.6999999999999993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838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48.4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633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1940</v>
      </c>
      <c r="C6" s="973">
        <v>1370</v>
      </c>
      <c r="D6" s="945">
        <v>570</v>
      </c>
      <c r="E6" s="973">
        <v>1611</v>
      </c>
      <c r="F6" s="973">
        <v>1150</v>
      </c>
      <c r="G6" s="945">
        <v>461</v>
      </c>
      <c r="H6" s="599">
        <v>1630</v>
      </c>
      <c r="I6" s="616">
        <v>1169</v>
      </c>
      <c r="J6" s="945">
        <v>461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97</v>
      </c>
      <c r="C7" s="975">
        <v>97</v>
      </c>
      <c r="D7" s="976">
        <v>0</v>
      </c>
      <c r="E7" s="975">
        <v>196</v>
      </c>
      <c r="F7" s="975">
        <v>196</v>
      </c>
      <c r="G7" s="976">
        <v>0</v>
      </c>
      <c r="H7" s="753">
        <v>189</v>
      </c>
      <c r="I7" s="690">
        <v>189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106</v>
      </c>
      <c r="F8" s="978">
        <v>106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133</v>
      </c>
      <c r="C12" s="600">
        <v>110</v>
      </c>
      <c r="D12" s="600">
        <v>144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30</v>
      </c>
      <c r="D13" s="751">
        <v>43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817</v>
      </c>
      <c r="C14" s="751">
        <v>855</v>
      </c>
      <c r="D14" s="751">
        <v>806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428</v>
      </c>
      <c r="C16" s="1029">
        <v>427</v>
      </c>
      <c r="D16" s="751">
        <v>403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233</v>
      </c>
      <c r="C17" s="752">
        <v>208</v>
      </c>
      <c r="D17" s="752">
        <v>230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8.2557417752948474</v>
      </c>
      <c r="C21" s="289">
        <f>C12/SUM(C12:C17)*100</f>
        <v>6.7484662576687118</v>
      </c>
      <c r="D21" s="289">
        <f>D12/SUM(D12:D17)*100</f>
        <v>8.8560885608856079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1.8404907975460123</v>
      </c>
      <c r="D22" s="290">
        <f>D13/SUM(D12:D17)*100</f>
        <v>2.6445264452644524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50.713842333954062</v>
      </c>
      <c r="C23" s="290">
        <f>C14/SUM(C12:C17)*100</f>
        <v>52.45398773006135</v>
      </c>
      <c r="D23" s="290">
        <f>D14/SUM(D12:D17)*100</f>
        <v>49.569495694956949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26.567349472377405</v>
      </c>
      <c r="C25" s="290">
        <f>C16/SUM(C12:C17)*100</f>
        <v>26.196319018404907</v>
      </c>
      <c r="D25" s="290">
        <f>D16/SUM(D12:D17)*100</f>
        <v>24.784747847478474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14.46306641837368</v>
      </c>
      <c r="C26" s="291">
        <f>C17/SUM(C12:C17)*100</f>
        <v>12.760736196319019</v>
      </c>
      <c r="D26" s="291">
        <f>D17/SUM(D12:D17)*100</f>
        <v>14.145141451414514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54.7</v>
      </c>
      <c r="C7" s="600">
        <v>42.5</v>
      </c>
      <c r="D7" s="600">
        <v>45.1</v>
      </c>
    </row>
    <row r="8" spans="1:6" x14ac:dyDescent="0.25">
      <c r="A8" s="695" t="s">
        <v>944</v>
      </c>
      <c r="B8" s="751">
        <v>6</v>
      </c>
      <c r="C8" s="751">
        <v>10.5</v>
      </c>
      <c r="D8" s="751">
        <v>1.8</v>
      </c>
    </row>
    <row r="9" spans="1:6" x14ac:dyDescent="0.25">
      <c r="A9" s="696" t="s">
        <v>224</v>
      </c>
      <c r="B9" s="752">
        <v>39.299999999999997</v>
      </c>
      <c r="C9" s="752">
        <v>47.1</v>
      </c>
      <c r="D9" s="752">
        <v>53.1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54.7</v>
      </c>
      <c r="C13" s="697">
        <f t="shared" ref="C13:D13" si="1">IF(ISBLANK(C7),"",C7)</f>
        <v>42.5</v>
      </c>
      <c r="D13" s="697">
        <f t="shared" si="1"/>
        <v>45.1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</v>
      </c>
      <c r="C14" s="698">
        <f t="shared" si="2"/>
        <v>10.5</v>
      </c>
      <c r="D14" s="698">
        <f t="shared" si="2"/>
        <v>1.8</v>
      </c>
    </row>
    <row r="15" spans="1:6" x14ac:dyDescent="0.25">
      <c r="A15" s="702" t="s">
        <v>1630</v>
      </c>
      <c r="B15" s="699">
        <f t="shared" si="2"/>
        <v>39.299999999999997</v>
      </c>
      <c r="C15" s="699">
        <f t="shared" si="2"/>
        <v>47.1</v>
      </c>
      <c r="D15" s="699">
        <f t="shared" si="2"/>
        <v>53.1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54.7</v>
      </c>
      <c r="C18" s="697">
        <f t="shared" ref="C18:D18" si="4">IF(ISBLANK(C7),"",C7)</f>
        <v>42.5</v>
      </c>
      <c r="D18" s="697">
        <f t="shared" si="4"/>
        <v>45.1</v>
      </c>
    </row>
    <row r="19" spans="1:5" x14ac:dyDescent="0.25">
      <c r="A19" s="701" t="s">
        <v>1632</v>
      </c>
      <c r="B19" s="698">
        <f t="shared" ref="B19:D20" si="5">IF(ISBLANK(B8),"",B8)</f>
        <v>6</v>
      </c>
      <c r="C19" s="698">
        <f t="shared" si="5"/>
        <v>10.5</v>
      </c>
      <c r="D19" s="698">
        <f t="shared" si="5"/>
        <v>1.8</v>
      </c>
    </row>
    <row r="20" spans="1:5" x14ac:dyDescent="0.25">
      <c r="A20" s="702" t="s">
        <v>1633</v>
      </c>
      <c r="B20" s="699">
        <f t="shared" si="5"/>
        <v>39.299999999999997</v>
      </c>
      <c r="C20" s="699">
        <f t="shared" si="5"/>
        <v>47.1</v>
      </c>
      <c r="D20" s="699">
        <f t="shared" si="5"/>
        <v>53.1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87.6</v>
      </c>
      <c r="C5" s="611">
        <v>91.5</v>
      </c>
      <c r="D5" s="1030">
        <v>89.6</v>
      </c>
      <c r="F5" s="28"/>
      <c r="G5" s="693">
        <f>A5</f>
        <v>2020</v>
      </c>
      <c r="H5" s="669">
        <f>IF(ISBLANK(B5),"",B5)</f>
        <v>87.6</v>
      </c>
      <c r="I5" s="618">
        <f t="shared" ref="H5:I7" si="0">IF(ISBLANK(C5),"",C5)</f>
        <v>91.5</v>
      </c>
    </row>
    <row r="6" spans="1:10" x14ac:dyDescent="0.25">
      <c r="A6" s="749">
        <v>2021</v>
      </c>
      <c r="B6" s="601">
        <v>93.8</v>
      </c>
      <c r="C6" s="612">
        <v>88.3</v>
      </c>
      <c r="D6" s="946">
        <v>91</v>
      </c>
      <c r="F6" s="44"/>
      <c r="G6" s="693">
        <f t="shared" ref="G6:G7" si="1">A6</f>
        <v>2021</v>
      </c>
      <c r="H6" s="670">
        <f t="shared" si="0"/>
        <v>93.8</v>
      </c>
      <c r="I6" s="619">
        <f t="shared" si="0"/>
        <v>88.3</v>
      </c>
    </row>
    <row r="7" spans="1:10" x14ac:dyDescent="0.25">
      <c r="A7" s="750">
        <v>2022</v>
      </c>
      <c r="B7" s="601">
        <v>80</v>
      </c>
      <c r="C7" s="612">
        <v>89.2</v>
      </c>
      <c r="D7" s="946">
        <v>84.6</v>
      </c>
      <c r="F7" s="44"/>
      <c r="G7" s="693">
        <f t="shared" si="1"/>
        <v>2022</v>
      </c>
      <c r="H7" s="671">
        <f t="shared" si="0"/>
        <v>80</v>
      </c>
      <c r="I7" s="620">
        <f t="shared" si="0"/>
        <v>89.2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87.6</v>
      </c>
      <c r="I13" s="618">
        <f>IF(ISBLANK(C5),"",C5)</f>
        <v>91.5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93.8</v>
      </c>
      <c r="I14" s="619">
        <f t="shared" si="3"/>
        <v>88.3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80</v>
      </c>
      <c r="I15" s="620">
        <f t="shared" si="4"/>
        <v>89.2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Лозница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612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72319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74.48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153.19999999999999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68754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71980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2379</v>
      </c>
      <c r="C63" s="548">
        <f>IF(ISBLANK('DEM2'!C7),"-",'DEM2'!C7)</f>
        <v>2460</v>
      </c>
      <c r="D63" s="548"/>
      <c r="E63" s="548">
        <f>IF(ISBLANK('DEM2'!D8),"-",'DEM2'!D8)</f>
        <v>2278</v>
      </c>
      <c r="F63" s="548">
        <f>IF(ISBLANK('DEM2'!C8),"-",'DEM2'!C8)</f>
        <v>2430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2861</v>
      </c>
      <c r="C64" s="317">
        <f>IF(ISBLANK('DEM2'!F7),"-",'DEM2'!F7)</f>
        <v>2952</v>
      </c>
      <c r="D64" s="789"/>
      <c r="E64" s="317">
        <f>IF(ISBLANK('DEM2'!G8),"-",'DEM2'!G8)</f>
        <v>2775</v>
      </c>
      <c r="F64" s="317">
        <f>IF(ISBLANK('DEM2'!F8),"-",'DEM2'!F8)</f>
        <v>2911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1605</v>
      </c>
      <c r="C65" s="345">
        <f>IF(ISBLANK('DEM2'!I7),"-",'DEM2'!I7)</f>
        <v>1655</v>
      </c>
      <c r="D65" s="393"/>
      <c r="E65" s="345">
        <f>IF(ISBLANK('DEM2'!J8),"-",'DEM2'!J8)</f>
        <v>1547</v>
      </c>
      <c r="F65" s="345">
        <f>IF(ISBLANK('DEM2'!I8),"-",'DEM2'!I8)</f>
        <v>1585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6437</v>
      </c>
      <c r="C66" s="348">
        <f>IF(ISBLANK('DEM2'!L7),"-",'DEM2'!L7)</f>
        <v>6658</v>
      </c>
      <c r="D66" s="394"/>
      <c r="E66" s="348">
        <f>IF(ISBLANK('DEM2'!M8),"-",'DEM2'!M8)</f>
        <v>6199</v>
      </c>
      <c r="F66" s="348">
        <f>IF(ISBLANK('DEM2'!L8),"-",'DEM2'!L8)</f>
        <v>6521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5685</v>
      </c>
      <c r="C67" s="345">
        <f>IF(ISBLANK('DEM2'!O7),"-",'DEM2'!O7)</f>
        <v>5970</v>
      </c>
      <c r="D67" s="393"/>
      <c r="E67" s="345">
        <f>IF(ISBLANK('DEM2'!P8),"-",'DEM2'!P8)</f>
        <v>5534</v>
      </c>
      <c r="F67" s="345">
        <f>IF(ISBLANK('DEM2'!O8),"-",'DEM2'!O8)</f>
        <v>5741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23328</v>
      </c>
      <c r="C68" s="317">
        <f>IF(ISBLANK('DEM2'!R7),"-",'DEM2'!R7)</f>
        <v>23646</v>
      </c>
      <c r="D68" s="395"/>
      <c r="E68" s="317">
        <f>IF(ISBLANK('DEM2'!S8),"-",'DEM2'!S8)</f>
        <v>23113</v>
      </c>
      <c r="F68" s="317">
        <f>IF(ISBLANK('DEM2'!R8),"-",'DEM2'!R8)</f>
        <v>22909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37232</v>
      </c>
      <c r="C69" s="463">
        <f>IF(ISBLANK('DEM2'!U7),"-",'DEM2'!U7)</f>
        <v>35857</v>
      </c>
      <c r="D69" s="799"/>
      <c r="E69" s="463">
        <f>IF(ISBLANK('DEM2'!V8),"-",'DEM2'!V8)</f>
        <v>36937</v>
      </c>
      <c r="F69" s="463">
        <f>IF(ISBLANK('DEM2'!U8),"-",'DEM2'!U8)</f>
        <v>35382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1.7</v>
      </c>
      <c r="G115" s="800">
        <f>IF(ISBLANK('DEM2'!E23),"-",'DEM2'!E23)</f>
        <v>3.3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4.5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4.4000000000000004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20357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22440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68564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3708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38.200000000000003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118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13.5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9272602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128218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1785316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1106086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24687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3939644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54476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100950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1396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2959626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40925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3049199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42163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983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3983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723611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9115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8209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3650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24671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9030</v>
      </c>
      <c r="C300" s="808">
        <f>IF(ISBLANK(POLJ3!C4),"-",POLJ3!C4)</f>
        <v>1201</v>
      </c>
      <c r="D300" s="1153">
        <f>IF(ISBLANK(POLJ3!D4),"-",POLJ3!D4)</f>
        <v>7829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9994</v>
      </c>
      <c r="C301" s="789">
        <f>IF(ISBLANK(POLJ3!C5),"-",POLJ3!C5)</f>
        <v>6871</v>
      </c>
      <c r="D301" s="1154">
        <f>IF(ISBLANK(POLJ3!D5),"-",POLJ3!D5)</f>
        <v>3123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9</v>
      </c>
      <c r="C302" s="790">
        <f>IF(ISBLANK(POLJ3!C6),"-",POLJ3!C6)</f>
        <v>2</v>
      </c>
      <c r="D302" s="1155">
        <f>IF(ISBLANK(POLJ3!D6),"-",POLJ3!D6)</f>
        <v>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</v>
      </c>
      <c r="C303" s="791">
        <f>IF(ISBLANK(POLJ3!C7),"-",POLJ3!C7)</f>
        <v>10</v>
      </c>
      <c r="D303" s="1164">
        <f>IF(ISBLANK(POLJ3!D7),"-",POLJ3!D7)</f>
        <v>22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9115</v>
      </c>
      <c r="C304" s="807">
        <f>IF(ISBLANK(POLJ3!C8),"-",POLJ3!C8)</f>
        <v>1179</v>
      </c>
      <c r="D304" s="1122">
        <f>IF(ISBLANK(POLJ3!D8),"-",POLJ3!D8)</f>
        <v>7936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405.67</v>
      </c>
      <c r="C310" s="1123"/>
      <c r="D310" s="3"/>
      <c r="E310" s="5"/>
      <c r="F310" s="5"/>
      <c r="G310" s="815" t="s">
        <v>854</v>
      </c>
      <c r="H310" s="816">
        <f>IF(ISBLANK(POLJ2!H3),"-",POLJ2!H3)</f>
        <v>11347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17175.87</v>
      </c>
      <c r="C311" s="1124"/>
      <c r="D311" s="3"/>
      <c r="E311" s="5"/>
      <c r="F311" s="5"/>
      <c r="G311" s="810" t="s">
        <v>855</v>
      </c>
      <c r="H311" s="248">
        <f>IF(ISBLANK(POLJ2!H4),"-",POLJ2!H4)</f>
        <v>51969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1268.49</v>
      </c>
      <c r="C312" s="1124"/>
      <c r="D312" s="3"/>
      <c r="E312" s="5"/>
      <c r="F312" s="5"/>
      <c r="G312" s="810" t="s">
        <v>856</v>
      </c>
      <c r="H312" s="248">
        <f>IF(ISBLANK(POLJ2!H5),"-",POLJ2!H5)</f>
        <v>24895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11.02</v>
      </c>
      <c r="C313" s="1124"/>
      <c r="D313" s="3"/>
      <c r="E313" s="5"/>
      <c r="F313" s="5"/>
      <c r="G313" s="812" t="s">
        <v>857</v>
      </c>
      <c r="H313" s="249">
        <f>IF(ISBLANK(POLJ2!H6),"-",POLJ2!H6)</f>
        <v>179700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5.15</v>
      </c>
      <c r="C314" s="1124"/>
      <c r="D314" s="3"/>
      <c r="E314" s="5"/>
      <c r="F314" s="5"/>
      <c r="G314" s="814" t="s">
        <v>847</v>
      </c>
      <c r="H314" s="817">
        <f>IF(ISBLANK(POLJ2!H7),"-",POLJ2!H7)</f>
        <v>267911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2407.4299999999998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21273.63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155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9.6999999999999993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1630</v>
      </c>
      <c r="I364" s="808">
        <f>IF(ISBLANK(OBRAZ2!I6),"-",OBRAZ2!I6)</f>
        <v>1169</v>
      </c>
      <c r="J364" s="808">
        <f>IF(ISBLANK(OBRAZ2!J6),"-",OBRAZ2!J6)</f>
        <v>461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838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189</v>
      </c>
      <c r="I365" s="416">
        <f>IF(ISBLANK(OBRAZ2!I7),"-",OBRAZ2!I7)</f>
        <v>189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48.4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633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8.2557417752948474</v>
      </c>
      <c r="I375" s="850">
        <f>IF(ISBLANK(OBRAZ2!C12),"-",OBRAZ2!C21)</f>
        <v>6.7484662576687118</v>
      </c>
      <c r="J375" s="850">
        <f>IF(ISBLANK(OBRAZ2!D12),"-",OBRAZ2!D21)</f>
        <v>8.8560885608856079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1.8404907975460123</v>
      </c>
      <c r="J376" s="851">
        <f>IF(ISBLANK(OBRAZ2!D13),"-",OBRAZ2!D22)</f>
        <v>2.6445264452644524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50.713842333954062</v>
      </c>
      <c r="I377" s="851">
        <f>IF(ISBLANK(OBRAZ2!C14),"-",OBRAZ2!C23)</f>
        <v>52.45398773006135</v>
      </c>
      <c r="J377" s="851">
        <f>IF(ISBLANK(OBRAZ2!D14),"-",OBRAZ2!D23)</f>
        <v>49.569495694956949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26.567349472377405</v>
      </c>
      <c r="I379" s="851">
        <f>IF(ISBLANK(OBRAZ2!C16),"-",OBRAZ2!C25)</f>
        <v>26.196319018404907</v>
      </c>
      <c r="J379" s="851">
        <f>IF(ISBLANK(OBRAZ2!D16),"-",OBRAZ2!D25)</f>
        <v>24.784747847478474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14.46306641837368</v>
      </c>
      <c r="I380" s="852">
        <f>IF(ISBLANK(OBRAZ2!C17),"-",OBRAZ2!C26)</f>
        <v>12.760736196319019</v>
      </c>
      <c r="J380" s="852">
        <f>IF(ISBLANK(OBRAZ2!D17),"-",OBRAZ2!D26)</f>
        <v>14.145141451414514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2095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2613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622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211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683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2904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839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3612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70096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232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96.7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0.06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20.7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72.099999999999994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5645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470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5998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78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952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2788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27.9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563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361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153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98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49.2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45.8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315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56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501.83199999999999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898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27100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103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15061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20015.57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13.326650000000001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164</v>
      </c>
      <c r="D696" s="3"/>
      <c r="E696" s="5"/>
      <c r="F696" s="5"/>
      <c r="G696" s="837">
        <v>2012</v>
      </c>
      <c r="H696" s="835">
        <f>IF(ISBLANK(INDEKSI2!B5),"-",INDEKSI2!B5)</f>
        <v>21.25</v>
      </c>
      <c r="I696" s="835">
        <f>IF(ISBLANK(INDEKSI2!C5),"-",INDEKSI2!C5)</f>
        <v>135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23.38</v>
      </c>
      <c r="D697" s="3"/>
      <c r="E697" s="5"/>
      <c r="F697" s="5"/>
      <c r="G697" s="838">
        <v>2013</v>
      </c>
      <c r="H697" s="559">
        <f>IF(ISBLANK(INDEKSI2!B6),"-",INDEKSI2!B6)</f>
        <v>22.12</v>
      </c>
      <c r="I697" s="559">
        <f>IF(ISBLANK(INDEKSI2!C6),"-",INDEKSI2!C6)</f>
        <v>136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22.02</v>
      </c>
      <c r="I698" s="836">
        <f>IF(ISBLANK(INDEKSI2!C7),"-",INDEKSI2!C7)</f>
        <v>136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33656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9563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163942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92694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4.9000000000000004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9.6999999999999993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37</v>
      </c>
      <c r="D6" s="612">
        <v>7</v>
      </c>
      <c r="E6" s="612">
        <v>30</v>
      </c>
      <c r="F6" s="1033">
        <v>234</v>
      </c>
      <c r="G6" s="612">
        <v>122</v>
      </c>
      <c r="H6" s="980">
        <v>112</v>
      </c>
      <c r="I6" s="1034">
        <v>13.6</v>
      </c>
      <c r="J6" s="612">
        <v>14.2</v>
      </c>
      <c r="K6" s="1035">
        <v>13</v>
      </c>
      <c r="L6" s="1033">
        <v>716</v>
      </c>
      <c r="M6" s="612">
        <v>363</v>
      </c>
      <c r="N6" s="1028">
        <v>353</v>
      </c>
      <c r="O6" s="1034">
        <v>39.700000000000003</v>
      </c>
      <c r="P6" s="612">
        <v>39.200000000000003</v>
      </c>
      <c r="Q6" s="1028">
        <v>40.4</v>
      </c>
      <c r="R6" s="1033">
        <v>661</v>
      </c>
      <c r="S6" s="612">
        <v>335</v>
      </c>
      <c r="T6" s="1035">
        <v>326</v>
      </c>
    </row>
    <row r="7" spans="1:20" x14ac:dyDescent="0.25">
      <c r="A7" s="286">
        <v>2021</v>
      </c>
      <c r="B7" s="602">
        <v>1</v>
      </c>
      <c r="C7" s="601">
        <v>31</v>
      </c>
      <c r="D7" s="612">
        <v>7</v>
      </c>
      <c r="E7" s="612">
        <v>24</v>
      </c>
      <c r="F7" s="1033">
        <v>249</v>
      </c>
      <c r="G7" s="612">
        <v>129</v>
      </c>
      <c r="H7" s="980">
        <v>120</v>
      </c>
      <c r="I7" s="1034">
        <v>15</v>
      </c>
      <c r="J7" s="612">
        <v>15.5</v>
      </c>
      <c r="K7" s="1035">
        <v>14.4</v>
      </c>
      <c r="L7" s="1033">
        <v>746</v>
      </c>
      <c r="M7" s="612">
        <v>381</v>
      </c>
      <c r="N7" s="1028">
        <v>365</v>
      </c>
      <c r="O7" s="1034">
        <v>41.6</v>
      </c>
      <c r="P7" s="612">
        <v>41.1</v>
      </c>
      <c r="Q7" s="1028">
        <v>42.2</v>
      </c>
      <c r="R7" s="1033">
        <v>635</v>
      </c>
      <c r="S7" s="612">
        <v>318</v>
      </c>
      <c r="T7" s="1035">
        <v>317</v>
      </c>
    </row>
    <row r="8" spans="1:20" x14ac:dyDescent="0.25">
      <c r="A8" s="219">
        <v>2022</v>
      </c>
      <c r="B8" s="617">
        <v>1</v>
      </c>
      <c r="C8" s="947">
        <v>31</v>
      </c>
      <c r="D8" s="981">
        <v>7</v>
      </c>
      <c r="E8" s="981">
        <v>24</v>
      </c>
      <c r="F8" s="1036">
        <v>155</v>
      </c>
      <c r="G8" s="981">
        <v>78</v>
      </c>
      <c r="H8" s="979">
        <v>77</v>
      </c>
      <c r="I8" s="754">
        <v>9.6999999999999993</v>
      </c>
      <c r="J8" s="981">
        <v>9.5</v>
      </c>
      <c r="K8" s="1037">
        <v>10</v>
      </c>
      <c r="L8" s="1036">
        <v>838</v>
      </c>
      <c r="M8" s="981">
        <v>441</v>
      </c>
      <c r="N8" s="691">
        <v>397</v>
      </c>
      <c r="O8" s="754">
        <v>48.4</v>
      </c>
      <c r="P8" s="981">
        <v>49.4</v>
      </c>
      <c r="Q8" s="691">
        <v>47.3</v>
      </c>
      <c r="R8" s="1036">
        <v>633</v>
      </c>
      <c r="S8" s="981">
        <v>337</v>
      </c>
      <c r="T8" s="1037">
        <v>296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2095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2613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622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211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683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77.107103422892891</v>
      </c>
      <c r="C21" s="739">
        <f>B10/(B7+B10)*100</f>
        <v>22.892896577107102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92.528328611898019</v>
      </c>
      <c r="C22" s="739">
        <f>B11/(B8+B11)*100</f>
        <v>7.4716713881019832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77.107103422892891</v>
      </c>
      <c r="C26" s="739">
        <f>C21</f>
        <v>22.892896577107102</v>
      </c>
    </row>
    <row r="27" spans="1:10" ht="24.75" x14ac:dyDescent="0.25">
      <c r="A27" s="742" t="s">
        <v>1407</v>
      </c>
      <c r="B27" s="739">
        <f>B22</f>
        <v>92.528328611898019</v>
      </c>
      <c r="C27" s="739">
        <f>C22</f>
        <v>7.4716713881019832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9</v>
      </c>
      <c r="D5" s="914" t="s">
        <v>5</v>
      </c>
      <c r="E5" s="211"/>
      <c r="F5" s="125">
        <v>2021</v>
      </c>
      <c r="G5" s="70">
        <v>14</v>
      </c>
      <c r="H5" s="55">
        <v>5</v>
      </c>
      <c r="I5" s="110">
        <v>9</v>
      </c>
      <c r="J5" s="70">
        <v>28</v>
      </c>
      <c r="K5" s="55">
        <v>0</v>
      </c>
      <c r="L5" s="110">
        <v>28</v>
      </c>
      <c r="M5" s="70">
        <v>2041</v>
      </c>
      <c r="N5" s="55">
        <v>2662</v>
      </c>
      <c r="O5" s="70">
        <v>628</v>
      </c>
      <c r="P5" s="110">
        <v>228</v>
      </c>
    </row>
    <row r="6" spans="1:16" x14ac:dyDescent="0.25">
      <c r="A6" s="923" t="s">
        <v>259</v>
      </c>
      <c r="B6" s="1096">
        <v>0</v>
      </c>
      <c r="C6" s="1097">
        <v>28</v>
      </c>
      <c r="D6" s="915" t="s">
        <v>5</v>
      </c>
      <c r="E6" s="254"/>
      <c r="F6" s="125">
        <v>2022</v>
      </c>
      <c r="G6" s="212">
        <v>14</v>
      </c>
      <c r="H6" s="58">
        <v>5</v>
      </c>
      <c r="I6" s="160">
        <v>9</v>
      </c>
      <c r="J6" s="212">
        <v>28</v>
      </c>
      <c r="K6" s="58">
        <v>0</v>
      </c>
      <c r="L6" s="160">
        <v>28</v>
      </c>
      <c r="M6" s="212">
        <v>2095</v>
      </c>
      <c r="N6" s="58">
        <v>2613</v>
      </c>
      <c r="O6" s="212">
        <v>622</v>
      </c>
      <c r="P6" s="160">
        <v>211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14</v>
      </c>
      <c r="H7" s="94">
        <v>5</v>
      </c>
      <c r="I7" s="169">
        <v>9</v>
      </c>
      <c r="J7" s="167"/>
      <c r="K7" s="94"/>
      <c r="L7" s="169"/>
      <c r="M7" s="167">
        <v>2701</v>
      </c>
      <c r="N7" s="94">
        <v>2805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93.6</v>
      </c>
      <c r="C5" s="611">
        <v>93.9</v>
      </c>
      <c r="D5" s="945">
        <v>93.2</v>
      </c>
      <c r="E5" s="610"/>
      <c r="F5" s="611"/>
      <c r="G5" s="945"/>
      <c r="H5" s="610"/>
      <c r="I5" s="611"/>
      <c r="J5" s="945"/>
      <c r="K5" s="610">
        <v>777</v>
      </c>
      <c r="L5" s="611">
        <v>407</v>
      </c>
      <c r="M5" s="945">
        <v>370</v>
      </c>
      <c r="N5" s="610">
        <v>100.5</v>
      </c>
      <c r="O5" s="611">
        <v>103.8</v>
      </c>
      <c r="P5" s="945">
        <v>97.1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93.7</v>
      </c>
      <c r="C6" s="458">
        <v>93</v>
      </c>
      <c r="D6" s="976">
        <v>94.4</v>
      </c>
      <c r="E6" s="457">
        <v>24</v>
      </c>
      <c r="F6" s="458">
        <v>16</v>
      </c>
      <c r="G6" s="976">
        <v>8</v>
      </c>
      <c r="H6" s="457">
        <v>30</v>
      </c>
      <c r="I6" s="458">
        <v>11</v>
      </c>
      <c r="J6" s="976">
        <v>19</v>
      </c>
      <c r="K6" s="457">
        <v>742</v>
      </c>
      <c r="L6" s="458">
        <v>365</v>
      </c>
      <c r="M6" s="976">
        <v>377</v>
      </c>
      <c r="N6" s="457">
        <v>101.2</v>
      </c>
      <c r="O6" s="458">
        <v>95.8</v>
      </c>
      <c r="P6" s="976">
        <v>107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95.8</v>
      </c>
      <c r="C7" s="612">
        <v>95.6</v>
      </c>
      <c r="D7" s="980">
        <v>96</v>
      </c>
      <c r="E7" s="601">
        <v>17</v>
      </c>
      <c r="F7" s="612">
        <v>13</v>
      </c>
      <c r="G7" s="980">
        <v>4</v>
      </c>
      <c r="H7" s="601">
        <v>15</v>
      </c>
      <c r="I7" s="612">
        <v>6</v>
      </c>
      <c r="J7" s="980">
        <v>9</v>
      </c>
      <c r="K7" s="601">
        <v>683</v>
      </c>
      <c r="L7" s="612">
        <v>352</v>
      </c>
      <c r="M7" s="980">
        <v>331</v>
      </c>
      <c r="N7" s="601">
        <v>94.9</v>
      </c>
      <c r="O7" s="612">
        <v>97</v>
      </c>
      <c r="P7" s="980">
        <v>92.8</v>
      </c>
      <c r="Q7" s="601">
        <v>0</v>
      </c>
      <c r="R7" s="612">
        <v>0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6</v>
      </c>
      <c r="I8" s="981">
        <v>1</v>
      </c>
      <c r="J8" s="979">
        <v>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1785316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24687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655</v>
      </c>
      <c r="C5" s="616">
        <v>462</v>
      </c>
      <c r="D5" s="616">
        <v>193</v>
      </c>
      <c r="E5" s="599">
        <v>1711</v>
      </c>
      <c r="F5" s="616">
        <v>721</v>
      </c>
      <c r="G5" s="945">
        <v>990</v>
      </c>
      <c r="H5" s="616">
        <v>674</v>
      </c>
      <c r="I5" s="616">
        <v>250</v>
      </c>
      <c r="J5" s="616">
        <v>424</v>
      </c>
      <c r="K5" s="217">
        <f>SUM(B5,E5,H5)</f>
        <v>3040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600</v>
      </c>
      <c r="C6" s="612">
        <v>429</v>
      </c>
      <c r="D6" s="946">
        <v>171</v>
      </c>
      <c r="E6" s="601">
        <v>1670</v>
      </c>
      <c r="F6" s="612">
        <v>716</v>
      </c>
      <c r="G6" s="946">
        <v>954</v>
      </c>
      <c r="H6" s="601">
        <v>597</v>
      </c>
      <c r="I6" s="612">
        <v>241</v>
      </c>
      <c r="J6" s="612">
        <v>356</v>
      </c>
      <c r="K6" s="218">
        <f>SUM(B6,E6,H6)</f>
        <v>2867</v>
      </c>
      <c r="M6" s="105" t="s">
        <v>284</v>
      </c>
      <c r="N6" s="171">
        <f>IF(ISBLANK(J7),"",J7)</f>
        <v>335</v>
      </c>
      <c r="O6" s="80">
        <f>IF(ISBLANK(I7),"",I7)</f>
        <v>234</v>
      </c>
      <c r="P6" s="211"/>
    </row>
    <row r="7" spans="1:17" ht="24.75" x14ac:dyDescent="0.25">
      <c r="A7" s="218">
        <v>2023</v>
      </c>
      <c r="B7" s="601">
        <v>612</v>
      </c>
      <c r="C7" s="612">
        <v>458</v>
      </c>
      <c r="D7" s="946">
        <v>154</v>
      </c>
      <c r="E7" s="601">
        <v>1723</v>
      </c>
      <c r="F7" s="612">
        <v>718</v>
      </c>
      <c r="G7" s="946">
        <v>1005</v>
      </c>
      <c r="H7" s="601">
        <v>569</v>
      </c>
      <c r="I7" s="612">
        <v>234</v>
      </c>
      <c r="J7" s="612">
        <v>335</v>
      </c>
      <c r="K7" s="218">
        <f>SUM(B7,E7,H7)</f>
        <v>2904</v>
      </c>
      <c r="M7" s="106" t="s">
        <v>285</v>
      </c>
      <c r="N7" s="220">
        <f>IF(ISBLANK(G7),"",G7)</f>
        <v>1005</v>
      </c>
      <c r="O7" s="107">
        <f>IF(ISBLANK(F7),"",F7)</f>
        <v>718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154</v>
      </c>
      <c r="O8" s="83">
        <f>IF(ISBLANK(C7),"",C7)</f>
        <v>458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335</v>
      </c>
      <c r="O13" s="80">
        <f>IF(ISBLANK(I7),"",I7)</f>
        <v>234</v>
      </c>
      <c r="P13" s="211"/>
    </row>
    <row r="14" spans="1:17" ht="27.75" customHeight="1" x14ac:dyDescent="0.25">
      <c r="M14" s="106" t="s">
        <v>515</v>
      </c>
      <c r="N14" s="220">
        <f>IF(ISBLANK(G7),"",G7)</f>
        <v>1005</v>
      </c>
      <c r="O14" s="107">
        <f>IF(ISBLANK(F7),"",F7)</f>
        <v>718</v>
      </c>
      <c r="P14" s="211"/>
    </row>
    <row r="15" spans="1:17" ht="26.25" customHeight="1" x14ac:dyDescent="0.25">
      <c r="M15" s="108" t="s">
        <v>516</v>
      </c>
      <c r="N15" s="170">
        <f>IF(ISBLANK(D7),"",D7)</f>
        <v>154</v>
      </c>
      <c r="O15" s="83">
        <f>IF(ISBLANK(C7),"",C7)</f>
        <v>458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168</v>
      </c>
      <c r="C21" s="616">
        <v>116</v>
      </c>
      <c r="D21" s="616">
        <v>52</v>
      </c>
      <c r="E21" s="599">
        <v>470</v>
      </c>
      <c r="F21" s="616">
        <v>218</v>
      </c>
      <c r="G21" s="945">
        <v>252</v>
      </c>
      <c r="H21" s="616">
        <v>171</v>
      </c>
      <c r="I21" s="616">
        <v>69</v>
      </c>
      <c r="J21" s="616">
        <v>102</v>
      </c>
      <c r="K21" s="217">
        <f>SUM(B21,E21,H21)</f>
        <v>809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187</v>
      </c>
      <c r="C22" s="1028">
        <v>133</v>
      </c>
      <c r="D22" s="980">
        <v>54</v>
      </c>
      <c r="E22" s="1034">
        <v>448</v>
      </c>
      <c r="F22" s="1028">
        <v>187</v>
      </c>
      <c r="G22" s="980">
        <v>261</v>
      </c>
      <c r="H22" s="1034">
        <v>169</v>
      </c>
      <c r="I22" s="1028">
        <v>57</v>
      </c>
      <c r="J22" s="1028">
        <v>112</v>
      </c>
      <c r="K22" s="218">
        <f>SUM(B22,E22,H22)</f>
        <v>804</v>
      </c>
      <c r="M22" s="105" t="s">
        <v>284</v>
      </c>
      <c r="N22" s="171">
        <f>IF(ISBLANK(J23),"",J23)</f>
        <v>115</v>
      </c>
      <c r="O22" s="80">
        <f>IF(ISBLANK(I23),"",I23)</f>
        <v>61</v>
      </c>
      <c r="P22" s="211"/>
    </row>
    <row r="23" spans="1:17" ht="24.75" x14ac:dyDescent="0.25">
      <c r="A23" s="218">
        <v>2022</v>
      </c>
      <c r="B23" s="1034">
        <v>224</v>
      </c>
      <c r="C23" s="1028">
        <v>159</v>
      </c>
      <c r="D23" s="980">
        <v>65</v>
      </c>
      <c r="E23" s="1034">
        <v>439</v>
      </c>
      <c r="F23" s="1028">
        <v>185</v>
      </c>
      <c r="G23" s="980">
        <v>254</v>
      </c>
      <c r="H23" s="1034">
        <v>176</v>
      </c>
      <c r="I23" s="1028">
        <v>61</v>
      </c>
      <c r="J23" s="1028">
        <v>115</v>
      </c>
      <c r="K23" s="218">
        <f>SUM(B23,E23,H23)</f>
        <v>839</v>
      </c>
      <c r="M23" s="106" t="s">
        <v>285</v>
      </c>
      <c r="N23" s="220">
        <f>IF(ISBLANK(G23),"",G23)</f>
        <v>254</v>
      </c>
      <c r="O23" s="107">
        <f>IF(ISBLANK(F23),"",F23)</f>
        <v>185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65</v>
      </c>
      <c r="O24" s="109">
        <f>IF(ISBLANK(C23),"",C23)</f>
        <v>159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115</v>
      </c>
      <c r="O29" s="80">
        <f>IF(ISBLANK(I23),"",I23)</f>
        <v>61</v>
      </c>
      <c r="P29" s="211"/>
    </row>
    <row r="30" spans="1:17" ht="27.75" customHeight="1" x14ac:dyDescent="0.25">
      <c r="M30" s="106" t="s">
        <v>515</v>
      </c>
      <c r="N30" s="220">
        <f>IF(ISBLANK(G23),"",G23)</f>
        <v>254</v>
      </c>
      <c r="O30" s="107">
        <f>IF(ISBLANK(F23),"",F23)</f>
        <v>185</v>
      </c>
      <c r="P30" s="211"/>
    </row>
    <row r="31" spans="1:17" ht="27.75" customHeight="1" x14ac:dyDescent="0.25">
      <c r="M31" s="108" t="s">
        <v>516</v>
      </c>
      <c r="N31" s="221">
        <f>IF(ISBLANK(D23),"",D23)</f>
        <v>65</v>
      </c>
      <c r="O31" s="109">
        <f>IF(ISBLANK(C23),"",C23)</f>
        <v>159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1106086</v>
      </c>
      <c r="D5" s="253"/>
    </row>
    <row r="6" spans="1:4" ht="30" x14ac:dyDescent="0.25">
      <c r="A6" s="686" t="s">
        <v>474</v>
      </c>
      <c r="B6" s="617">
        <v>679230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10</v>
      </c>
      <c r="G6" s="458">
        <v>5</v>
      </c>
      <c r="H6" s="976">
        <v>5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9</v>
      </c>
      <c r="G7" s="612">
        <v>3</v>
      </c>
      <c r="H7" s="980">
        <v>6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180</v>
      </c>
      <c r="C5" s="207">
        <v>132</v>
      </c>
      <c r="G5" s="113"/>
      <c r="H5" s="174" t="s">
        <v>586</v>
      </c>
      <c r="I5" s="207">
        <v>110</v>
      </c>
      <c r="J5" s="207">
        <v>101</v>
      </c>
    </row>
    <row r="6" spans="1:13" ht="15" customHeight="1" x14ac:dyDescent="0.25">
      <c r="A6" s="175" t="s">
        <v>587</v>
      </c>
      <c r="B6" s="208">
        <v>2317</v>
      </c>
      <c r="C6" s="208">
        <v>338</v>
      </c>
      <c r="G6" s="113"/>
      <c r="H6" s="175" t="s">
        <v>587</v>
      </c>
      <c r="I6" s="208">
        <v>554</v>
      </c>
      <c r="J6" s="208">
        <v>167</v>
      </c>
    </row>
    <row r="7" spans="1:13" ht="15" customHeight="1" x14ac:dyDescent="0.25">
      <c r="A7" s="175" t="s">
        <v>588</v>
      </c>
      <c r="B7" s="208">
        <v>4770</v>
      </c>
      <c r="C7" s="208">
        <v>2938</v>
      </c>
      <c r="G7" s="113"/>
      <c r="H7" s="175" t="s">
        <v>588</v>
      </c>
      <c r="I7" s="208">
        <v>2475</v>
      </c>
      <c r="J7" s="208">
        <v>1002</v>
      </c>
    </row>
    <row r="8" spans="1:13" ht="15" customHeight="1" x14ac:dyDescent="0.25">
      <c r="A8" s="175" t="s">
        <v>589</v>
      </c>
      <c r="B8" s="208">
        <v>7023</v>
      </c>
      <c r="C8" s="208">
        <v>6437</v>
      </c>
      <c r="G8" s="113"/>
      <c r="H8" s="175" t="s">
        <v>589</v>
      </c>
      <c r="I8" s="208">
        <v>5873</v>
      </c>
      <c r="J8" s="208">
        <v>4740</v>
      </c>
    </row>
    <row r="9" spans="1:13" ht="15" customHeight="1" x14ac:dyDescent="0.25">
      <c r="A9" s="175" t="s">
        <v>590</v>
      </c>
      <c r="B9" s="208">
        <v>16666</v>
      </c>
      <c r="C9" s="208">
        <v>19598</v>
      </c>
      <c r="G9" s="113"/>
      <c r="H9" s="175" t="s">
        <v>590</v>
      </c>
      <c r="I9" s="208">
        <v>17796</v>
      </c>
      <c r="J9" s="208">
        <v>19798</v>
      </c>
    </row>
    <row r="10" spans="1:13" ht="15" customHeight="1" x14ac:dyDescent="0.25">
      <c r="A10" s="175" t="s">
        <v>591</v>
      </c>
      <c r="B10" s="208">
        <v>1509</v>
      </c>
      <c r="C10" s="208">
        <v>1543</v>
      </c>
      <c r="G10" s="113"/>
      <c r="H10" s="175" t="s">
        <v>591</v>
      </c>
      <c r="I10" s="208">
        <v>1632</v>
      </c>
      <c r="J10" s="208">
        <v>1303</v>
      </c>
    </row>
    <row r="11" spans="1:13" ht="15" customHeight="1" x14ac:dyDescent="0.25">
      <c r="A11" s="176" t="s">
        <v>592</v>
      </c>
      <c r="B11" s="209">
        <v>2031</v>
      </c>
      <c r="C11" s="209">
        <v>2061</v>
      </c>
      <c r="G11" s="113"/>
      <c r="H11" s="176" t="s">
        <v>592</v>
      </c>
      <c r="I11" s="209">
        <v>3333</v>
      </c>
      <c r="J11" s="209">
        <v>2834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180</v>
      </c>
      <c r="C17" s="178">
        <f>IF(ISBLANK(C5),"0",C5)</f>
        <v>132</v>
      </c>
      <c r="G17" s="113"/>
      <c r="H17" s="174" t="s">
        <v>586</v>
      </c>
      <c r="I17" s="177">
        <f>IF(ISBLANK(I5),"0",I5)</f>
        <v>110</v>
      </c>
      <c r="J17" s="178">
        <f>IF(ISBLANK(J5),"0",J5)</f>
        <v>101</v>
      </c>
    </row>
    <row r="18" spans="1:13" ht="15" customHeight="1" x14ac:dyDescent="0.25">
      <c r="A18" s="175" t="s">
        <v>587</v>
      </c>
      <c r="B18" s="179">
        <f t="shared" ref="B18:C18" si="0">IF(ISBLANK(B6),"0",B6)</f>
        <v>2317</v>
      </c>
      <c r="C18" s="180">
        <f t="shared" si="0"/>
        <v>338</v>
      </c>
      <c r="G18" s="113"/>
      <c r="H18" s="175" t="s">
        <v>587</v>
      </c>
      <c r="I18" s="179">
        <f t="shared" ref="I18:J18" si="1">IF(ISBLANK(I6),"0",I6)</f>
        <v>554</v>
      </c>
      <c r="J18" s="180">
        <f t="shared" si="1"/>
        <v>167</v>
      </c>
    </row>
    <row r="19" spans="1:13" ht="15" customHeight="1" x14ac:dyDescent="0.25">
      <c r="A19" s="175" t="s">
        <v>588</v>
      </c>
      <c r="B19" s="179">
        <f t="shared" ref="B19:C19" si="2">IF(ISBLANK(B7),"0",B7)</f>
        <v>4770</v>
      </c>
      <c r="C19" s="180">
        <f t="shared" si="2"/>
        <v>2938</v>
      </c>
      <c r="G19" s="113"/>
      <c r="H19" s="175" t="s">
        <v>588</v>
      </c>
      <c r="I19" s="179">
        <f t="shared" ref="I19:J19" si="3">IF(ISBLANK(I7),"0",I7)</f>
        <v>2475</v>
      </c>
      <c r="J19" s="180">
        <f t="shared" si="3"/>
        <v>1002</v>
      </c>
    </row>
    <row r="20" spans="1:13" ht="15" customHeight="1" x14ac:dyDescent="0.25">
      <c r="A20" s="175" t="s">
        <v>589</v>
      </c>
      <c r="B20" s="179">
        <f t="shared" ref="B20:C20" si="4">IF(ISBLANK(B8),"0",B8)</f>
        <v>7023</v>
      </c>
      <c r="C20" s="180">
        <f t="shared" si="4"/>
        <v>6437</v>
      </c>
      <c r="G20" s="113"/>
      <c r="H20" s="175" t="s">
        <v>589</v>
      </c>
      <c r="I20" s="179">
        <f t="shared" ref="I20:J20" si="5">IF(ISBLANK(I8),"0",I8)</f>
        <v>5873</v>
      </c>
      <c r="J20" s="180">
        <f t="shared" si="5"/>
        <v>4740</v>
      </c>
    </row>
    <row r="21" spans="1:13" ht="15" customHeight="1" x14ac:dyDescent="0.25">
      <c r="A21" s="175" t="s">
        <v>590</v>
      </c>
      <c r="B21" s="179">
        <f t="shared" ref="B21:C21" si="6">IF(ISBLANK(B9),"0",B9)</f>
        <v>16666</v>
      </c>
      <c r="C21" s="180">
        <f t="shared" si="6"/>
        <v>19598</v>
      </c>
      <c r="G21" s="113"/>
      <c r="H21" s="175" t="s">
        <v>590</v>
      </c>
      <c r="I21" s="179">
        <f t="shared" ref="I21:J21" si="7">IF(ISBLANK(I9),"0",I9)</f>
        <v>17796</v>
      </c>
      <c r="J21" s="180">
        <f t="shared" si="7"/>
        <v>19798</v>
      </c>
    </row>
    <row r="22" spans="1:13" ht="15" customHeight="1" x14ac:dyDescent="0.25">
      <c r="A22" s="175" t="s">
        <v>591</v>
      </c>
      <c r="B22" s="179">
        <f t="shared" ref="B22:C22" si="8">IF(ISBLANK(B10),"0",B10)</f>
        <v>1509</v>
      </c>
      <c r="C22" s="180">
        <f t="shared" si="8"/>
        <v>1543</v>
      </c>
      <c r="G22" s="113"/>
      <c r="H22" s="175" t="s">
        <v>591</v>
      </c>
      <c r="I22" s="179">
        <f t="shared" ref="I22:J22" si="9">IF(ISBLANK(I10),"0",I10)</f>
        <v>1632</v>
      </c>
      <c r="J22" s="180">
        <f t="shared" si="9"/>
        <v>1303</v>
      </c>
    </row>
    <row r="23" spans="1:13" ht="15" customHeight="1" x14ac:dyDescent="0.25">
      <c r="A23" s="176" t="s">
        <v>592</v>
      </c>
      <c r="B23" s="181">
        <f t="shared" ref="B23:C23" si="10">IF(ISBLANK(B11),"0",B11)</f>
        <v>2031</v>
      </c>
      <c r="C23" s="182">
        <f t="shared" si="10"/>
        <v>2061</v>
      </c>
      <c r="G23" s="113"/>
      <c r="H23" s="176" t="s">
        <v>592</v>
      </c>
      <c r="I23" s="181">
        <f t="shared" ref="I23:J23" si="11">IF(ISBLANK(I11),"0",I11)</f>
        <v>3333</v>
      </c>
      <c r="J23" s="182">
        <f t="shared" si="11"/>
        <v>2834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0.5217996289424861</v>
      </c>
      <c r="C29" s="184">
        <f>C17/SUM(C17:C23)*100</f>
        <v>0.39943111326292857</v>
      </c>
      <c r="D29" s="253"/>
      <c r="E29" s="253"/>
      <c r="G29" s="113"/>
      <c r="H29" s="174" t="s">
        <v>593</v>
      </c>
      <c r="I29" s="184">
        <f>I17/SUM(I17:I23)*100</f>
        <v>0.34620589808957292</v>
      </c>
      <c r="J29" s="184">
        <f>J17/SUM(J17:J23)*100</f>
        <v>0.33728502254132575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6.716720779220779</v>
      </c>
      <c r="C30" s="185">
        <f>C18/SUM(C17:C23)*100</f>
        <v>1.0227857294156806</v>
      </c>
      <c r="D30" s="253"/>
      <c r="E30" s="253"/>
      <c r="G30" s="113"/>
      <c r="H30" s="175" t="s">
        <v>594</v>
      </c>
      <c r="I30" s="185">
        <f>I18/SUM(I17:I23)*100</f>
        <v>1.7436187958329401</v>
      </c>
      <c r="J30" s="185">
        <f>J18/SUM(J17:J23)*100</f>
        <v>0.55768909667724154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13.827690166975881</v>
      </c>
      <c r="C31" s="185">
        <f>C19/SUM(C17:C23)*100</f>
        <v>8.8903682633824541</v>
      </c>
      <c r="D31" s="253"/>
      <c r="E31" s="253"/>
      <c r="G31" s="113"/>
      <c r="H31" s="175" t="s">
        <v>595</v>
      </c>
      <c r="I31" s="185">
        <f>I19/SUM(I17:I23)*100</f>
        <v>7.7896327070153895</v>
      </c>
      <c r="J31" s="185">
        <f>J19/SUM(J17:J23)*100</f>
        <v>3.3461345800634499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20.358882189239331</v>
      </c>
      <c r="C32" s="185">
        <f>C20/SUM(C17:C23)*100</f>
        <v>19.478318758132357</v>
      </c>
      <c r="D32" s="253"/>
      <c r="E32" s="253"/>
      <c r="G32" s="113"/>
      <c r="H32" s="175" t="s">
        <v>596</v>
      </c>
      <c r="I32" s="185">
        <f>I20/SUM(I17:I23)*100</f>
        <v>18.484247631636926</v>
      </c>
      <c r="J32" s="185">
        <f>J20/SUM(J17:J23)*100</f>
        <v>15.829019869761229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48.312847866419297</v>
      </c>
      <c r="C33" s="185">
        <f>C21/SUM(C17:C23)*100</f>
        <v>59.303416346415716</v>
      </c>
      <c r="D33" s="253"/>
      <c r="E33" s="253"/>
      <c r="G33" s="113"/>
      <c r="H33" s="175" t="s">
        <v>597</v>
      </c>
      <c r="I33" s="185">
        <f>I21/SUM(I17:I23)*100</f>
        <v>56.009819658200357</v>
      </c>
      <c r="J33" s="185">
        <f>J21/SUM(J17:J23)*100</f>
        <v>66.114543329437296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4.3744202226345088</v>
      </c>
      <c r="C34" s="185">
        <f>C22/SUM(C17:C23)*100</f>
        <v>4.6691076345810512</v>
      </c>
      <c r="D34" s="253"/>
      <c r="E34" s="253"/>
      <c r="G34" s="113"/>
      <c r="H34" s="175" t="s">
        <v>598</v>
      </c>
      <c r="I34" s="185">
        <f>I22/SUM(I17:I23)*100</f>
        <v>5.1364365971107544</v>
      </c>
      <c r="J34" s="185">
        <f>J22/SUM(J17:J23)*100</f>
        <v>4.3513107363499746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5.887639146567718</v>
      </c>
      <c r="C35" s="186">
        <f>C23/SUM(C17:C23)*100</f>
        <v>6.2365721548098163</v>
      </c>
      <c r="D35" s="253"/>
      <c r="E35" s="253"/>
      <c r="G35" s="113"/>
      <c r="H35" s="176" t="s">
        <v>599</v>
      </c>
      <c r="I35" s="186">
        <f>I23/SUM(I17:I23)*100</f>
        <v>10.49003871211406</v>
      </c>
      <c r="J35" s="186">
        <f>J23/SUM(J17:J23)*100</f>
        <v>9.464017365169477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0.5217996289424861</v>
      </c>
      <c r="C41" s="184">
        <f t="shared" si="12"/>
        <v>0.39943111326292857</v>
      </c>
      <c r="G41" s="113"/>
      <c r="H41" s="174" t="s">
        <v>601</v>
      </c>
      <c r="I41" s="184">
        <f t="shared" ref="I41:J41" si="13">I29</f>
        <v>0.34620589808957292</v>
      </c>
      <c r="J41" s="184">
        <f t="shared" si="13"/>
        <v>0.33728502254132575</v>
      </c>
    </row>
    <row r="42" spans="1:12" x14ac:dyDescent="0.25">
      <c r="A42" s="175" t="s">
        <v>602</v>
      </c>
      <c r="B42" s="185">
        <f t="shared" si="12"/>
        <v>6.716720779220779</v>
      </c>
      <c r="C42" s="185">
        <f t="shared" si="12"/>
        <v>1.0227857294156806</v>
      </c>
      <c r="G42" s="113"/>
      <c r="H42" s="175" t="s">
        <v>602</v>
      </c>
      <c r="I42" s="185">
        <f t="shared" ref="I42:J42" si="14">I30</f>
        <v>1.7436187958329401</v>
      </c>
      <c r="J42" s="185">
        <f t="shared" si="14"/>
        <v>0.55768909667724154</v>
      </c>
    </row>
    <row r="43" spans="1:12" x14ac:dyDescent="0.25">
      <c r="A43" s="175" t="s">
        <v>603</v>
      </c>
      <c r="B43" s="185">
        <f t="shared" si="12"/>
        <v>13.827690166975881</v>
      </c>
      <c r="C43" s="185">
        <f t="shared" si="12"/>
        <v>8.8903682633824541</v>
      </c>
      <c r="G43" s="113"/>
      <c r="H43" s="175" t="s">
        <v>603</v>
      </c>
      <c r="I43" s="185">
        <f t="shared" ref="I43:J43" si="15">I31</f>
        <v>7.7896327070153895</v>
      </c>
      <c r="J43" s="185">
        <f t="shared" si="15"/>
        <v>3.3461345800634499</v>
      </c>
    </row>
    <row r="44" spans="1:12" x14ac:dyDescent="0.25">
      <c r="A44" s="175" t="s">
        <v>604</v>
      </c>
      <c r="B44" s="185">
        <f t="shared" si="12"/>
        <v>20.358882189239331</v>
      </c>
      <c r="C44" s="185">
        <f t="shared" si="12"/>
        <v>19.478318758132357</v>
      </c>
      <c r="G44" s="113"/>
      <c r="H44" s="175" t="s">
        <v>604</v>
      </c>
      <c r="I44" s="185">
        <f t="shared" ref="I44:J44" si="16">I32</f>
        <v>18.484247631636926</v>
      </c>
      <c r="J44" s="185">
        <f t="shared" si="16"/>
        <v>15.829019869761229</v>
      </c>
    </row>
    <row r="45" spans="1:12" x14ac:dyDescent="0.25">
      <c r="A45" s="175" t="s">
        <v>605</v>
      </c>
      <c r="B45" s="185">
        <f t="shared" si="12"/>
        <v>48.312847866419297</v>
      </c>
      <c r="C45" s="185">
        <f t="shared" si="12"/>
        <v>59.303416346415716</v>
      </c>
      <c r="G45" s="113"/>
      <c r="H45" s="175" t="s">
        <v>605</v>
      </c>
      <c r="I45" s="185">
        <f t="shared" ref="I45:J45" si="17">I33</f>
        <v>56.009819658200357</v>
      </c>
      <c r="J45" s="185">
        <f t="shared" si="17"/>
        <v>66.114543329437296</v>
      </c>
    </row>
    <row r="46" spans="1:12" x14ac:dyDescent="0.25">
      <c r="A46" s="175" t="s">
        <v>606</v>
      </c>
      <c r="B46" s="185">
        <f t="shared" si="12"/>
        <v>4.3744202226345088</v>
      </c>
      <c r="C46" s="185">
        <f t="shared" si="12"/>
        <v>4.6691076345810512</v>
      </c>
      <c r="G46" s="113"/>
      <c r="H46" s="175" t="s">
        <v>606</v>
      </c>
      <c r="I46" s="185">
        <f t="shared" ref="I46:J46" si="18">I34</f>
        <v>5.1364365971107544</v>
      </c>
      <c r="J46" s="185">
        <f t="shared" si="18"/>
        <v>4.3513107363499746</v>
      </c>
    </row>
    <row r="47" spans="1:12" x14ac:dyDescent="0.25">
      <c r="A47" s="176" t="s">
        <v>607</v>
      </c>
      <c r="B47" s="186">
        <f t="shared" si="12"/>
        <v>5.887639146567718</v>
      </c>
      <c r="C47" s="186">
        <f t="shared" si="12"/>
        <v>6.2365721548098163</v>
      </c>
      <c r="G47" s="113"/>
      <c r="H47" s="176" t="s">
        <v>607</v>
      </c>
      <c r="I47" s="186">
        <f t="shared" ref="I47:J47" si="19">I35</f>
        <v>10.49003871211406</v>
      </c>
      <c r="J47" s="186">
        <f t="shared" si="19"/>
        <v>9.464017365169477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21335</v>
      </c>
      <c r="C5" s="207">
        <v>19215</v>
      </c>
      <c r="D5" s="253"/>
      <c r="E5" s="253"/>
      <c r="F5" s="1003"/>
      <c r="H5" s="174" t="s">
        <v>624</v>
      </c>
      <c r="I5" s="207">
        <v>9243</v>
      </c>
      <c r="J5" s="207">
        <v>7725</v>
      </c>
    </row>
    <row r="6" spans="1:10" ht="15" customHeight="1" x14ac:dyDescent="0.25">
      <c r="A6" s="175" t="s">
        <v>625</v>
      </c>
      <c r="B6" s="208">
        <v>4865</v>
      </c>
      <c r="C6" s="208">
        <v>4965</v>
      </c>
      <c r="D6" s="253"/>
      <c r="E6" s="253"/>
      <c r="F6" s="1003"/>
      <c r="H6" s="175" t="s">
        <v>625</v>
      </c>
      <c r="I6" s="208">
        <v>10266</v>
      </c>
      <c r="J6" s="208">
        <v>11733</v>
      </c>
    </row>
    <row r="7" spans="1:10" ht="15" customHeight="1" x14ac:dyDescent="0.25">
      <c r="A7" s="176" t="s">
        <v>626</v>
      </c>
      <c r="B7" s="209">
        <v>8296</v>
      </c>
      <c r="C7" s="209">
        <v>8867</v>
      </c>
      <c r="D7" s="253"/>
      <c r="E7" s="253"/>
      <c r="F7" s="1003"/>
      <c r="H7" s="175" t="s">
        <v>626</v>
      </c>
      <c r="I7" s="208">
        <v>12129</v>
      </c>
      <c r="J7" s="208">
        <v>10361</v>
      </c>
    </row>
    <row r="8" spans="1:10" x14ac:dyDescent="0.25">
      <c r="D8" s="253"/>
      <c r="E8" s="253"/>
      <c r="F8" s="1003"/>
      <c r="H8" s="176" t="s">
        <v>2351</v>
      </c>
      <c r="I8" s="209">
        <v>135</v>
      </c>
      <c r="J8" s="209">
        <v>126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21335</v>
      </c>
      <c r="C13" s="178">
        <f>IF(ISBLANK(C5),"0",C5)</f>
        <v>19215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4865</v>
      </c>
      <c r="C14" s="180">
        <f t="shared" si="0"/>
        <v>4965</v>
      </c>
      <c r="D14" s="253"/>
      <c r="E14" s="253"/>
      <c r="F14" s="1003"/>
      <c r="H14" s="174" t="s">
        <v>624</v>
      </c>
      <c r="I14" s="177">
        <f>IF(ISBLANK(I5),"0",I5)</f>
        <v>9243</v>
      </c>
      <c r="J14" s="178">
        <f>IF(ISBLANK(J5),"0",J5)</f>
        <v>7725</v>
      </c>
    </row>
    <row r="15" spans="1:10" ht="15" customHeight="1" x14ac:dyDescent="0.25">
      <c r="A15" s="176" t="s">
        <v>626</v>
      </c>
      <c r="B15" s="181">
        <f t="shared" si="0"/>
        <v>8296</v>
      </c>
      <c r="C15" s="182">
        <f t="shared" si="0"/>
        <v>8867</v>
      </c>
      <c r="D15" s="253"/>
      <c r="E15" s="253"/>
      <c r="F15" s="1003"/>
      <c r="H15" s="175" t="s">
        <v>625</v>
      </c>
      <c r="I15" s="179">
        <f t="shared" ref="I15:J15" si="1">IF(ISBLANK(I6),"0",I6)</f>
        <v>10266</v>
      </c>
      <c r="J15" s="180">
        <f t="shared" si="1"/>
        <v>11733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12129</v>
      </c>
      <c r="J16" s="180">
        <f t="shared" si="2"/>
        <v>10361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135</v>
      </c>
      <c r="J17" s="182">
        <f t="shared" si="3"/>
        <v>126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61.847750463821896</v>
      </c>
      <c r="C21" s="184">
        <f>C13/SUM(C13:C15)*100</f>
        <v>58.144460919296762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14.103084415584416</v>
      </c>
      <c r="C22" s="185">
        <f>C14/SUM(C13:C15)*100</f>
        <v>15.024056646594245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24.049165120593692</v>
      </c>
      <c r="C23" s="186">
        <f>C15/SUM(C13:C15)*100</f>
        <v>26.831482434108995</v>
      </c>
      <c r="D23" s="253"/>
      <c r="E23" s="253"/>
      <c r="F23" s="1003"/>
      <c r="H23" s="174" t="s">
        <v>629</v>
      </c>
      <c r="I23" s="184">
        <f>I14/SUM(I14:I17)*100</f>
        <v>29.090737418562927</v>
      </c>
      <c r="J23" s="184">
        <f>J14/SUM(J14:J17)*100</f>
        <v>25.797295040908331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32.310452270795956</v>
      </c>
      <c r="J24" s="185">
        <f>J15/SUM(J14:J17)*100</f>
        <v>39.181833361162134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38.173921253894818</v>
      </c>
      <c r="J25" s="185">
        <f>J16/SUM(J14:J17)*100</f>
        <v>34.600100183670065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0.42488905674629401</v>
      </c>
      <c r="J26" s="186">
        <f>J17/SUM(J14:J17)*100</f>
        <v>0.42077141425947567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61.847750463821896</v>
      </c>
      <c r="C29" s="189">
        <f t="shared" si="4"/>
        <v>58.144460919296762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14.103084415584416</v>
      </c>
      <c r="C30" s="192">
        <f t="shared" si="4"/>
        <v>15.024056646594245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24.049165120593692</v>
      </c>
      <c r="C31" s="195">
        <f t="shared" si="4"/>
        <v>26.831482434108995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29.090737418562927</v>
      </c>
      <c r="J32" s="189">
        <f>J23</f>
        <v>25.797295040908331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32.310452270795956</v>
      </c>
      <c r="J33" s="192">
        <f t="shared" si="5"/>
        <v>39.181833361162134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38.173921253894818</v>
      </c>
      <c r="J34" s="192">
        <f t="shared" si="6"/>
        <v>34.600100183670065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0.42488905674629401</v>
      </c>
      <c r="J35" s="195">
        <f t="shared" si="7"/>
        <v>0.42077141425947567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612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72319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74.48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153.19999999999999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</v>
      </c>
      <c r="C5" s="655">
        <v>13</v>
      </c>
      <c r="E5" s="28"/>
      <c r="J5" s="654" t="s">
        <v>542</v>
      </c>
      <c r="K5" s="669">
        <f>IF(ISBLANK(B5),"",B5)</f>
        <v>6</v>
      </c>
      <c r="L5" s="618">
        <f>IF(ISBLANK(C5),"",C5)</f>
        <v>13</v>
      </c>
      <c r="N5" s="28"/>
    </row>
    <row r="6" spans="1:15" x14ac:dyDescent="0.25">
      <c r="A6" s="656" t="s">
        <v>543</v>
      </c>
      <c r="B6" s="657">
        <v>8</v>
      </c>
      <c r="C6" s="657">
        <v>9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32</v>
      </c>
      <c r="C7" s="657">
        <v>23</v>
      </c>
      <c r="E7" s="44"/>
      <c r="J7" s="656" t="s">
        <v>641</v>
      </c>
      <c r="K7" s="670">
        <f t="shared" si="0"/>
        <v>32</v>
      </c>
      <c r="L7" s="619">
        <f t="shared" si="1"/>
        <v>23</v>
      </c>
      <c r="N7" s="44"/>
    </row>
    <row r="8" spans="1:15" x14ac:dyDescent="0.25">
      <c r="A8" s="650" t="s">
        <v>642</v>
      </c>
      <c r="B8" s="651">
        <v>42</v>
      </c>
      <c r="C8" s="651">
        <v>34</v>
      </c>
      <c r="E8" s="21"/>
      <c r="J8" s="650" t="s">
        <v>642</v>
      </c>
      <c r="K8" s="670">
        <f t="shared" si="0"/>
        <v>42</v>
      </c>
      <c r="L8" s="619">
        <f t="shared" si="1"/>
        <v>34</v>
      </c>
      <c r="N8" s="21"/>
    </row>
    <row r="9" spans="1:15" x14ac:dyDescent="0.25">
      <c r="A9" s="650" t="s">
        <v>643</v>
      </c>
      <c r="B9" s="651">
        <v>116</v>
      </c>
      <c r="C9" s="651">
        <v>46</v>
      </c>
      <c r="E9" s="21"/>
      <c r="J9" s="650" t="s">
        <v>643</v>
      </c>
      <c r="K9" s="670">
        <f t="shared" si="0"/>
        <v>116</v>
      </c>
      <c r="L9" s="619">
        <f t="shared" si="1"/>
        <v>46</v>
      </c>
      <c r="N9" s="21"/>
    </row>
    <row r="10" spans="1:15" x14ac:dyDescent="0.25">
      <c r="A10" s="652" t="s">
        <v>365</v>
      </c>
      <c r="B10" s="653">
        <v>1471</v>
      </c>
      <c r="C10" s="653">
        <v>89</v>
      </c>
      <c r="J10" s="652" t="s">
        <v>365</v>
      </c>
      <c r="K10" s="671">
        <f t="shared" si="0"/>
        <v>1471</v>
      </c>
      <c r="L10" s="620">
        <f t="shared" si="1"/>
        <v>89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4.5999999999999996</v>
      </c>
      <c r="C15" s="197"/>
      <c r="D15" s="253"/>
      <c r="E15" s="211"/>
      <c r="F15" s="253"/>
      <c r="G15" s="253"/>
      <c r="J15" s="673" t="s">
        <v>488</v>
      </c>
      <c r="K15" s="674">
        <f>B15</f>
        <v>4.5999999999999996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0.61</v>
      </c>
      <c r="C16" s="197"/>
      <c r="D16" s="253"/>
      <c r="E16" s="254"/>
      <c r="F16" s="253"/>
      <c r="G16" s="253"/>
      <c r="J16" s="675" t="s">
        <v>489</v>
      </c>
      <c r="K16" s="676">
        <f>B16</f>
        <v>0.61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0.89</v>
      </c>
      <c r="C18" s="197"/>
      <c r="D18" s="255"/>
      <c r="E18" s="256"/>
      <c r="F18" s="253"/>
      <c r="G18" s="253"/>
      <c r="J18" s="678" t="s">
        <v>501</v>
      </c>
      <c r="K18" s="674">
        <f>B18</f>
        <v>0.89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3.41</v>
      </c>
      <c r="C19" s="198"/>
      <c r="D19" s="255"/>
      <c r="E19" s="256"/>
      <c r="F19" s="253"/>
      <c r="G19" s="253"/>
      <c r="J19" s="672" t="s">
        <v>502</v>
      </c>
      <c r="K19" s="676">
        <f>B19</f>
        <v>3.41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2.64</v>
      </c>
      <c r="C21" s="253"/>
      <c r="D21" s="253"/>
      <c r="E21" s="253"/>
      <c r="F21" s="253"/>
      <c r="G21" s="253"/>
      <c r="J21" s="661" t="s">
        <v>498</v>
      </c>
      <c r="K21" s="679">
        <f>B21</f>
        <v>2.64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8</v>
      </c>
      <c r="E32" s="28"/>
      <c r="J32" s="654" t="s">
        <v>542</v>
      </c>
      <c r="K32" s="669">
        <f>IF(ISBLANK(B32),"",B32)</f>
        <v>6</v>
      </c>
      <c r="L32" s="618">
        <f>IF(ISBLANK(C32),"",C32)</f>
        <v>8</v>
      </c>
      <c r="N32" s="28"/>
    </row>
    <row r="33" spans="1:15" x14ac:dyDescent="0.25">
      <c r="A33" s="656" t="s">
        <v>543</v>
      </c>
      <c r="B33" s="657">
        <v>1</v>
      </c>
      <c r="C33" s="657">
        <v>6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8</v>
      </c>
      <c r="C34" s="657">
        <v>22</v>
      </c>
      <c r="E34" s="44"/>
      <c r="J34" s="656" t="s">
        <v>641</v>
      </c>
      <c r="K34" s="670">
        <f t="shared" si="2"/>
        <v>8</v>
      </c>
      <c r="L34" s="619">
        <f t="shared" si="3"/>
        <v>22</v>
      </c>
      <c r="N34" s="44"/>
    </row>
    <row r="35" spans="1:15" x14ac:dyDescent="0.25">
      <c r="A35" s="650" t="s">
        <v>642</v>
      </c>
      <c r="B35" s="651">
        <v>17</v>
      </c>
      <c r="C35" s="651">
        <v>16</v>
      </c>
      <c r="E35" s="21"/>
      <c r="J35" s="650" t="s">
        <v>642</v>
      </c>
      <c r="K35" s="670">
        <f t="shared" si="2"/>
        <v>17</v>
      </c>
      <c r="L35" s="619">
        <f t="shared" si="3"/>
        <v>16</v>
      </c>
      <c r="N35" s="21"/>
    </row>
    <row r="36" spans="1:15" x14ac:dyDescent="0.25">
      <c r="A36" s="650" t="s">
        <v>643</v>
      </c>
      <c r="B36" s="651">
        <v>42</v>
      </c>
      <c r="C36" s="651">
        <v>21</v>
      </c>
      <c r="E36" s="21"/>
      <c r="J36" s="650" t="s">
        <v>643</v>
      </c>
      <c r="K36" s="670">
        <f t="shared" si="2"/>
        <v>42</v>
      </c>
      <c r="L36" s="619">
        <f t="shared" si="3"/>
        <v>21</v>
      </c>
      <c r="N36" s="21"/>
    </row>
    <row r="37" spans="1:15" x14ac:dyDescent="0.25">
      <c r="A37" s="652" t="s">
        <v>365</v>
      </c>
      <c r="B37" s="653">
        <v>249</v>
      </c>
      <c r="C37" s="653">
        <v>42</v>
      </c>
      <c r="J37" s="652" t="s">
        <v>365</v>
      </c>
      <c r="K37" s="671">
        <f t="shared" si="2"/>
        <v>249</v>
      </c>
      <c r="L37" s="620">
        <f t="shared" si="3"/>
        <v>42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0.96</v>
      </c>
      <c r="C42" s="197"/>
      <c r="D42" s="253"/>
      <c r="E42" s="211"/>
      <c r="F42" s="253"/>
      <c r="G42" s="253"/>
      <c r="J42" s="673" t="s">
        <v>488</v>
      </c>
      <c r="K42" s="674">
        <f>B42</f>
        <v>0.96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0.36</v>
      </c>
      <c r="C43" s="197"/>
      <c r="D43" s="253"/>
      <c r="E43" s="254"/>
      <c r="F43" s="253"/>
      <c r="G43" s="253"/>
      <c r="J43" s="675" t="s">
        <v>489</v>
      </c>
      <c r="K43" s="676">
        <f>B43</f>
        <v>0.36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0.26</v>
      </c>
      <c r="C45" s="197"/>
      <c r="D45" s="255"/>
      <c r="E45" s="256"/>
      <c r="F45" s="253"/>
      <c r="G45" s="253"/>
      <c r="J45" s="678" t="s">
        <v>501</v>
      </c>
      <c r="K45" s="674">
        <f>B45</f>
        <v>0.26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0.87</v>
      </c>
      <c r="C46" s="198"/>
      <c r="D46" s="255"/>
      <c r="E46" s="256"/>
      <c r="F46" s="253"/>
      <c r="G46" s="253"/>
      <c r="J46" s="672" t="s">
        <v>502</v>
      </c>
      <c r="K46" s="676">
        <f>B46</f>
        <v>0.87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0.67</v>
      </c>
      <c r="C48" s="253"/>
      <c r="D48" s="253"/>
      <c r="E48" s="253"/>
      <c r="F48" s="253"/>
      <c r="G48" s="253"/>
      <c r="J48" s="661" t="s">
        <v>498</v>
      </c>
      <c r="K48" s="679">
        <f>B48</f>
        <v>0.67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3612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70096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1862</v>
      </c>
      <c r="D4" s="643">
        <v>4</v>
      </c>
      <c r="E4" s="643">
        <v>27667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5219</v>
      </c>
      <c r="D5" s="602">
        <v>4</v>
      </c>
      <c r="E5" s="602">
        <v>49739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3612</v>
      </c>
      <c r="D6" s="617">
        <v>4</v>
      </c>
      <c r="E6" s="617">
        <v>70096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232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96.7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0.06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20.7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72.099999999999994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3939644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54476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4.9000000000000004</v>
      </c>
      <c r="D4" s="600">
        <v>96.5</v>
      </c>
      <c r="E4" s="600">
        <v>0.03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4.7</v>
      </c>
      <c r="D5" s="751">
        <v>97</v>
      </c>
      <c r="E5" s="751">
        <v>7.0000000000000007E-2</v>
      </c>
      <c r="G5" s="647" t="s">
        <v>446</v>
      </c>
      <c r="H5" s="648">
        <f>IF(ISBLANK(B4),"",B4)</f>
        <v>3</v>
      </c>
      <c r="I5" s="648">
        <f>IF(ISBLANK(B5),"",B5)</f>
        <v>3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6</v>
      </c>
      <c r="D6" s="959">
        <v>96.7</v>
      </c>
      <c r="E6" s="959">
        <v>0.06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4.9000000000000004</v>
      </c>
      <c r="I9" s="648">
        <f>IF(ISBLANK(C5),"",C5)</f>
        <v>4.7</v>
      </c>
      <c r="J9" s="649">
        <f>IF(ISBLANK(C6),"",C6)</f>
        <v>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234</v>
      </c>
      <c r="C4" s="643">
        <v>3.2</v>
      </c>
      <c r="D4" s="643">
        <v>0.9</v>
      </c>
      <c r="E4" s="643">
        <v>0.19</v>
      </c>
      <c r="F4" s="643">
        <v>0.5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225</v>
      </c>
      <c r="C5" s="602">
        <v>3.1</v>
      </c>
      <c r="D5" s="602">
        <v>0.9</v>
      </c>
      <c r="E5" s="602">
        <v>0.19</v>
      </c>
      <c r="F5" s="602">
        <v>0.6</v>
      </c>
      <c r="G5" s="602">
        <v>2.5</v>
      </c>
      <c r="H5" s="1066"/>
      <c r="I5" s="253"/>
      <c r="J5" s="253"/>
      <c r="K5" s="253"/>
    </row>
    <row r="6" spans="1:11" x14ac:dyDescent="0.25">
      <c r="A6" s="360">
        <v>2022</v>
      </c>
      <c r="B6" s="602">
        <v>232</v>
      </c>
      <c r="C6" s="602">
        <v>3.2</v>
      </c>
      <c r="D6" s="602">
        <v>0.8</v>
      </c>
      <c r="E6" s="602">
        <v>0.19</v>
      </c>
      <c r="F6" s="602">
        <v>0.8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97.1</v>
      </c>
      <c r="C5" s="602">
        <v>100</v>
      </c>
      <c r="D5" s="602">
        <v>10</v>
      </c>
      <c r="E5" s="602">
        <v>13.5</v>
      </c>
      <c r="F5" s="253"/>
      <c r="G5" s="253"/>
      <c r="H5" s="253"/>
    </row>
    <row r="6" spans="1:8" x14ac:dyDescent="0.25">
      <c r="A6" s="360">
        <v>2021</v>
      </c>
      <c r="B6" s="602">
        <v>94.1</v>
      </c>
      <c r="C6" s="602">
        <v>94.4</v>
      </c>
      <c r="D6" s="602">
        <v>4</v>
      </c>
      <c r="E6" s="602">
        <v>5.5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72.099999999999994</v>
      </c>
      <c r="D7" s="1067">
        <v>15</v>
      </c>
      <c r="E7" s="1067">
        <v>20.7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13.5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5.5</v>
      </c>
    </row>
    <row r="17" spans="1:2" x14ac:dyDescent="0.25">
      <c r="A17" s="633">
        <f t="shared" si="0"/>
        <v>2022</v>
      </c>
      <c r="B17" s="627">
        <f t="shared" si="1"/>
        <v>20.7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5645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470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5998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100950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1396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5533</v>
      </c>
      <c r="C5" s="1034">
        <v>2641</v>
      </c>
      <c r="D5" s="600">
        <v>2892</v>
      </c>
      <c r="G5" s="871" t="s">
        <v>126</v>
      </c>
      <c r="H5" s="637">
        <f>IF(ISBLANK(D7),"",D7)</f>
        <v>3001</v>
      </c>
    </row>
    <row r="6" spans="1:17" x14ac:dyDescent="0.25">
      <c r="A6" s="641">
        <v>2021</v>
      </c>
      <c r="B6" s="1034">
        <v>5327</v>
      </c>
      <c r="C6" s="1034">
        <v>2528</v>
      </c>
      <c r="D6" s="602">
        <v>2799</v>
      </c>
      <c r="G6" s="635" t="s">
        <v>127</v>
      </c>
      <c r="H6" s="623">
        <f>IF(ISBLANK(C7),"",C7)</f>
        <v>2644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5645</v>
      </c>
      <c r="C7" s="1034">
        <v>2644</v>
      </c>
      <c r="D7" s="617">
        <v>3001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3001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2644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4885</v>
      </c>
      <c r="C6" s="55">
        <v>2474</v>
      </c>
      <c r="D6" s="55">
        <v>2411</v>
      </c>
      <c r="E6" s="70">
        <v>5882</v>
      </c>
      <c r="F6" s="55">
        <v>2989</v>
      </c>
      <c r="G6" s="110">
        <v>2893</v>
      </c>
      <c r="H6" s="55">
        <v>3281</v>
      </c>
      <c r="I6" s="55">
        <v>1667</v>
      </c>
      <c r="J6" s="55">
        <v>1614</v>
      </c>
      <c r="K6" s="70">
        <v>13255</v>
      </c>
      <c r="L6" s="55">
        <v>6729</v>
      </c>
      <c r="M6" s="110">
        <v>6526</v>
      </c>
      <c r="N6" s="70">
        <v>11881</v>
      </c>
      <c r="O6" s="55">
        <v>6105</v>
      </c>
      <c r="P6" s="110">
        <v>5776</v>
      </c>
      <c r="Q6" s="70">
        <v>47761</v>
      </c>
      <c r="R6" s="55">
        <v>24073</v>
      </c>
      <c r="S6" s="110">
        <v>23688</v>
      </c>
      <c r="T6" s="70">
        <v>73975</v>
      </c>
      <c r="U6" s="55">
        <v>36319</v>
      </c>
      <c r="V6" s="160">
        <v>37656</v>
      </c>
    </row>
    <row r="7" spans="1:22" x14ac:dyDescent="0.25">
      <c r="A7" s="286">
        <v>2021</v>
      </c>
      <c r="B7" s="167">
        <v>4839</v>
      </c>
      <c r="C7" s="94">
        <v>2460</v>
      </c>
      <c r="D7" s="94">
        <v>2379</v>
      </c>
      <c r="E7" s="167">
        <v>5813</v>
      </c>
      <c r="F7" s="94">
        <v>2952</v>
      </c>
      <c r="G7" s="169">
        <v>2861</v>
      </c>
      <c r="H7" s="94">
        <v>3260</v>
      </c>
      <c r="I7" s="94">
        <v>1655</v>
      </c>
      <c r="J7" s="94">
        <v>1605</v>
      </c>
      <c r="K7" s="167">
        <v>13095</v>
      </c>
      <c r="L7" s="94">
        <v>6658</v>
      </c>
      <c r="M7" s="169">
        <v>6437</v>
      </c>
      <c r="N7" s="167">
        <v>11655</v>
      </c>
      <c r="O7" s="94">
        <v>5970</v>
      </c>
      <c r="P7" s="169">
        <v>5685</v>
      </c>
      <c r="Q7" s="167">
        <v>46974</v>
      </c>
      <c r="R7" s="94">
        <v>23646</v>
      </c>
      <c r="S7" s="169">
        <v>23328</v>
      </c>
      <c r="T7" s="212">
        <v>73089</v>
      </c>
      <c r="U7" s="58">
        <v>35857</v>
      </c>
      <c r="V7" s="160">
        <v>37232</v>
      </c>
    </row>
    <row r="8" spans="1:22" x14ac:dyDescent="0.25">
      <c r="A8" s="219">
        <v>2022</v>
      </c>
      <c r="B8" s="72">
        <v>4708</v>
      </c>
      <c r="C8" s="61">
        <v>2430</v>
      </c>
      <c r="D8" s="61">
        <v>2278</v>
      </c>
      <c r="E8" s="72">
        <v>5686</v>
      </c>
      <c r="F8" s="61">
        <v>2911</v>
      </c>
      <c r="G8" s="111">
        <v>2775</v>
      </c>
      <c r="H8" s="61">
        <v>3132</v>
      </c>
      <c r="I8" s="61">
        <v>1585</v>
      </c>
      <c r="J8" s="61">
        <v>1547</v>
      </c>
      <c r="K8" s="72">
        <v>12720</v>
      </c>
      <c r="L8" s="61">
        <v>6521</v>
      </c>
      <c r="M8" s="111">
        <v>6199</v>
      </c>
      <c r="N8" s="72">
        <v>11275</v>
      </c>
      <c r="O8" s="61">
        <v>5741</v>
      </c>
      <c r="P8" s="111">
        <v>5534</v>
      </c>
      <c r="Q8" s="72">
        <v>46022</v>
      </c>
      <c r="R8" s="61">
        <v>22909</v>
      </c>
      <c r="S8" s="111">
        <v>23113</v>
      </c>
      <c r="T8" s="72">
        <v>72319</v>
      </c>
      <c r="U8" s="61">
        <v>35382</v>
      </c>
      <c r="V8" s="111">
        <v>36937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4708</v>
      </c>
      <c r="C15" s="172">
        <f>E8</f>
        <v>5686</v>
      </c>
      <c r="D15" s="172">
        <f>H8</f>
        <v>3132</v>
      </c>
      <c r="E15" s="172">
        <f>K8</f>
        <v>12720</v>
      </c>
      <c r="F15" s="172">
        <f>N8</f>
        <v>11275</v>
      </c>
      <c r="G15" s="172">
        <f>Q8</f>
        <v>46022</v>
      </c>
      <c r="H15" s="334">
        <f>T8</f>
        <v>72319</v>
      </c>
      <c r="M15" s="172">
        <f>K8</f>
        <v>12720</v>
      </c>
      <c r="N15" s="172">
        <f>H15-E15-O15</f>
        <v>43696</v>
      </c>
      <c r="O15" s="172">
        <f>H15-(B15+C15+G15)</f>
        <v>15903</v>
      </c>
      <c r="P15" s="29"/>
      <c r="Q15" s="100">
        <f>M15/H15*100</f>
        <v>17.588738782339359</v>
      </c>
      <c r="R15" s="100">
        <f>N15/H15*100</f>
        <v>60.421189452287784</v>
      </c>
      <c r="S15" s="100">
        <f>O15/H15*100</f>
        <v>21.990071765372861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17.588738782339359</v>
      </c>
      <c r="R18" s="100">
        <f>N15/H15*100</f>
        <v>60.421189452287784</v>
      </c>
      <c r="S18" s="100">
        <f>O15/H15*100</f>
        <v>21.990071765372861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1.7</v>
      </c>
      <c r="C23" s="361"/>
      <c r="D23" s="361"/>
      <c r="E23" s="167">
        <v>3.3</v>
      </c>
      <c r="F23" s="361"/>
      <c r="G23" s="362"/>
      <c r="H23" s="167">
        <v>1.65</v>
      </c>
      <c r="I23" s="94">
        <v>3.17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4.5</v>
      </c>
      <c r="C24" s="361"/>
      <c r="D24" s="361"/>
      <c r="E24" s="167">
        <v>7.5</v>
      </c>
      <c r="F24" s="361"/>
      <c r="G24" s="362"/>
      <c r="H24" s="167">
        <v>3.01</v>
      </c>
      <c r="I24" s="94">
        <v>2.95</v>
      </c>
      <c r="J24" s="169">
        <v>3.07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4.4000000000000004</v>
      </c>
      <c r="C25" s="357"/>
      <c r="D25" s="357"/>
      <c r="E25" s="72">
        <v>5.8</v>
      </c>
      <c r="F25" s="357"/>
      <c r="G25" s="461"/>
      <c r="H25" s="72">
        <v>1.47</v>
      </c>
      <c r="I25" s="61">
        <v>0</v>
      </c>
      <c r="J25" s="111">
        <v>2.97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3.17</v>
      </c>
      <c r="F32" s="700">
        <f>A23</f>
        <v>2020</v>
      </c>
      <c r="G32" s="674">
        <f>IF(ISBLANK(J23),"",J23)</f>
        <v>0</v>
      </c>
      <c r="H32" s="674">
        <f>IF(ISBLANK(I23),"",I23)</f>
        <v>3.17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3.07</v>
      </c>
      <c r="C33" s="853">
        <f t="shared" ref="C33:C34" si="2">IF(ISBLANK(I24),"",I24)</f>
        <v>2.95</v>
      </c>
      <c r="F33" s="701">
        <f t="shared" ref="F33:F34" si="3">A24</f>
        <v>2021</v>
      </c>
      <c r="G33" s="853">
        <f t="shared" ref="G33:G34" si="4">IF(ISBLANK(J24),"",J24)</f>
        <v>3.07</v>
      </c>
      <c r="H33" s="853">
        <f t="shared" ref="H33:H34" si="5">IF(ISBLANK(I24),"",I24)</f>
        <v>2.95</v>
      </c>
    </row>
    <row r="34" spans="1:8" x14ac:dyDescent="0.25">
      <c r="A34" s="702">
        <f t="shared" si="0"/>
        <v>2022</v>
      </c>
      <c r="B34" s="676">
        <f t="shared" si="1"/>
        <v>2.97</v>
      </c>
      <c r="C34" s="676">
        <f t="shared" si="2"/>
        <v>0</v>
      </c>
      <c r="F34" s="702">
        <f t="shared" si="3"/>
        <v>2022</v>
      </c>
      <c r="G34" s="676">
        <f t="shared" si="4"/>
        <v>2.97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41</v>
      </c>
      <c r="C4" s="600">
        <v>1</v>
      </c>
      <c r="D4" s="600">
        <v>10</v>
      </c>
      <c r="E4" s="599">
        <v>3</v>
      </c>
      <c r="F4" s="600">
        <v>3.9</v>
      </c>
      <c r="G4" s="600">
        <v>0.8</v>
      </c>
    </row>
    <row r="5" spans="1:10" x14ac:dyDescent="0.25">
      <c r="A5" s="286">
        <v>2022</v>
      </c>
      <c r="B5" s="751">
        <v>39</v>
      </c>
      <c r="C5" s="751">
        <v>0</v>
      </c>
      <c r="D5" s="751">
        <v>7</v>
      </c>
      <c r="E5" s="753">
        <v>2</v>
      </c>
      <c r="F5" s="751">
        <v>3.6</v>
      </c>
      <c r="G5" s="751">
        <v>0.6</v>
      </c>
    </row>
    <row r="6" spans="1:10" x14ac:dyDescent="0.25">
      <c r="A6" s="218">
        <v>2023</v>
      </c>
      <c r="B6" s="752">
        <v>36</v>
      </c>
      <c r="C6" s="752">
        <v>0</v>
      </c>
      <c r="D6" s="752">
        <v>7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41</v>
      </c>
      <c r="C11" s="80">
        <f>IF(ISBLANK(D4),"",D4)</f>
        <v>10</v>
      </c>
      <c r="E11" s="103">
        <f>A4</f>
        <v>2021</v>
      </c>
      <c r="F11" s="80">
        <f>IF(ISBLANK(B4),"",B4)</f>
        <v>41</v>
      </c>
      <c r="G11" s="80">
        <f>IF(ISBLANK(D4),"",D4)</f>
        <v>10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39</v>
      </c>
      <c r="C12" s="80">
        <f>IF(ISBLANK(D5),"",D5)</f>
        <v>7</v>
      </c>
      <c r="E12" s="103">
        <f t="shared" ref="E12:E13" si="1">A5</f>
        <v>2022</v>
      </c>
      <c r="F12" s="80">
        <f t="shared" ref="F12:F13" si="2">IF(ISBLANK(B5),"",B5)</f>
        <v>39</v>
      </c>
      <c r="G12" s="80">
        <f t="shared" ref="G12:G13" si="3">IF(ISBLANK(D5),"",D5)</f>
        <v>7</v>
      </c>
    </row>
    <row r="13" spans="1:10" x14ac:dyDescent="0.25">
      <c r="A13" s="155">
        <f t="shared" si="0"/>
        <v>2023</v>
      </c>
      <c r="B13" s="83">
        <f>IF(ISBLANK(B6),"",B6)</f>
        <v>36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36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3</v>
      </c>
      <c r="E18" s="603">
        <f>A4</f>
        <v>2021</v>
      </c>
      <c r="F18" s="100">
        <f>IF(ISBLANK(C4),"",C4)</f>
        <v>1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952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2788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27.9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563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3760</v>
      </c>
    </row>
    <row r="17" spans="2:3" x14ac:dyDescent="0.25">
      <c r="B17" s="253">
        <v>2022</v>
      </c>
      <c r="C17" s="1100">
        <v>3527</v>
      </c>
    </row>
    <row r="18" spans="2:3" x14ac:dyDescent="0.25">
      <c r="B18" s="253">
        <v>2023</v>
      </c>
      <c r="C18" s="1100">
        <v>2788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3760</v>
      </c>
    </row>
    <row r="22" spans="2:3" x14ac:dyDescent="0.25">
      <c r="B22" s="636">
        <f>B17</f>
        <v>2022</v>
      </c>
      <c r="C22" s="636">
        <f t="shared" ref="C22:C23" si="0">IF(ISBLANK(C17),"",C17)</f>
        <v>3527</v>
      </c>
    </row>
    <row r="23" spans="2:3" x14ac:dyDescent="0.25">
      <c r="B23" s="636">
        <f>B18</f>
        <v>2023</v>
      </c>
      <c r="C23" s="636">
        <f t="shared" si="0"/>
        <v>2788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40</v>
      </c>
      <c r="C5" s="55">
        <v>69</v>
      </c>
      <c r="D5" s="55">
        <v>60</v>
      </c>
      <c r="E5" s="269">
        <f>SUM(B5:D5)</f>
        <v>169</v>
      </c>
      <c r="F5" s="71">
        <v>1510</v>
      </c>
      <c r="G5" s="70">
        <v>0.3</v>
      </c>
      <c r="H5" s="55">
        <v>0.2</v>
      </c>
      <c r="I5" s="110">
        <v>0.4</v>
      </c>
      <c r="J5" s="71">
        <v>2.1</v>
      </c>
    </row>
    <row r="6" spans="1:10" x14ac:dyDescent="0.25">
      <c r="A6" s="286">
        <v>2022</v>
      </c>
      <c r="B6" s="757">
        <v>35</v>
      </c>
      <c r="C6" s="758">
        <v>65</v>
      </c>
      <c r="D6" s="758">
        <v>49</v>
      </c>
      <c r="E6" s="270">
        <f>SUM(B6:D6)</f>
        <v>149</v>
      </c>
      <c r="F6" s="214">
        <v>1119</v>
      </c>
      <c r="G6" s="457">
        <v>0.3</v>
      </c>
      <c r="H6" s="458">
        <v>0.1</v>
      </c>
      <c r="I6" s="763">
        <v>0.3</v>
      </c>
      <c r="J6" s="214">
        <v>1.6</v>
      </c>
    </row>
    <row r="7" spans="1:10" x14ac:dyDescent="0.25">
      <c r="A7" s="218">
        <v>2023</v>
      </c>
      <c r="B7" s="167">
        <v>43</v>
      </c>
      <c r="C7" s="94">
        <v>71</v>
      </c>
      <c r="D7" s="94">
        <v>41</v>
      </c>
      <c r="E7" s="447">
        <f>SUM(B7:D7)</f>
        <v>155</v>
      </c>
      <c r="F7" s="168">
        <v>952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1510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1119</v>
      </c>
      <c r="C14" s="28"/>
      <c r="D14" s="28"/>
      <c r="F14" s="625" t="s">
        <v>1526</v>
      </c>
      <c r="G14" s="621">
        <f>IF(ISBLANK(B7),"",B7)</f>
        <v>43</v>
      </c>
      <c r="I14" s="625" t="s">
        <v>1529</v>
      </c>
      <c r="J14" s="621">
        <f>IF(ISBLANK(B7),"",B7)</f>
        <v>43</v>
      </c>
    </row>
    <row r="15" spans="1:10" x14ac:dyDescent="0.25">
      <c r="A15" s="624">
        <f t="shared" ref="A15" si="1">A7</f>
        <v>2023</v>
      </c>
      <c r="B15" s="623">
        <f t="shared" si="0"/>
        <v>952</v>
      </c>
      <c r="C15" s="28"/>
      <c r="D15" s="28"/>
      <c r="F15" s="626" t="s">
        <v>1527</v>
      </c>
      <c r="G15" s="622">
        <f>IF(ISBLANK(C7),"",C7)</f>
        <v>71</v>
      </c>
      <c r="I15" s="626" t="s">
        <v>1538</v>
      </c>
      <c r="J15" s="622">
        <f>IF(ISBLANK(C7),"",C7)</f>
        <v>71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41</v>
      </c>
      <c r="I16" s="627" t="s">
        <v>1539</v>
      </c>
      <c r="J16" s="623">
        <f>IF(ISBLANK(D7),"",D7)</f>
        <v>41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153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40</v>
      </c>
      <c r="C6" s="759"/>
      <c r="D6" s="759"/>
      <c r="E6" s="457">
        <v>4.4000000000000004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82</v>
      </c>
      <c r="C7" s="759"/>
      <c r="D7" s="759"/>
      <c r="E7" s="457">
        <v>9.1999999999999993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98</v>
      </c>
      <c r="C8" s="760"/>
      <c r="D8" s="760"/>
      <c r="E8" s="601">
        <v>11.3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40</v>
      </c>
      <c r="C16" s="755"/>
      <c r="I16" s="700">
        <f>A6</f>
        <v>2020</v>
      </c>
      <c r="J16" s="674">
        <f>IF(ISBLANK(E6),"",E6)</f>
        <v>4.4000000000000004</v>
      </c>
      <c r="K16" s="756"/>
    </row>
    <row r="17" spans="1:10" x14ac:dyDescent="0.25">
      <c r="A17" s="701">
        <f>A7</f>
        <v>2021</v>
      </c>
      <c r="B17" s="853">
        <f>IF(ISBLANK(B7),"",B7)</f>
        <v>82</v>
      </c>
      <c r="C17" s="755"/>
      <c r="I17" s="701">
        <f>A7</f>
        <v>2021</v>
      </c>
      <c r="J17" s="853">
        <f>IF(ISBLANK(E7),"",E7)</f>
        <v>9.1999999999999993</v>
      </c>
    </row>
    <row r="18" spans="1:10" x14ac:dyDescent="0.25">
      <c r="A18" s="702">
        <f>A8</f>
        <v>2022</v>
      </c>
      <c r="B18" s="676">
        <f>IF(ISBLANK(B8),"",B8)</f>
        <v>98</v>
      </c>
      <c r="C18" s="755"/>
      <c r="I18" s="702">
        <f>A8</f>
        <v>2022</v>
      </c>
      <c r="J18" s="676">
        <f>IF(ISBLANK(E8),"",E8)</f>
        <v>11.3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84</v>
      </c>
      <c r="D5" s="449">
        <f>IF(ISBLANK(B5),"",A5)</f>
        <v>2021</v>
      </c>
      <c r="E5" s="618">
        <f>IF(ISBLANK(B5),"",B5)</f>
        <v>84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82</v>
      </c>
      <c r="D6" s="450">
        <f>IF(ISBLANK(B6),"",A6)</f>
        <v>2022</v>
      </c>
      <c r="E6" s="619">
        <f>IF(ISBLANK(B6),"",B6)</f>
        <v>82</v>
      </c>
      <c r="K6" s="286">
        <v>2021</v>
      </c>
      <c r="L6" s="657">
        <v>3.2</v>
      </c>
    </row>
    <row r="7" spans="1:12" x14ac:dyDescent="0.25">
      <c r="A7" s="123">
        <v>2023</v>
      </c>
      <c r="B7" s="617">
        <v>78</v>
      </c>
      <c r="D7" s="379">
        <f>IF(ISBLANK(B7),"",A7)</f>
        <v>2023</v>
      </c>
      <c r="E7" s="620">
        <f>IF(ISBLANK(B7),"",B7)</f>
        <v>78</v>
      </c>
      <c r="K7" s="219">
        <v>2022</v>
      </c>
      <c r="L7" s="617">
        <v>3.1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144</v>
      </c>
      <c r="C4" s="643">
        <v>401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149</v>
      </c>
      <c r="C5" s="602">
        <v>108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20</v>
      </c>
      <c r="C6" s="602">
        <v>153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>
        <v>5254</v>
      </c>
      <c r="D5" s="643">
        <v>395</v>
      </c>
      <c r="E5" s="869">
        <v>7.5</v>
      </c>
      <c r="F5" s="1039">
        <v>7.3</v>
      </c>
      <c r="G5" s="1039">
        <v>7.7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5587</v>
      </c>
      <c r="D6" s="657">
        <v>410</v>
      </c>
      <c r="E6" s="657">
        <v>7.3</v>
      </c>
      <c r="F6" s="657">
        <v>7.1</v>
      </c>
      <c r="G6" s="657">
        <v>7.5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12</v>
      </c>
      <c r="C7" s="617">
        <v>5998</v>
      </c>
      <c r="D7" s="617">
        <v>470</v>
      </c>
      <c r="E7" s="617">
        <v>7.8</v>
      </c>
      <c r="F7" s="617">
        <v>7.5</v>
      </c>
      <c r="G7" s="617">
        <v>8.1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28.9</v>
      </c>
      <c r="C4" s="655">
        <v>549</v>
      </c>
      <c r="D4" s="655">
        <v>4.2</v>
      </c>
      <c r="E4" s="655">
        <v>379</v>
      </c>
      <c r="F4" s="655">
        <v>0.5</v>
      </c>
      <c r="G4" s="655">
        <v>51</v>
      </c>
      <c r="H4" s="655">
        <v>4</v>
      </c>
      <c r="I4" s="655">
        <v>34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27.9</v>
      </c>
      <c r="C5" s="602">
        <v>654</v>
      </c>
      <c r="D5" s="602">
        <v>5.2</v>
      </c>
      <c r="E5" s="602">
        <v>359</v>
      </c>
      <c r="F5" s="602">
        <v>0.5</v>
      </c>
      <c r="G5" s="602">
        <v>46</v>
      </c>
      <c r="H5" s="602">
        <v>2</v>
      </c>
      <c r="I5" s="602">
        <v>41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563</v>
      </c>
      <c r="D6" s="617"/>
      <c r="E6" s="617">
        <v>361</v>
      </c>
      <c r="F6" s="617"/>
      <c r="G6" s="617">
        <v>43</v>
      </c>
      <c r="H6" s="617">
        <v>2</v>
      </c>
      <c r="I6" s="617">
        <v>39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315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606</v>
      </c>
      <c r="C4" s="1006">
        <v>315</v>
      </c>
      <c r="D4" s="1006">
        <v>291</v>
      </c>
      <c r="E4" s="1005">
        <v>1266</v>
      </c>
      <c r="F4" s="1006">
        <v>665</v>
      </c>
      <c r="G4" s="1006">
        <v>601</v>
      </c>
      <c r="H4" s="1007">
        <v>8.1999999999999993</v>
      </c>
      <c r="I4" s="1007">
        <v>17.100000000000001</v>
      </c>
      <c r="J4" s="1007">
        <v>-8.9</v>
      </c>
      <c r="K4" s="70">
        <v>1724</v>
      </c>
      <c r="L4" s="55">
        <v>761</v>
      </c>
      <c r="M4" s="110">
        <v>963</v>
      </c>
      <c r="N4" s="55">
        <v>1913</v>
      </c>
      <c r="O4" s="55">
        <v>872</v>
      </c>
      <c r="P4" s="110">
        <v>1041</v>
      </c>
    </row>
    <row r="5" spans="1:17" x14ac:dyDescent="0.25">
      <c r="A5" s="286">
        <v>2021</v>
      </c>
      <c r="B5" s="1008">
        <v>665</v>
      </c>
      <c r="C5" s="1009">
        <v>339</v>
      </c>
      <c r="D5" s="1009">
        <v>326</v>
      </c>
      <c r="E5" s="1008">
        <v>1487</v>
      </c>
      <c r="F5" s="1009">
        <v>753</v>
      </c>
      <c r="G5" s="1009">
        <v>734</v>
      </c>
      <c r="H5" s="1010">
        <v>9.1</v>
      </c>
      <c r="I5" s="1010">
        <v>20.3</v>
      </c>
      <c r="J5" s="1010">
        <v>-11.2</v>
      </c>
      <c r="K5" s="212">
        <v>2454</v>
      </c>
      <c r="L5" s="58">
        <v>1094</v>
      </c>
      <c r="M5" s="160">
        <v>1360</v>
      </c>
      <c r="N5" s="58">
        <v>2554</v>
      </c>
      <c r="O5" s="58">
        <v>1143</v>
      </c>
      <c r="P5" s="160">
        <v>1411</v>
      </c>
    </row>
    <row r="6" spans="1:17" x14ac:dyDescent="0.25">
      <c r="A6" s="219">
        <v>2022</v>
      </c>
      <c r="B6" s="1011">
        <v>681</v>
      </c>
      <c r="C6" s="1012">
        <v>344</v>
      </c>
      <c r="D6" s="1012">
        <v>337</v>
      </c>
      <c r="E6" s="1011">
        <v>1157</v>
      </c>
      <c r="F6" s="1012">
        <v>595</v>
      </c>
      <c r="G6" s="1012">
        <v>562</v>
      </c>
      <c r="H6" s="1013">
        <v>9.4</v>
      </c>
      <c r="I6" s="1013">
        <v>16</v>
      </c>
      <c r="J6" s="1013">
        <v>-6.6</v>
      </c>
      <c r="K6" s="1014">
        <v>2494</v>
      </c>
      <c r="L6" s="1015">
        <v>1144</v>
      </c>
      <c r="M6" s="1016">
        <v>1350</v>
      </c>
      <c r="N6" s="1015">
        <v>2699</v>
      </c>
      <c r="O6" s="1015">
        <v>1227</v>
      </c>
      <c r="P6" s="1016">
        <v>1472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291</v>
      </c>
      <c r="C13" s="319">
        <f>IF(ISBLANK(C4),"",C4)</f>
        <v>315</v>
      </c>
      <c r="D13" s="364"/>
      <c r="E13" s="322">
        <f>A4</f>
        <v>2020</v>
      </c>
      <c r="F13" s="319">
        <f>IF(ISBLANK(G4),"",G4)</f>
        <v>601</v>
      </c>
      <c r="G13" s="319">
        <f>IF(ISBLANK(F4),"",F4)</f>
        <v>665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326</v>
      </c>
      <c r="C14" s="320">
        <f t="shared" ref="C14:C15" si="2">IF(ISBLANK(C5),"",C5)</f>
        <v>339</v>
      </c>
      <c r="D14" s="364"/>
      <c r="E14" s="323">
        <f t="shared" ref="E14:E15" si="3">A5</f>
        <v>2021</v>
      </c>
      <c r="F14" s="320">
        <f t="shared" ref="F14:F15" si="4">IF(ISBLANK(G5),"",G5)</f>
        <v>734</v>
      </c>
      <c r="G14" s="320">
        <f t="shared" ref="G14:G15" si="5">IF(ISBLANK(F5),"",F5)</f>
        <v>753</v>
      </c>
      <c r="H14" s="389"/>
      <c r="I14" s="389"/>
      <c r="J14" s="48"/>
      <c r="K14" s="325" t="s">
        <v>536</v>
      </c>
      <c r="L14" s="328">
        <f>IF(ISBLANK(K4),"",K4)</f>
        <v>1724</v>
      </c>
      <c r="M14" s="328">
        <f>IF(ISBLANK(K5),"",K5)</f>
        <v>2454</v>
      </c>
      <c r="N14" s="328">
        <f>IF(ISBLANK(K6),"",K6)</f>
        <v>2494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337</v>
      </c>
      <c r="C15" s="321">
        <f t="shared" si="2"/>
        <v>344</v>
      </c>
      <c r="E15" s="324">
        <f t="shared" si="3"/>
        <v>2022</v>
      </c>
      <c r="F15" s="321">
        <f t="shared" si="4"/>
        <v>562</v>
      </c>
      <c r="G15" s="321">
        <f t="shared" si="5"/>
        <v>595</v>
      </c>
      <c r="H15" s="211"/>
      <c r="I15" s="211"/>
      <c r="J15" s="28"/>
      <c r="K15" s="326" t="s">
        <v>535</v>
      </c>
      <c r="L15" s="329">
        <f>IF(ISBLANK(N4),"",N4)</f>
        <v>1913</v>
      </c>
      <c r="M15" s="329">
        <f>IF(ISBLANK(N5),"",N5)</f>
        <v>2554</v>
      </c>
      <c r="N15" s="329">
        <f>IF(ISBLANK(N6),"",N6)</f>
        <v>2699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1724</v>
      </c>
      <c r="M19" s="328">
        <f>IF(ISBLANK(K5),"",K5)</f>
        <v>2454</v>
      </c>
      <c r="N19" s="328">
        <f>IF(ISBLANK(K6),"",K6)</f>
        <v>2494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1913</v>
      </c>
      <c r="M20" s="329">
        <f>IF(ISBLANK(N5),"",N5)</f>
        <v>2554</v>
      </c>
      <c r="N20" s="329">
        <f>IF(ISBLANK(N6),"",N6)</f>
        <v>2699</v>
      </c>
      <c r="O20" s="364"/>
    </row>
    <row r="21" spans="1:15" x14ac:dyDescent="0.25">
      <c r="A21" s="322">
        <f>A4</f>
        <v>2020</v>
      </c>
      <c r="B21" s="319">
        <f>IF(ISBLANK(D4),"",D4)</f>
        <v>291</v>
      </c>
      <c r="C21" s="319">
        <f>IF(ISBLANK(C4),"",C4)</f>
        <v>315</v>
      </c>
      <c r="E21" s="322">
        <f>A4</f>
        <v>2020</v>
      </c>
      <c r="F21" s="319">
        <f>IF(ISBLANK(G4),"",G4)</f>
        <v>601</v>
      </c>
      <c r="G21" s="319">
        <f>IF(ISBLANK(F4),"",F4)</f>
        <v>665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326</v>
      </c>
      <c r="C22" s="320">
        <f t="shared" ref="C22:C23" si="8">IF(ISBLANK(C5),"",C5)</f>
        <v>339</v>
      </c>
      <c r="E22" s="323">
        <f t="shared" ref="E22:E23" si="9">A5</f>
        <v>2021</v>
      </c>
      <c r="F22" s="320">
        <f t="shared" ref="F22:F23" si="10">IF(ISBLANK(G5),"",G5)</f>
        <v>734</v>
      </c>
      <c r="G22" s="320">
        <f t="shared" ref="G22:G23" si="11">IF(ISBLANK(F5),"",F5)</f>
        <v>753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337</v>
      </c>
      <c r="C23" s="321">
        <f t="shared" si="8"/>
        <v>344</v>
      </c>
      <c r="E23" s="324">
        <f t="shared" si="9"/>
        <v>2022</v>
      </c>
      <c r="F23" s="321">
        <f t="shared" si="10"/>
        <v>562</v>
      </c>
      <c r="G23" s="321">
        <f t="shared" si="11"/>
        <v>595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66</v>
      </c>
      <c r="F5" s="616"/>
      <c r="G5" s="945"/>
      <c r="H5" s="599">
        <v>361</v>
      </c>
      <c r="I5" s="616">
        <v>102</v>
      </c>
      <c r="J5" s="616">
        <v>259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114</v>
      </c>
      <c r="F6" s="1028"/>
      <c r="G6" s="980"/>
      <c r="H6" s="1034">
        <v>454</v>
      </c>
      <c r="I6" s="1028">
        <v>128</v>
      </c>
      <c r="J6" s="1028">
        <v>326</v>
      </c>
      <c r="K6" s="1028"/>
      <c r="L6" s="980"/>
    </row>
    <row r="7" spans="1:12" x14ac:dyDescent="0.25">
      <c r="A7" s="218">
        <v>2022</v>
      </c>
      <c r="B7" s="601">
        <v>11</v>
      </c>
      <c r="C7" s="612"/>
      <c r="D7" s="612"/>
      <c r="E7" s="1034">
        <v>56</v>
      </c>
      <c r="F7" s="1028"/>
      <c r="G7" s="980"/>
      <c r="H7" s="1034">
        <v>315</v>
      </c>
      <c r="I7" s="1028">
        <v>82</v>
      </c>
      <c r="J7" s="1028">
        <v>233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82</v>
      </c>
    </row>
    <row r="15" spans="1:12" ht="30" x14ac:dyDescent="0.25">
      <c r="A15" s="833" t="s">
        <v>1543</v>
      </c>
      <c r="B15" s="623">
        <f>IF(ISBLANK(J7),"",J7)</f>
        <v>233</v>
      </c>
    </row>
    <row r="17" spans="1:2" x14ac:dyDescent="0.25">
      <c r="A17" s="625" t="s">
        <v>1540</v>
      </c>
      <c r="B17" s="621">
        <f>IF(ISBLANK(I7),"",I7)</f>
        <v>82</v>
      </c>
    </row>
    <row r="18" spans="1:2" x14ac:dyDescent="0.25">
      <c r="A18" s="627" t="s">
        <v>1541</v>
      </c>
      <c r="B18" s="623">
        <f>IF(ISBLANK(J7),"",J7)</f>
        <v>233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45.8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54.7</v>
      </c>
      <c r="C6" s="614">
        <v>28.8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52.9</v>
      </c>
      <c r="C10" s="614">
        <v>28.8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49.2</v>
      </c>
      <c r="C14" s="73">
        <v>45.8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501.83199999999999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898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27100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103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15061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20015.57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512.45899999999995</v>
      </c>
      <c r="C5" s="611">
        <v>409.78899999999999</v>
      </c>
      <c r="D5" s="751">
        <v>23647</v>
      </c>
      <c r="E5" s="751">
        <v>32</v>
      </c>
      <c r="G5" s="358">
        <v>2014</v>
      </c>
      <c r="H5" s="70">
        <v>19964.5</v>
      </c>
      <c r="I5" s="55">
        <v>11665.3</v>
      </c>
      <c r="J5" s="55">
        <v>8299.2000000000007</v>
      </c>
      <c r="K5" s="71">
        <v>33</v>
      </c>
    </row>
    <row r="6" spans="1:12" x14ac:dyDescent="0.25">
      <c r="A6" s="286">
        <v>2021</v>
      </c>
      <c r="B6" s="601">
        <v>512.45899999999995</v>
      </c>
      <c r="C6" s="612">
        <v>416.12900000000002</v>
      </c>
      <c r="D6" s="959">
        <v>22736</v>
      </c>
      <c r="E6" s="959">
        <v>32</v>
      </c>
      <c r="G6" s="480">
        <v>2017</v>
      </c>
      <c r="H6" s="212">
        <v>20010.689999999999</v>
      </c>
      <c r="I6" s="58">
        <v>11711.43</v>
      </c>
      <c r="J6" s="58">
        <v>8299.26</v>
      </c>
      <c r="K6" s="214">
        <v>33</v>
      </c>
    </row>
    <row r="7" spans="1:12" x14ac:dyDescent="0.25">
      <c r="A7" s="218">
        <v>2022</v>
      </c>
      <c r="B7" s="601">
        <v>501.83199999999999</v>
      </c>
      <c r="C7" s="612">
        <v>427.52699999999999</v>
      </c>
      <c r="D7" s="959">
        <v>22303</v>
      </c>
      <c r="E7" s="959">
        <v>31</v>
      </c>
      <c r="G7" s="482">
        <v>2020</v>
      </c>
      <c r="H7" s="72">
        <v>20015.57</v>
      </c>
      <c r="I7" s="61">
        <v>11711.43</v>
      </c>
      <c r="J7" s="61">
        <v>8304.14</v>
      </c>
      <c r="K7" s="73">
        <v>33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427.52699999999999</v>
      </c>
      <c r="D14" s="631">
        <f>A5</f>
        <v>2020</v>
      </c>
      <c r="E14" s="625">
        <f>IF(ISBLANK(D5),"",D5)</f>
        <v>23647</v>
      </c>
      <c r="F14" s="211"/>
      <c r="G14" s="634" t="s">
        <v>925</v>
      </c>
      <c r="H14" s="621">
        <f>IF(ISBLANK(J7),"",J7)</f>
        <v>8304.14</v>
      </c>
      <c r="I14" s="211"/>
      <c r="J14" s="211"/>
    </row>
    <row r="15" spans="1:12" x14ac:dyDescent="0.25">
      <c r="A15" s="870" t="s">
        <v>16</v>
      </c>
      <c r="B15" s="630">
        <f>IF(ISBLANK(B7),"",B7)</f>
        <v>501.83199999999999</v>
      </c>
      <c r="D15" s="632">
        <f t="shared" ref="D15:D16" si="0">A6</f>
        <v>2021</v>
      </c>
      <c r="E15" s="626">
        <f>IF(ISBLANK(D6),"",D6)</f>
        <v>22736</v>
      </c>
      <c r="F15" s="211"/>
      <c r="G15" s="635" t="s">
        <v>926</v>
      </c>
      <c r="H15" s="623">
        <f>IF(ISBLANK(I7),"",I7)</f>
        <v>11711.43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22303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427.52699999999999</v>
      </c>
      <c r="F19" s="253"/>
      <c r="G19" s="634" t="s">
        <v>529</v>
      </c>
      <c r="H19" s="621">
        <f>IF(ISBLANK(J7),"",J7)</f>
        <v>8304.14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501.83199999999999</v>
      </c>
      <c r="F20" s="253"/>
      <c r="G20" s="635" t="s">
        <v>528</v>
      </c>
      <c r="H20" s="623">
        <f>IF(ISBLANK(I7),"",I7)</f>
        <v>11711.43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5.6</v>
      </c>
      <c r="C5" s="1092">
        <v>27100</v>
      </c>
      <c r="D5" s="1093">
        <v>898</v>
      </c>
      <c r="E5" s="1092">
        <v>14718</v>
      </c>
      <c r="F5" s="1093">
        <v>103</v>
      </c>
    </row>
    <row r="6" spans="1:9" x14ac:dyDescent="0.25">
      <c r="A6" s="218">
        <v>2021</v>
      </c>
      <c r="B6" s="1092">
        <v>7.5</v>
      </c>
      <c r="C6" s="1092">
        <v>27100</v>
      </c>
      <c r="D6" s="1093">
        <v>898</v>
      </c>
      <c r="E6" s="1092">
        <v>15061</v>
      </c>
      <c r="F6" s="1093">
        <v>103</v>
      </c>
    </row>
    <row r="7" spans="1:9" x14ac:dyDescent="0.25">
      <c r="A7" s="219">
        <v>2022</v>
      </c>
      <c r="B7" s="73">
        <v>5.9</v>
      </c>
      <c r="C7" s="73">
        <v>27100</v>
      </c>
      <c r="D7" s="73">
        <v>898</v>
      </c>
      <c r="E7" s="73">
        <v>15061</v>
      </c>
      <c r="F7" s="73">
        <v>103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43219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33656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9563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256636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163942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92694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4.9000000000000004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9.6999999999999993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22549</v>
      </c>
      <c r="C5" s="458">
        <v>18947</v>
      </c>
      <c r="D5" s="458">
        <v>3602</v>
      </c>
      <c r="E5" s="457">
        <v>109678</v>
      </c>
      <c r="F5" s="458">
        <v>82893</v>
      </c>
      <c r="G5" s="458">
        <v>26785</v>
      </c>
      <c r="H5" s="457">
        <v>4.4000000000000004</v>
      </c>
      <c r="I5" s="763">
        <v>7.4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26839</v>
      </c>
      <c r="C6" s="458">
        <v>20844</v>
      </c>
      <c r="D6" s="458">
        <v>5995</v>
      </c>
      <c r="E6" s="457">
        <v>164675</v>
      </c>
      <c r="F6" s="458">
        <v>98880</v>
      </c>
      <c r="G6" s="458">
        <v>65795</v>
      </c>
      <c r="H6" s="457">
        <v>4.7</v>
      </c>
      <c r="I6" s="763">
        <v>11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43219</v>
      </c>
      <c r="C7" s="612">
        <v>33656</v>
      </c>
      <c r="D7" s="612">
        <v>9563</v>
      </c>
      <c r="E7" s="601">
        <v>256636</v>
      </c>
      <c r="F7" s="612">
        <v>163942</v>
      </c>
      <c r="G7" s="612">
        <v>92694</v>
      </c>
      <c r="H7" s="947">
        <v>4.9000000000000004</v>
      </c>
      <c r="I7" s="948">
        <v>9.6999999999999993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22549</v>
      </c>
      <c r="C14" s="674">
        <f t="shared" ref="C14:D14" si="0">IF(ISBLANK(C5),"",C5)</f>
        <v>18947</v>
      </c>
      <c r="D14" s="669">
        <f t="shared" si="0"/>
        <v>3602</v>
      </c>
      <c r="F14" s="884">
        <f>A5</f>
        <v>2020</v>
      </c>
      <c r="G14" s="674">
        <f>IF(ISBLANK(E5),"",E5)</f>
        <v>109678</v>
      </c>
      <c r="H14" s="674">
        <f t="shared" ref="H14:I16" si="1">IF(ISBLANK(F5),"",F5)</f>
        <v>82893</v>
      </c>
      <c r="I14" s="669">
        <f t="shared" si="1"/>
        <v>26785</v>
      </c>
      <c r="J14" s="756"/>
      <c r="K14" s="884">
        <f>A5</f>
        <v>2020</v>
      </c>
      <c r="L14" s="674">
        <f>IF(ISBLANK(H5),"",H5)</f>
        <v>4.4000000000000004</v>
      </c>
      <c r="M14" s="669">
        <f>IF(ISBLANK(I5),"",I5)</f>
        <v>7.4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26839</v>
      </c>
      <c r="C15" s="879">
        <f t="shared" si="3"/>
        <v>20844</v>
      </c>
      <c r="D15" s="886">
        <f t="shared" si="3"/>
        <v>5995</v>
      </c>
      <c r="F15" s="890">
        <f t="shared" ref="F15:F16" si="4">A6</f>
        <v>2021</v>
      </c>
      <c r="G15" s="853">
        <f t="shared" ref="G15:G16" si="5">IF(ISBLANK(E6),"",E6)</f>
        <v>164675</v>
      </c>
      <c r="H15" s="853">
        <f t="shared" si="1"/>
        <v>98880</v>
      </c>
      <c r="I15" s="670">
        <f t="shared" si="1"/>
        <v>65795</v>
      </c>
      <c r="J15" s="211"/>
      <c r="K15" s="890">
        <f t="shared" ref="K15:K16" si="6">A6</f>
        <v>2021</v>
      </c>
      <c r="L15" s="853">
        <f t="shared" ref="L15:M16" si="7">IF(ISBLANK(H6),"",H6)</f>
        <v>4.7</v>
      </c>
      <c r="M15" s="670">
        <f t="shared" si="7"/>
        <v>11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43219</v>
      </c>
      <c r="C16" s="888">
        <f t="shared" si="3"/>
        <v>33656</v>
      </c>
      <c r="D16" s="889">
        <f t="shared" si="3"/>
        <v>9563</v>
      </c>
      <c r="F16" s="891">
        <f t="shared" si="4"/>
        <v>2022</v>
      </c>
      <c r="G16" s="676">
        <f t="shared" si="5"/>
        <v>256636</v>
      </c>
      <c r="H16" s="676">
        <f t="shared" si="1"/>
        <v>163942</v>
      </c>
      <c r="I16" s="671">
        <f t="shared" si="1"/>
        <v>92694</v>
      </c>
      <c r="J16" s="211"/>
      <c r="K16" s="891">
        <f t="shared" si="6"/>
        <v>2022</v>
      </c>
      <c r="L16" s="676">
        <f t="shared" si="7"/>
        <v>4.9000000000000004</v>
      </c>
      <c r="M16" s="671">
        <f t="shared" si="7"/>
        <v>9.6999999999999993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22549</v>
      </c>
      <c r="C22" s="674">
        <f t="shared" ref="C22:D22" si="8">IF(ISBLANK(C5),"",C5)</f>
        <v>18947</v>
      </c>
      <c r="D22" s="669">
        <f t="shared" si="8"/>
        <v>3602</v>
      </c>
      <c r="F22" s="884">
        <f>A5</f>
        <v>2020</v>
      </c>
      <c r="G22" s="674">
        <f>IF(ISBLANK(E5),"",E5)</f>
        <v>109678</v>
      </c>
      <c r="H22" s="674">
        <f t="shared" ref="H22:I24" si="9">IF(ISBLANK(F5),"",F5)</f>
        <v>82893</v>
      </c>
      <c r="I22" s="669">
        <f t="shared" si="9"/>
        <v>26785</v>
      </c>
      <c r="J22" s="756"/>
      <c r="K22" s="884">
        <f>A5</f>
        <v>2020</v>
      </c>
      <c r="L22" s="674">
        <f>IF(ISBLANK(H5),"",H5)</f>
        <v>4.4000000000000004</v>
      </c>
      <c r="M22" s="669">
        <f>IF(ISBLANK(I5),"",I5)</f>
        <v>7.4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26839</v>
      </c>
      <c r="C23" s="853">
        <f t="shared" si="11"/>
        <v>20844</v>
      </c>
      <c r="D23" s="670">
        <f t="shared" si="11"/>
        <v>5995</v>
      </c>
      <c r="F23" s="890">
        <f t="shared" ref="F23:F24" si="12">A6</f>
        <v>2021</v>
      </c>
      <c r="G23" s="853">
        <f t="shared" ref="G23:G24" si="13">IF(ISBLANK(E6),"",E6)</f>
        <v>164675</v>
      </c>
      <c r="H23" s="853">
        <f t="shared" si="9"/>
        <v>98880</v>
      </c>
      <c r="I23" s="670">
        <f t="shared" si="9"/>
        <v>65795</v>
      </c>
      <c r="J23" s="211"/>
      <c r="K23" s="890">
        <f t="shared" ref="K23:K24" si="14">A6</f>
        <v>2021</v>
      </c>
      <c r="L23" s="853">
        <f t="shared" ref="L23:M24" si="15">IF(ISBLANK(H6),"",H6)</f>
        <v>4.7</v>
      </c>
      <c r="M23" s="670">
        <f t="shared" si="15"/>
        <v>11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43219</v>
      </c>
      <c r="C24" s="676">
        <f t="shared" si="11"/>
        <v>33656</v>
      </c>
      <c r="D24" s="671">
        <f t="shared" si="11"/>
        <v>9563</v>
      </c>
      <c r="F24" s="891">
        <f t="shared" si="12"/>
        <v>2022</v>
      </c>
      <c r="G24" s="676">
        <f t="shared" si="13"/>
        <v>256636</v>
      </c>
      <c r="H24" s="676">
        <f t="shared" si="9"/>
        <v>163942</v>
      </c>
      <c r="I24" s="671">
        <f t="shared" si="9"/>
        <v>92694</v>
      </c>
      <c r="J24" s="211"/>
      <c r="K24" s="891">
        <f t="shared" si="14"/>
        <v>2022</v>
      </c>
      <c r="L24" s="676">
        <f t="shared" si="15"/>
        <v>4.9000000000000004</v>
      </c>
      <c r="M24" s="671">
        <f t="shared" si="15"/>
        <v>9.6999999999999993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275</v>
      </c>
      <c r="C3" s="71">
        <v>141</v>
      </c>
      <c r="D3" s="71">
        <v>13.6</v>
      </c>
      <c r="F3" s="105" t="s">
        <v>537</v>
      </c>
      <c r="G3" s="97">
        <f>IF(ISBLANK(B3),"",B3)</f>
        <v>275</v>
      </c>
      <c r="H3" s="97">
        <f>IF(ISBLANK(B4),"",B4)</f>
        <v>459</v>
      </c>
      <c r="I3" s="97">
        <f>IF(ISBLANK(B5),"",B5)</f>
        <v>397</v>
      </c>
      <c r="J3" s="365"/>
    </row>
    <row r="4" spans="1:12" x14ac:dyDescent="0.25">
      <c r="A4" s="286">
        <v>2021</v>
      </c>
      <c r="B4" s="214">
        <v>459</v>
      </c>
      <c r="C4" s="214">
        <v>126</v>
      </c>
      <c r="D4" s="214">
        <v>12.8</v>
      </c>
      <c r="F4" s="130" t="s">
        <v>538</v>
      </c>
      <c r="G4" s="98">
        <f>IF(ISBLANK(C3),"",C3)</f>
        <v>141</v>
      </c>
      <c r="H4" s="98">
        <f>IF(ISBLANK(C4),"",C4)</f>
        <v>126</v>
      </c>
      <c r="I4" s="98">
        <f>IF(ISBLANK(C5),"",C5)</f>
        <v>119</v>
      </c>
      <c r="J4" s="365"/>
    </row>
    <row r="5" spans="1:12" x14ac:dyDescent="0.25">
      <c r="A5" s="218">
        <v>2022</v>
      </c>
      <c r="B5" s="168">
        <v>397</v>
      </c>
      <c r="C5" s="168">
        <v>119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275</v>
      </c>
      <c r="H8" s="97">
        <f>IF(ISBLANK(B4),"",B4)</f>
        <v>459</v>
      </c>
      <c r="I8" s="97">
        <f>IF(ISBLANK(B5),"",B5)</f>
        <v>397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141</v>
      </c>
      <c r="H9" s="98">
        <f>IF(ISBLANK(C4),"",C4)</f>
        <v>126</v>
      </c>
      <c r="I9" s="98">
        <f>IF(ISBLANK(C5),"",C5)</f>
        <v>119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12.8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1609</v>
      </c>
      <c r="C4" s="110">
        <v>1701</v>
      </c>
      <c r="E4" s="29" t="s">
        <v>540</v>
      </c>
      <c r="F4" s="163">
        <f>B4/($B$22+$C$22)*100</f>
        <v>2.2248648349672977</v>
      </c>
      <c r="G4" s="163">
        <f>C4/($B$22+$C$22)*100</f>
        <v>2.3520789833930227</v>
      </c>
      <c r="J4" s="29" t="s">
        <v>540</v>
      </c>
      <c r="K4" s="163">
        <f>G4</f>
        <v>2.3520789833930227</v>
      </c>
    </row>
    <row r="5" spans="1:11" x14ac:dyDescent="0.25">
      <c r="A5" s="202" t="s">
        <v>541</v>
      </c>
      <c r="B5" s="212">
        <v>1686</v>
      </c>
      <c r="C5" s="160">
        <v>1776</v>
      </c>
      <c r="E5" s="29" t="s">
        <v>541</v>
      </c>
      <c r="F5" s="163">
        <f t="shared" ref="F5:G21" si="0">B5/($B$22+$C$22)*100</f>
        <v>2.3313375461496979</v>
      </c>
      <c r="G5" s="163">
        <f t="shared" si="0"/>
        <v>2.4557861696096461</v>
      </c>
      <c r="J5" s="29" t="s">
        <v>541</v>
      </c>
      <c r="K5" s="163">
        <f t="shared" ref="K5:K21" si="1">G5</f>
        <v>2.4557861696096461</v>
      </c>
    </row>
    <row r="6" spans="1:11" x14ac:dyDescent="0.25">
      <c r="A6" s="202" t="s">
        <v>542</v>
      </c>
      <c r="B6" s="212">
        <v>1758</v>
      </c>
      <c r="C6" s="160">
        <v>1864</v>
      </c>
      <c r="E6" s="29" t="s">
        <v>542</v>
      </c>
      <c r="F6" s="163">
        <f t="shared" si="0"/>
        <v>2.4308964449176567</v>
      </c>
      <c r="G6" s="163">
        <f t="shared" si="0"/>
        <v>2.577469268103818</v>
      </c>
      <c r="J6" s="29" t="s">
        <v>542</v>
      </c>
      <c r="K6" s="163">
        <f t="shared" si="1"/>
        <v>2.577469268103818</v>
      </c>
    </row>
    <row r="7" spans="1:11" x14ac:dyDescent="0.25">
      <c r="A7" s="202" t="s">
        <v>543</v>
      </c>
      <c r="B7" s="212">
        <v>1927</v>
      </c>
      <c r="C7" s="160">
        <v>1959</v>
      </c>
      <c r="E7" s="29" t="s">
        <v>543</v>
      </c>
      <c r="F7" s="163">
        <f t="shared" si="0"/>
        <v>2.6645833045257814</v>
      </c>
      <c r="G7" s="163">
        <f t="shared" si="0"/>
        <v>2.7088317039782077</v>
      </c>
      <c r="J7" s="29" t="s">
        <v>543</v>
      </c>
      <c r="K7" s="163">
        <f t="shared" si="1"/>
        <v>2.7088317039782077</v>
      </c>
    </row>
    <row r="8" spans="1:11" x14ac:dyDescent="0.25">
      <c r="A8" s="202" t="s">
        <v>544</v>
      </c>
      <c r="B8" s="212">
        <v>1756</v>
      </c>
      <c r="C8" s="160">
        <v>1874</v>
      </c>
      <c r="E8" s="29" t="s">
        <v>544</v>
      </c>
      <c r="F8" s="163">
        <f t="shared" si="0"/>
        <v>2.4281309199518799</v>
      </c>
      <c r="G8" s="163">
        <f t="shared" si="0"/>
        <v>2.5912968929327009</v>
      </c>
      <c r="J8" s="29" t="s">
        <v>544</v>
      </c>
      <c r="K8" s="163">
        <f t="shared" si="1"/>
        <v>2.5912968929327009</v>
      </c>
    </row>
    <row r="9" spans="1:11" x14ac:dyDescent="0.25">
      <c r="A9" s="202" t="s">
        <v>545</v>
      </c>
      <c r="B9" s="212">
        <v>1851</v>
      </c>
      <c r="C9" s="160">
        <v>1908</v>
      </c>
      <c r="E9" s="29" t="s">
        <v>545</v>
      </c>
      <c r="F9" s="163">
        <f t="shared" si="0"/>
        <v>2.5594933558262696</v>
      </c>
      <c r="G9" s="163">
        <f t="shared" si="0"/>
        <v>2.6383108173509036</v>
      </c>
      <c r="J9" s="29" t="s">
        <v>545</v>
      </c>
      <c r="K9" s="163">
        <f t="shared" si="1"/>
        <v>2.6383108173509036</v>
      </c>
    </row>
    <row r="10" spans="1:11" x14ac:dyDescent="0.25">
      <c r="A10" s="202" t="s">
        <v>546</v>
      </c>
      <c r="B10" s="212">
        <v>1992</v>
      </c>
      <c r="C10" s="160">
        <v>2079</v>
      </c>
      <c r="E10" s="29" t="s">
        <v>546</v>
      </c>
      <c r="F10" s="163">
        <f t="shared" si="0"/>
        <v>2.754462865913522</v>
      </c>
      <c r="G10" s="163">
        <f t="shared" si="0"/>
        <v>2.8747632019248055</v>
      </c>
      <c r="J10" s="29" t="s">
        <v>546</v>
      </c>
      <c r="K10" s="163">
        <f t="shared" si="1"/>
        <v>2.8747632019248055</v>
      </c>
    </row>
    <row r="11" spans="1:11" x14ac:dyDescent="0.25">
      <c r="A11" s="202" t="s">
        <v>547</v>
      </c>
      <c r="B11" s="212">
        <v>2360</v>
      </c>
      <c r="C11" s="160">
        <v>2376</v>
      </c>
      <c r="E11" s="29" t="s">
        <v>547</v>
      </c>
      <c r="F11" s="163">
        <f t="shared" si="0"/>
        <v>3.2633194596164219</v>
      </c>
      <c r="G11" s="163">
        <f t="shared" si="0"/>
        <v>3.285443659342635</v>
      </c>
      <c r="J11" s="29" t="s">
        <v>547</v>
      </c>
      <c r="K11" s="163">
        <f t="shared" si="1"/>
        <v>3.285443659342635</v>
      </c>
    </row>
    <row r="12" spans="1:11" x14ac:dyDescent="0.25">
      <c r="A12" s="202" t="s">
        <v>548</v>
      </c>
      <c r="B12" s="212">
        <v>2358</v>
      </c>
      <c r="C12" s="160">
        <v>2407</v>
      </c>
      <c r="E12" s="29" t="s">
        <v>548</v>
      </c>
      <c r="F12" s="163">
        <f t="shared" si="0"/>
        <v>3.2605539346506451</v>
      </c>
      <c r="G12" s="163">
        <f t="shared" si="0"/>
        <v>3.3283092963121721</v>
      </c>
      <c r="J12" s="29" t="s">
        <v>548</v>
      </c>
      <c r="K12" s="163">
        <f t="shared" si="1"/>
        <v>3.3283092963121721</v>
      </c>
    </row>
    <row r="13" spans="1:11" x14ac:dyDescent="0.25">
      <c r="A13" s="202" t="s">
        <v>549</v>
      </c>
      <c r="B13" s="212">
        <v>2607</v>
      </c>
      <c r="C13" s="160">
        <v>2576</v>
      </c>
      <c r="E13" s="29" t="s">
        <v>549</v>
      </c>
      <c r="F13" s="163">
        <f t="shared" si="0"/>
        <v>3.6048617928898352</v>
      </c>
      <c r="G13" s="163">
        <f t="shared" si="0"/>
        <v>3.5619961559202973</v>
      </c>
      <c r="J13" s="29" t="s">
        <v>549</v>
      </c>
      <c r="K13" s="163">
        <f t="shared" si="1"/>
        <v>3.5619961559202973</v>
      </c>
    </row>
    <row r="14" spans="1:11" x14ac:dyDescent="0.25">
      <c r="A14" s="202" t="s">
        <v>550</v>
      </c>
      <c r="B14" s="212">
        <v>2436</v>
      </c>
      <c r="C14" s="160">
        <v>2433</v>
      </c>
      <c r="E14" s="29" t="s">
        <v>550</v>
      </c>
      <c r="F14" s="163">
        <f t="shared" si="0"/>
        <v>3.3684094083159337</v>
      </c>
      <c r="G14" s="163">
        <f t="shared" si="0"/>
        <v>3.3642611208672686</v>
      </c>
      <c r="J14" s="29" t="s">
        <v>550</v>
      </c>
      <c r="K14" s="163">
        <f t="shared" si="1"/>
        <v>3.3642611208672686</v>
      </c>
    </row>
    <row r="15" spans="1:11" x14ac:dyDescent="0.25">
      <c r="A15" s="202" t="s">
        <v>551</v>
      </c>
      <c r="B15" s="212">
        <v>2685</v>
      </c>
      <c r="C15" s="160">
        <v>2460</v>
      </c>
      <c r="E15" s="29" t="s">
        <v>551</v>
      </c>
      <c r="F15" s="163">
        <f t="shared" si="0"/>
        <v>3.7127172665551238</v>
      </c>
      <c r="G15" s="163">
        <f t="shared" si="0"/>
        <v>3.401595707905253</v>
      </c>
      <c r="J15" s="29" t="s">
        <v>551</v>
      </c>
      <c r="K15" s="163">
        <f t="shared" si="1"/>
        <v>3.401595707905253</v>
      </c>
    </row>
    <row r="16" spans="1:11" x14ac:dyDescent="0.25">
      <c r="A16" s="202" t="s">
        <v>552</v>
      </c>
      <c r="B16" s="212">
        <v>3141</v>
      </c>
      <c r="C16" s="160">
        <v>2837</v>
      </c>
      <c r="E16" s="29" t="s">
        <v>552</v>
      </c>
      <c r="F16" s="163">
        <f t="shared" si="0"/>
        <v>4.3432569587521952</v>
      </c>
      <c r="G16" s="163">
        <f t="shared" si="0"/>
        <v>3.9228971639541479</v>
      </c>
      <c r="J16" s="29" t="s">
        <v>552</v>
      </c>
      <c r="K16" s="163">
        <f t="shared" si="1"/>
        <v>3.9228971639541479</v>
      </c>
    </row>
    <row r="17" spans="1:11" x14ac:dyDescent="0.25">
      <c r="A17" s="202" t="s">
        <v>553</v>
      </c>
      <c r="B17" s="212">
        <v>3200</v>
      </c>
      <c r="C17" s="160">
        <v>2924</v>
      </c>
      <c r="E17" s="29" t="s">
        <v>553</v>
      </c>
      <c r="F17" s="163">
        <f t="shared" si="0"/>
        <v>4.4248399452426055</v>
      </c>
      <c r="G17" s="163">
        <f t="shared" si="0"/>
        <v>4.043197499965431</v>
      </c>
      <c r="J17" s="29" t="s">
        <v>553</v>
      </c>
      <c r="K17" s="163">
        <f t="shared" si="1"/>
        <v>4.043197499965431</v>
      </c>
    </row>
    <row r="18" spans="1:11" x14ac:dyDescent="0.25">
      <c r="A18" s="202" t="s">
        <v>554</v>
      </c>
      <c r="B18" s="212">
        <v>2574</v>
      </c>
      <c r="C18" s="160">
        <v>2127</v>
      </c>
      <c r="E18" s="29" t="s">
        <v>554</v>
      </c>
      <c r="F18" s="163">
        <f t="shared" si="0"/>
        <v>3.5592306309545205</v>
      </c>
      <c r="G18" s="163">
        <f t="shared" si="0"/>
        <v>2.9411358011034445</v>
      </c>
      <c r="J18" s="29" t="s">
        <v>554</v>
      </c>
      <c r="K18" s="163">
        <f t="shared" si="1"/>
        <v>2.9411358011034445</v>
      </c>
    </row>
    <row r="19" spans="1:11" x14ac:dyDescent="0.25">
      <c r="A19" s="202" t="s">
        <v>555</v>
      </c>
      <c r="B19" s="212">
        <v>1341</v>
      </c>
      <c r="C19" s="160">
        <v>1103</v>
      </c>
      <c r="E19" s="29" t="s">
        <v>555</v>
      </c>
      <c r="F19" s="163">
        <f t="shared" si="0"/>
        <v>1.8542844895532293</v>
      </c>
      <c r="G19" s="163">
        <f t="shared" si="0"/>
        <v>1.5251870186258107</v>
      </c>
      <c r="J19" s="29" t="s">
        <v>555</v>
      </c>
      <c r="K19" s="163">
        <f t="shared" si="1"/>
        <v>1.5251870186258107</v>
      </c>
    </row>
    <row r="20" spans="1:11" x14ac:dyDescent="0.25">
      <c r="A20" s="202" t="s">
        <v>556</v>
      </c>
      <c r="B20" s="212">
        <v>989</v>
      </c>
      <c r="C20" s="160">
        <v>623</v>
      </c>
      <c r="E20" s="29" t="s">
        <v>556</v>
      </c>
      <c r="F20" s="163">
        <f t="shared" si="0"/>
        <v>1.3675520955765428</v>
      </c>
      <c r="G20" s="163">
        <f t="shared" si="0"/>
        <v>0.86146102683941972</v>
      </c>
      <c r="J20" s="29" t="s">
        <v>556</v>
      </c>
      <c r="K20" s="163">
        <f t="shared" si="1"/>
        <v>0.86146102683941972</v>
      </c>
    </row>
    <row r="21" spans="1:11" x14ac:dyDescent="0.25">
      <c r="A21" s="203" t="s">
        <v>557</v>
      </c>
      <c r="B21" s="72">
        <v>667</v>
      </c>
      <c r="C21" s="111">
        <v>355</v>
      </c>
      <c r="E21" s="31" t="s">
        <v>557</v>
      </c>
      <c r="F21" s="163">
        <f t="shared" si="0"/>
        <v>0.92230257608650557</v>
      </c>
      <c r="G21" s="163">
        <f t="shared" si="0"/>
        <v>0.49088068142535152</v>
      </c>
      <c r="J21" s="31" t="s">
        <v>557</v>
      </c>
      <c r="K21" s="210">
        <f t="shared" si="1"/>
        <v>0.49088068142535152</v>
      </c>
    </row>
    <row r="22" spans="1:11" x14ac:dyDescent="0.25">
      <c r="A22" s="309" t="s">
        <v>16</v>
      </c>
      <c r="B22" s="121">
        <f>SUM(B4:B21)</f>
        <v>36937</v>
      </c>
      <c r="C22" s="124">
        <f>SUM(C4:C21)</f>
        <v>35382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2063</v>
      </c>
      <c r="C3" s="110">
        <v>3762</v>
      </c>
      <c r="E3" s="297" t="s">
        <v>709</v>
      </c>
      <c r="F3" s="71">
        <v>49.46</v>
      </c>
      <c r="G3" s="71">
        <v>53.08</v>
      </c>
      <c r="K3" s="122" t="s">
        <v>16</v>
      </c>
      <c r="L3" s="71">
        <v>2.92</v>
      </c>
      <c r="M3" s="71">
        <v>2.67</v>
      </c>
    </row>
    <row r="4" spans="1:16" x14ac:dyDescent="0.25">
      <c r="A4" s="202" t="s">
        <v>704</v>
      </c>
      <c r="B4" s="212">
        <v>2370</v>
      </c>
      <c r="C4" s="160">
        <v>4590</v>
      </c>
      <c r="E4" s="298" t="s">
        <v>710</v>
      </c>
      <c r="F4" s="214">
        <v>42.01</v>
      </c>
      <c r="G4" s="214">
        <v>36.880000000000003</v>
      </c>
      <c r="K4" s="215" t="s">
        <v>212</v>
      </c>
      <c r="L4" s="214">
        <v>2.72</v>
      </c>
      <c r="M4" s="214">
        <v>2.42</v>
      </c>
      <c r="N4" s="211"/>
    </row>
    <row r="5" spans="1:16" x14ac:dyDescent="0.25">
      <c r="A5" s="202" t="s">
        <v>705</v>
      </c>
      <c r="B5" s="212">
        <v>1892</v>
      </c>
      <c r="C5" s="160">
        <v>3065</v>
      </c>
      <c r="E5" s="298" t="s">
        <v>711</v>
      </c>
      <c r="F5" s="214">
        <v>7.29</v>
      </c>
      <c r="G5" s="214">
        <v>8.58</v>
      </c>
      <c r="K5" s="123" t="s">
        <v>213</v>
      </c>
      <c r="L5" s="73">
        <v>3.02</v>
      </c>
      <c r="M5" s="73">
        <v>2.81</v>
      </c>
      <c r="N5" s="211"/>
    </row>
    <row r="6" spans="1:16" x14ac:dyDescent="0.25">
      <c r="A6" s="202" t="s">
        <v>706</v>
      </c>
      <c r="B6" s="212">
        <v>1721</v>
      </c>
      <c r="C6" s="160">
        <v>3480</v>
      </c>
      <c r="E6" s="298" t="s">
        <v>712</v>
      </c>
      <c r="F6" s="214">
        <v>0.98</v>
      </c>
      <c r="G6" s="214">
        <v>1.06</v>
      </c>
      <c r="K6" s="226"/>
      <c r="L6" s="164"/>
      <c r="M6" s="211"/>
    </row>
    <row r="7" spans="1:16" x14ac:dyDescent="0.25">
      <c r="A7" s="202" t="s">
        <v>707</v>
      </c>
      <c r="B7" s="212">
        <v>578</v>
      </c>
      <c r="C7" s="160">
        <v>1700</v>
      </c>
      <c r="E7" s="299" t="s">
        <v>713</v>
      </c>
      <c r="F7" s="73">
        <v>0.26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322</v>
      </c>
      <c r="C8" s="111">
        <v>1584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20.691931136901161</v>
      </c>
      <c r="C13" s="301">
        <f>B3/SUM(B3:B8)*100</f>
        <v>23.060585736642075</v>
      </c>
      <c r="E13" s="217" t="s">
        <v>836</v>
      </c>
      <c r="F13" s="289">
        <f>IF(ISBLANK(F3),"",F3)</f>
        <v>49.46</v>
      </c>
      <c r="G13" s="289">
        <f>IF(ISBLANK(G3),"",G3)</f>
        <v>53.08</v>
      </c>
    </row>
    <row r="14" spans="1:16" x14ac:dyDescent="0.25">
      <c r="A14" s="220" t="s">
        <v>825</v>
      </c>
      <c r="B14" s="305">
        <f>C4/SUM(C3:C8)*100</f>
        <v>25.246136076123427</v>
      </c>
      <c r="C14" s="302">
        <f>B4/SUM(B3:B8)*100</f>
        <v>26.492287055667337</v>
      </c>
      <c r="E14" s="286" t="s">
        <v>837</v>
      </c>
      <c r="F14" s="290">
        <f t="shared" ref="F14:G17" si="0">IF(ISBLANK(F4),"",F4)</f>
        <v>42.01</v>
      </c>
      <c r="G14" s="290">
        <f t="shared" si="0"/>
        <v>36.880000000000003</v>
      </c>
    </row>
    <row r="15" spans="1:16" x14ac:dyDescent="0.25">
      <c r="A15" s="220" t="s">
        <v>826</v>
      </c>
      <c r="B15" s="305">
        <f>C5/SUM(C3:C8)*100</f>
        <v>16.858258621637972</v>
      </c>
      <c r="C15" s="302">
        <f>B5/SUM(B3:B8)*100</f>
        <v>21.149116923764812</v>
      </c>
      <c r="E15" s="286" t="s">
        <v>838</v>
      </c>
      <c r="F15" s="290">
        <f t="shared" si="0"/>
        <v>7.29</v>
      </c>
      <c r="G15" s="290">
        <f t="shared" si="0"/>
        <v>8.58</v>
      </c>
    </row>
    <row r="16" spans="1:16" x14ac:dyDescent="0.25">
      <c r="A16" s="220" t="s">
        <v>827</v>
      </c>
      <c r="B16" s="305">
        <f>C6/SUM(C3:C8)*100</f>
        <v>19.140861338760246</v>
      </c>
      <c r="C16" s="302">
        <f>B6/SUM(B3:B8)*100</f>
        <v>19.237648110887548</v>
      </c>
      <c r="E16" s="286" t="s">
        <v>839</v>
      </c>
      <c r="F16" s="290">
        <f t="shared" si="0"/>
        <v>0.98</v>
      </c>
      <c r="G16" s="290">
        <f t="shared" si="0"/>
        <v>1.06</v>
      </c>
    </row>
    <row r="17" spans="1:18" x14ac:dyDescent="0.25">
      <c r="A17" s="220" t="s">
        <v>828</v>
      </c>
      <c r="B17" s="305">
        <f>C7/SUM(C3:C8)*100</f>
        <v>9.3504207689346011</v>
      </c>
      <c r="C17" s="302">
        <f>B7/SUM(B3:B8)*100</f>
        <v>6.4609881511289959</v>
      </c>
      <c r="E17" s="219" t="s">
        <v>840</v>
      </c>
      <c r="F17" s="291">
        <f t="shared" si="0"/>
        <v>0.26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8.7123920576425942</v>
      </c>
      <c r="C18" s="303">
        <f>B8/SUM(B3:B8)*100</f>
        <v>3.5993740219092332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20.691931136901161</v>
      </c>
      <c r="C22" s="301">
        <f>C13</f>
        <v>23.060585736642075</v>
      </c>
    </row>
    <row r="23" spans="1:18" x14ac:dyDescent="0.25">
      <c r="A23" s="220" t="s">
        <v>831</v>
      </c>
      <c r="B23" s="305">
        <f t="shared" ref="B23:C27" si="1">B14</f>
        <v>25.246136076123427</v>
      </c>
      <c r="C23" s="302">
        <f t="shared" si="1"/>
        <v>26.492287055667337</v>
      </c>
    </row>
    <row r="24" spans="1:18" x14ac:dyDescent="0.25">
      <c r="A24" s="307" t="s">
        <v>832</v>
      </c>
      <c r="B24" s="305">
        <f t="shared" si="1"/>
        <v>16.858258621637972</v>
      </c>
      <c r="C24" s="302">
        <f t="shared" si="1"/>
        <v>21.149116923764812</v>
      </c>
    </row>
    <row r="25" spans="1:18" x14ac:dyDescent="0.25">
      <c r="A25" s="220" t="s">
        <v>833</v>
      </c>
      <c r="B25" s="305">
        <f t="shared" si="1"/>
        <v>19.140861338760246</v>
      </c>
      <c r="C25" s="302">
        <f t="shared" si="1"/>
        <v>19.237648110887548</v>
      </c>
    </row>
    <row r="26" spans="1:18" x14ac:dyDescent="0.25">
      <c r="A26" s="220" t="s">
        <v>834</v>
      </c>
      <c r="B26" s="305">
        <f t="shared" si="1"/>
        <v>9.3504207689346011</v>
      </c>
      <c r="C26" s="302">
        <f t="shared" si="1"/>
        <v>6.4609881511289959</v>
      </c>
    </row>
    <row r="27" spans="1:18" x14ac:dyDescent="0.25">
      <c r="A27" s="308" t="s">
        <v>835</v>
      </c>
      <c r="B27" s="306">
        <f t="shared" si="1"/>
        <v>8.7123920576425942</v>
      </c>
      <c r="C27" s="303">
        <f t="shared" si="1"/>
        <v>3.5993740219092332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3101</v>
      </c>
      <c r="C34" s="110">
        <v>4288</v>
      </c>
      <c r="E34" s="297" t="s">
        <v>709</v>
      </c>
      <c r="F34" s="71">
        <v>53.08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2816</v>
      </c>
      <c r="C35" s="160">
        <v>4702</v>
      </c>
      <c r="E35" s="298" t="s">
        <v>710</v>
      </c>
      <c r="F35" s="214">
        <v>36.880000000000003</v>
      </c>
      <c r="G35" s="211"/>
      <c r="K35" s="215" t="s">
        <v>212</v>
      </c>
      <c r="L35" s="214">
        <v>2.42</v>
      </c>
      <c r="M35" s="211"/>
      <c r="N35" s="29" t="s">
        <v>876</v>
      </c>
    </row>
    <row r="36" spans="1:16" x14ac:dyDescent="0.25">
      <c r="A36" s="202" t="s">
        <v>705</v>
      </c>
      <c r="B36" s="212">
        <v>1793</v>
      </c>
      <c r="C36" s="160">
        <v>2952</v>
      </c>
      <c r="E36" s="298" t="s">
        <v>711</v>
      </c>
      <c r="F36" s="214">
        <v>8.58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1456</v>
      </c>
      <c r="C37" s="160">
        <v>2403</v>
      </c>
      <c r="E37" s="298" t="s">
        <v>712</v>
      </c>
      <c r="F37" s="214">
        <v>1.06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483</v>
      </c>
      <c r="C38" s="160">
        <v>1395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246</v>
      </c>
      <c r="C39" s="111">
        <v>1352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25.087760355721976</v>
      </c>
      <c r="C44" s="301">
        <f>B34/SUM(B34:B39)*100</f>
        <v>31.339060131379487</v>
      </c>
      <c r="E44" s="217" t="s">
        <v>836</v>
      </c>
      <c r="F44" s="289">
        <f>IF(ISBLANK(F34),"",F34)</f>
        <v>53.08</v>
      </c>
    </row>
    <row r="45" spans="1:16" x14ac:dyDescent="0.25">
      <c r="A45" s="220" t="s">
        <v>825</v>
      </c>
      <c r="B45" s="305">
        <f>C35/SUM(C34:C39)*100</f>
        <v>27.50994617364849</v>
      </c>
      <c r="C45" s="302">
        <f>B35/SUM(B34:B39)*100</f>
        <v>28.458817584638709</v>
      </c>
      <c r="E45" s="286" t="s">
        <v>837</v>
      </c>
      <c r="F45" s="290">
        <f t="shared" ref="F45:F48" si="2">IF(ISBLANK(F35),"",F35)</f>
        <v>36.880000000000003</v>
      </c>
    </row>
    <row r="46" spans="1:16" x14ac:dyDescent="0.25">
      <c r="A46" s="220" t="s">
        <v>826</v>
      </c>
      <c r="B46" s="305">
        <f>C36/SUM(C34:C39)*100</f>
        <v>17.271238006084719</v>
      </c>
      <c r="C46" s="302">
        <f>B36/SUM(B34:B39)*100</f>
        <v>18.120262758969176</v>
      </c>
      <c r="E46" s="286" t="s">
        <v>838</v>
      </c>
      <c r="F46" s="290">
        <f t="shared" si="2"/>
        <v>8.58</v>
      </c>
    </row>
    <row r="47" spans="1:16" x14ac:dyDescent="0.25">
      <c r="A47" s="220" t="s">
        <v>827</v>
      </c>
      <c r="B47" s="305">
        <f>C37/SUM(C34:C39)*100</f>
        <v>14.059208986660426</v>
      </c>
      <c r="C47" s="302">
        <f>B37/SUM(B34:B39)*100</f>
        <v>14.714502273875695</v>
      </c>
      <c r="E47" s="286" t="s">
        <v>839</v>
      </c>
      <c r="F47" s="290">
        <f t="shared" si="2"/>
        <v>1.06</v>
      </c>
    </row>
    <row r="48" spans="1:16" x14ac:dyDescent="0.25">
      <c r="A48" s="220" t="s">
        <v>828</v>
      </c>
      <c r="B48" s="305">
        <f>C38/SUM(C34:C39)*100</f>
        <v>8.1617130821436934</v>
      </c>
      <c r="C48" s="302">
        <f>B38/SUM(B34:B39)*100</f>
        <v>4.8812531581606873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7.9101333957406972</v>
      </c>
      <c r="C49" s="303">
        <f>B39/SUM(B34:B39)*100</f>
        <v>2.4861040929762508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25.087760355721976</v>
      </c>
      <c r="C53" s="301">
        <f>C44</f>
        <v>31.339060131379487</v>
      </c>
    </row>
    <row r="54" spans="1:3" x14ac:dyDescent="0.25">
      <c r="A54" s="220" t="s">
        <v>831</v>
      </c>
      <c r="B54" s="305">
        <f t="shared" ref="B54:C54" si="3">B45</f>
        <v>27.50994617364849</v>
      </c>
      <c r="C54" s="302">
        <f t="shared" si="3"/>
        <v>28.458817584638709</v>
      </c>
    </row>
    <row r="55" spans="1:3" x14ac:dyDescent="0.25">
      <c r="A55" s="307" t="s">
        <v>832</v>
      </c>
      <c r="B55" s="305">
        <f t="shared" ref="B55:C55" si="4">B46</f>
        <v>17.271238006084719</v>
      </c>
      <c r="C55" s="302">
        <f t="shared" si="4"/>
        <v>18.120262758969176</v>
      </c>
    </row>
    <row r="56" spans="1:3" x14ac:dyDescent="0.25">
      <c r="A56" s="220" t="s">
        <v>833</v>
      </c>
      <c r="B56" s="305">
        <f t="shared" ref="B56:C56" si="5">B47</f>
        <v>14.059208986660426</v>
      </c>
      <c r="C56" s="302">
        <f t="shared" si="5"/>
        <v>14.714502273875695</v>
      </c>
    </row>
    <row r="57" spans="1:3" x14ac:dyDescent="0.25">
      <c r="A57" s="220" t="s">
        <v>834</v>
      </c>
      <c r="B57" s="305">
        <f t="shared" ref="B57:C57" si="6">B48</f>
        <v>8.1617130821436934</v>
      </c>
      <c r="C57" s="302">
        <f t="shared" si="6"/>
        <v>4.8812531581606873</v>
      </c>
    </row>
    <row r="58" spans="1:3" x14ac:dyDescent="0.25">
      <c r="A58" s="308" t="s">
        <v>835</v>
      </c>
      <c r="B58" s="306">
        <f t="shared" ref="B58:C58" si="7">B49</f>
        <v>7.9101333957406972</v>
      </c>
      <c r="C58" s="303">
        <f t="shared" si="7"/>
        <v>2.4861040929762508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2024-04-25T06:16:24Z</dcterms:modified>
</cp:coreProperties>
</file>