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<sst xmlns="http://schemas.openxmlformats.org/spreadsheetml/2006/main" count="6314" uniqueCount="2917">
  <si>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</si>
  <si>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</si>
  <si>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</si>
  <si>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</si>
  <si>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</si>
  <si>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</si>
  <si>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</si>
  <si>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</si>
  <si>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</si>
  <si>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</si>
  <si>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</si>
  <si>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</si>
  <si>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</si>
  <si>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</si>
  <si>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</si>
  <si>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</si>
  <si>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</si>
  <si>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</si>
  <si>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</si>
  <si>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</si>
  <si>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</si>
  <si>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</si>
  <si>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</si>
  <si>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</si>
  <si>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</si>
  <si>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</si>
  <si>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</si>
  <si>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</si>
  <si>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</si>
  <si>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</si>
  <si>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</si>
  <si>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</si>
  <si>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</si>
  <si>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</si>
  <si>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</si>
  <si>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</si>
  <si>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</si>
  <si>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</si>
  <si>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</si>
  <si>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</si>
  <si>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</si>
  <si>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</si>
  <si>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</si>
  <si>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</si>
  <si>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</si>
  <si>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</si>
  <si>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</si>
  <si>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</si>
  <si>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</si>
  <si>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</si>
  <si>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</si>
  <si>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</si>
  <si>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</si>
  <si>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</si>
  <si>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</si>
  <si>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</si>
  <si>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</si>
  <si>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</si>
  <si>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</si>
  <si>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</si>
  <si>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</si>
  <si>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</si>
  <si>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</si>
  <si>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</si>
  <si>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</si>
  <si>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</si>
  <si>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</si>
  <si>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</si>
  <si>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</si>
  <si>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</si>
  <si>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</si>
  <si>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</si>
  <si>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</si>
  <si>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</si>
  <si>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</si>
  <si>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</si>
  <si>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</si>
  <si>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</si>
  <si>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</si>
  <si>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</si>
  <si>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</si>
  <si>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</si>
  <si>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</si>
  <si>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</si>
  <si>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</si>
  <si>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</si>
  <si>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</si>
  <si>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</si>
  <si>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</si>
  <si>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</si>
  <si>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</si>
  <si>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</si>
  <si>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</si>
  <si>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</si>
  <si>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</si>
  <si>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</si>
  <si>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</si>
  <si>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</si>
  <si>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</si>
  <si>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</si>
  <si>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</si>
  <si>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</si>
  <si>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</si>
  <si>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</si>
  <si>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</si>
  <si>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</si>
  <si>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</si>
  <si>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</si>
  <si>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</si>
  <si>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</si>
  <si>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</si>
  <si>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</si>
  <si>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</si>
  <si>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</si>
  <si>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</si>
  <si>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</si>
  <si>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</si>
  <si>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</si>
  <si>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</si>
  <si>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</si>
  <si>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</si>
  <si>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</si>
  <si>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</si>
  <si>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</si>
  <si>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</si>
  <si>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</si>
  <si>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</si>
  <si>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</si>
  <si>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</si>
  <si>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</si>
  <si>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</si>
  <si>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</si>
  <si>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</si>
  <si>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</si>
  <si>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</si>
  <si>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</si>
  <si>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</si>
  <si>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</si>
  <si>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</si>
  <si>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</si>
  <si>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</si>
  <si>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</si>
  <si>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</si>
  <si>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</si>
  <si>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</si>
  <si>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</si>
  <si>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</si>
  <si>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</si>
  <si>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</si>
  <si>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</si>
  <si>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</si>
  <si>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</si>
  <si>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</si>
  <si>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</si>
  <si>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</si>
  <si>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</si>
  <si>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</si>
  <si>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</si>
  <si>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</si>
  <si>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</si>
  <si>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</si>
  <si>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</si>
  <si>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</si>
  <si>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</si>
  <si>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</si>
  <si>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</si>
  <si>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</si>
  <si>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</si>
  <si>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</si>
  <si>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</si>
  <si>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</si>
  <si>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</si>
  <si>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</si>
  <si>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</si>
  <si>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</si>
  <si>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</si>
  <si>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</si>
  <si>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</si>
  <si>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</si>
  <si>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</si>
  <si>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</si>
  <si>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</si>
  <si>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</si>
  <si>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</si>
  <si>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</si>
  <si>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</si>
  <si>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</si>
  <si>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</si>
  <si>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</si>
  <si>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</si>
  <si>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</si>
  <si>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</si>
  <si>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</si>
  <si>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</si>
  <si>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</si>
  <si>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</si>
  <si>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</si>
  <si>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</si>
  <si>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</si>
  <si>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</si>
  <si>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</si>
  <si>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</si>
  <si>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</si>
  <si>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</si>
  <si>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</si>
  <si>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</si>
  <si>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</si>
  <si>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</si>
  <si>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</si>
  <si>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</si>
  <si>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</si>
  <si>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</si>
  <si>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</si>
  <si>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</si>
  <si>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</si>
  <si>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</si>
  <si>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</si>
  <si>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</si>
  <si>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</si>
  <si>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</si>
  <si>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</si>
  <si>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</si>
  <si>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</si>
  <si>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</si>
  <si>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</si>
  <si>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</si>
  <si>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</si>
  <si>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</si>
  <si>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</si>
  <si>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</si>
  <si>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</si>
  <si>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</si>
  <si>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</si>
  <si>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</si>
  <si>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</si>
  <si>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</si>
  <si>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</si>
  <si>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</si>
  <si>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</si>
  <si>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</si>
  <si>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</si>
  <si>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</si>
  <si>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</si>
  <si>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</si>
  <si>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</si>
  <si>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</si>
  <si>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</si>
  <si>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</si>
  <si>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</si>
  <si>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</si>
  <si>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</si>
  <si>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</si>
  <si>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</si>
  <si>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</si>
  <si>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</si>
  <si>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</si>
  <si>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</si>
  <si>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</si>
  <si>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</si>
  <si>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</si>
  <si>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</si>
  <si>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</si>
  <si>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</si>
  <si>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</si>
  <si>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</si>
  <si>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</si>
  <si>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</si>
  <si>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</si>
  <si>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</si>
  <si>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</si>
  <si>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</si>
  <si>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</si>
  <si>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</si>
  <si>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</si>
  <si>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</si>
  <si>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</si>
  <si>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</si>
  <si>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</si>
  <si>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</si>
  <si>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</si>
  <si>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</si>
  <si>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</si>
  <si>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</si>
  <si>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</si>
  <si>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</si>
  <si>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</si>
  <si>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</si>
  <si>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</si>
  <si>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</si>
  <si>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</si>
  <si>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</si>
  <si>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</si>
  <si>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</si>
  <si>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</si>
  <si>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</si>
  <si>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</si>
  <si>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</si>
  <si>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</si>
  <si>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</si>
  <si>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</si>
  <si>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</si>
  <si>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</si>
  <si>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</si>
  <si>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</si>
  <si>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</si>
  <si>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</si>
  <si>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</si>
  <si>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</si>
  <si>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</si>
  <si>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</si>
  <si>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</si>
  <si>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</si>
  <si>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</si>
  <si>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</si>
  <si>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</si>
  <si>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</si>
  <si>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</si>
  <si>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</si>
  <si>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</si>
  <si>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</si>
  <si>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</si>
  <si>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</si>
  <si>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</si>
  <si>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</si>
  <si>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</si>
  <si>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</si>
  <si>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</si>
  <si>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</si>
  <si>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</si>
  <si>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</si>
  <si>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</si>
  <si>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</si>
  <si>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</si>
  <si>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</si>
  <si>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</si>
  <si>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</si>
  <si>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</si>
  <si>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</si>
  <si>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</si>
  <si>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</si>
  <si>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</si>
  <si>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</si>
  <si>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</si>
  <si>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</si>
  <si>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</si>
  <si>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</si>
  <si>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</si>
  <si>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</si>
  <si>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</si>
  <si>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</si>
  <si>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</si>
  <si>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</si>
  <si>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</si>
  <si>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</si>
  <si>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</si>
  <si>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</si>
  <si>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</si>
  <si>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</si>
  <si>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</si>
  <si>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</si>
  <si>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</si>
  <si>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</si>
  <si>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</si>
  <si>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</si>
  <si>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</si>
  <si>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</si>
  <si>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</si>
  <si>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</si>
  <si>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</si>
  <si>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</si>
  <si>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</si>
  <si>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</si>
  <si>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</si>
  <si>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</si>
  <si>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</si>
  <si>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</si>
  <si>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</si>
  <si>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</si>
  <si>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</si>
  <si>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</si>
  <si>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</si>
  <si>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</si>
  <si>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</si>
  <si>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</si>
  <si>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</si>
  <si>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</si>
  <si>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</si>
  <si>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</si>
  <si>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</si>
  <si>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</si>
  <si>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</si>
  <si>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</si>
  <si>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</si>
  <si>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</si>
  <si>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</si>
  <si>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</si>
  <si>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</si>
  <si>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</si>
  <si>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</si>
  <si>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</si>
  <si>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</si>
  <si>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</si>
  <si>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</si>
  <si>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</si>
  <si>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</si>
  <si>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</si>
  <si>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</si>
  <si>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</si>
  <si>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</si>
  <si>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</si>
  <si>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</si>
  <si>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</si>
  <si>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</si>
  <si>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</si>
  <si>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</si>
  <si>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</si>
  <si>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</si>
  <si>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</si>
  <si>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</si>
  <si>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</si>
  <si>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</si>
  <si>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</si>
  <si>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</si>
  <si>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</si>
  <si>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</si>
  <si>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</si>
  <si>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</si>
  <si>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</si>
  <si>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</si>
  <si>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</si>
  <si>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</si>
  <si>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</si>
  <si>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</si>
  <si>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</si>
  <si>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</si>
  <si>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</si>
  <si>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</si>
  <si>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</si>
  <si>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</si>
  <si>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</si>
  <si>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</si>
  <si>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</si>
  <si>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</si>
  <si>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</si>
  <si>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</si>
  <si>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</si>
  <si>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</si>
  <si>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</si>
  <si>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</si>
  <si>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</si>
  <si>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</si>
  <si>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</si>
  <si>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</si>
  <si>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</si>
  <si>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</si>
  <si>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</si>
  <si>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</si>
  <si>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</si>
  <si>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</si>
  <si>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</si>
  <si>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</si>
  <si>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</si>
  <si>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</si>
  <si>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</si>
  <si>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</si>
  <si>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</si>
  <si>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</si>
  <si>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</si>
  <si>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</si>
  <si>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</si>
  <si>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</si>
  <si>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</si>
  <si>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</si>
  <si>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</si>
  <si>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</si>
  <si>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</si>
  <si>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</si>
  <si>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</si>
  <si>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</si>
  <si>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</si>
  <si>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</si>
  <si>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</si>
  <si>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</si>
  <si>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</si>
  <si>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</si>
  <si>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</si>
  <si>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</si>
  <si>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</si>
  <si>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</si>
  <si>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</si>
  <si>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</si>
  <si>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</si>
  <si>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</si>
  <si>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</si>
  <si>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</si>
  <si>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</si>
  <si>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</si>
  <si>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</si>
  <si>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</si>
  <si>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</si>
  <si>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</si>
  <si>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</si>
  <si>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</si>
  <si>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</si>
  <si>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</si>
  <si>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</si>
  <si>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</si>
  <si>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</si>
  <si>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</si>
  <si>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</si>
  <si>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</si>
  <si>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</si>
  <si>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</si>
  <si>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</si>
  <si>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</si>
  <si>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</si>
  <si>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</si>
  <si>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</si>
  <si>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</si>
  <si>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</si>
  <si>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</si>
  <si>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</si>
  <si>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</si>
  <si>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</si>
  <si>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</si>
  <si>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</si>
  <si>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</si>
  <si>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</si>
  <si>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</si>
  <si>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</si>
  <si>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</si>
  <si>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</si>
  <si>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</si>
  <si>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</si>
  <si>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</si>
  <si>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</si>
  <si>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</si>
  <si>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</si>
  <si>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</si>
  <si>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</si>
  <si>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</si>
  <si>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</si>
  <si>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</si>
  <si>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</si>
  <si>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</si>
  <si>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</si>
  <si>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</si>
  <si>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</si>
  <si>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</si>
  <si>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</si>
  <si>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</si>
  <si>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</si>
  <si>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</si>
  <si>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</si>
  <si>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</si>
  <si>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</si>
  <si>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</si>
  <si>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</si>
  <si>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</si>
  <si>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</si>
  <si>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</si>
  <si>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</si>
  <si>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</si>
  <si>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</si>
  <si>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</si>
  <si>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</si>
  <si>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</si>
  <si>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</si>
  <si>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</si>
  <si>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</si>
  <si>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</si>
  <si>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</si>
  <si>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</si>
  <si>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</si>
  <si>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</si>
  <si>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</si>
  <si>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</si>
  <si>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</si>
  <si>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</si>
  <si>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</si>
  <si>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</si>
  <si>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</si>
  <si>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</si>
  <si>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</si>
  <si>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</si>
  <si>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</si>
  <si>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</si>
  <si>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</si>
  <si>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</si>
  <si>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</si>
  <si>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</si>
  <si>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</si>
  <si>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</si>
  <si>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</si>
  <si>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</si>
  <si>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</si>
  <si>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</si>
  <si>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</si>
  <si>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</si>
  <si>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</si>
  <si>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</si>
  <si>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</si>
  <si>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</si>
  <si>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</si>
  <si>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</si>
  <si>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</si>
  <si>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</si>
  <si>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</si>
  <si>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</si>
  <si>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</si>
  <si>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</si>
  <si>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</si>
  <si>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</si>
  <si>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</si>
  <si>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</si>
  <si>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</si>
  <si>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</si>
  <si>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</si>
  <si>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</si>
  <si>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</si>
  <si>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</si>
  <si>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</si>
  <si>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</si>
  <si>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</si>
  <si>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</si>
  <si>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</si>
  <si>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</si>
  <si>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</si>
  <si>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</si>
  <si>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</si>
  <si>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</si>
  <si>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</si>
  <si>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</si>
  <si>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</si>
  <si>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</si>
  <si>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</si>
  <si>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</si>
  <si>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</si>
  <si>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</si>
  <si>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</si>
  <si>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</si>
  <si>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</si>
  <si>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</si>
  <si>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</si>
  <si>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</si>
  <si>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</si>
  <si>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</si>
  <si>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</si>
  <si>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</si>
  <si>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</si>
  <si>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</si>
  <si>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</si>
  <si>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</si>
  <si>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</si>
  <si>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</si>
  <si>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</si>
  <si>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</si>
  <si>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</si>
  <si>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</si>
  <si>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</si>
  <si>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</si>
  <si>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</si>
  <si>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</si>
  <si>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</si>
  <si>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</si>
  <si>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</si>
  <si>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</si>
  <si>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</si>
  <si>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</si>
  <si>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</si>
  <si>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</si>
  <si>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</si>
  <si>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</si>
  <si>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</si>
  <si>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</si>
  <si>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</si>
  <si>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</si>
  <si>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</si>
  <si>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</si>
  <si>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</si>
  <si>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</si>
  <si>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</si>
  <si>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</si>
  <si>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</si>
  <si>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</si>
  <si>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</si>
  <si>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</si>
  <si>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</si>
  <si>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</si>
  <si>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</si>
  <si>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</si>
  <si>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</si>
  <si>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</si>
  <si>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</si>
  <si>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</si>
  <si>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</si>
  <si>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</si>
  <si>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</si>
  <si>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</si>
  <si>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</si>
  <si>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</si>
  <si>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</si>
  <si>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</si>
  <si>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</si>
  <si>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</si>
  <si>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</si>
  <si>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</si>
  <si>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</si>
  <si>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</si>
  <si>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</si>
  <si>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</si>
  <si>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</si>
  <si>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</si>
  <si>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</si>
  <si>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</si>
  <si>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</si>
  <si>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</si>
  <si>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</si>
  <si>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</si>
  <si>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</si>
  <si>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</si>
  <si>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</si>
  <si>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</si>
  <si>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</si>
  <si>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</si>
  <si>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</si>
  <si>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</si>
  <si>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</si>
  <si>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</si>
  <si>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</si>
  <si>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</si>
  <si>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</si>
  <si>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</si>
  <si>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</si>
  <si>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</si>
  <si>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</si>
  <si>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</si>
  <si>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</si>
  <si>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</si>
  <si>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</si>
  <si>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</si>
  <si>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</si>
  <si>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</si>
  <si>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</si>
  <si>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</si>
  <si>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</si>
  <si>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</si>
  <si>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</si>
  <si>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</si>
  <si>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</si>
  <si>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</si>
  <si>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</si>
  <si>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</si>
  <si>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</si>
  <si>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</si>
  <si>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</si>
  <si>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</si>
  <si>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</si>
  <si>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</si>
  <si>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</si>
  <si>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</si>
  <si>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</si>
  <si>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</si>
  <si>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</si>
  <si>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</si>
  <si>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</si>
  <si>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</si>
  <si>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</si>
  <si>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</si>
  <si>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</si>
  <si>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</si>
  <si>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</si>
  <si>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</si>
  <si>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</si>
  <si>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</si>
  <si>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</si>
  <si>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</si>
  <si>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</si>
  <si>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</si>
  <si>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</si>
  <si>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</si>
  <si>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</si>
  <si>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</si>
  <si>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</si>
  <si>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</si>
  <si>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</si>
  <si>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</si>
  <si>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</si>
  <si>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</si>
  <si>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</si>
  <si>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</si>
  <si>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</si>
  <si>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</si>
  <si>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</si>
  <si>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</si>
  <si>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</si>
  <si>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</si>
  <si>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</si>
  <si>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</si>
  <si>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</si>
  <si>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</si>
  <si>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</si>
  <si>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</si>
  <si>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</si>
  <si>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</si>
  <si>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</si>
  <si>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</si>
  <si>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</si>
  <si>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</si>
  <si>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</si>
  <si>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</si>
  <si>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</si>
  <si>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</si>
  <si>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</si>
  <si>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</si>
  <si>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</si>
  <si>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</si>
  <si>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</si>
  <si>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</si>
  <si>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</si>
  <si>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</si>
  <si>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</si>
  <si>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</si>
  <si>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</si>
  <si>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</si>
  <si>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</si>
  <si>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</si>
  <si>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</si>
  <si>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</si>
  <si>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</si>
  <si>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</si>
  <si>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</si>
  <si>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</si>
  <si>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</si>
  <si>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</si>
  <si>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</si>
  <si>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</si>
  <si>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</si>
  <si>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</si>
  <si>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</si>
  <si>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</si>
  <si>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</si>
  <si>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</si>
  <si>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</si>
  <si>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</si>
  <si>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</si>
  <si>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</si>
  <si>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</si>
  <si>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</si>
  <si>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</si>
  <si>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</si>
  <si>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</si>
  <si>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</si>
  <si>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</si>
  <si>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</si>
  <si>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</si>
  <si>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</si>
  <si>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</si>
  <si>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</si>
  <si>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</si>
  <si>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</si>
  <si>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</si>
  <si>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</si>
  <si>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</si>
  <si>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</si>
  <si>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</si>
  <si>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</si>
  <si>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</si>
  <si>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</si>
  <si>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</si>
  <si>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</si>
  <si>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</si>
  <si>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</si>
  <si>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</si>
  <si>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</si>
  <si>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</si>
  <si>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</si>
  <si>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</si>
  <si>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</si>
  <si>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</si>
  <si>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</si>
  <si>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</si>
  <si>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</si>
  <si>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</si>
  <si>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</si>
  <si>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</si>
  <si>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</si>
  <si>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</si>
  <si>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</si>
  <si>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</si>
  <si>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</si>
  <si>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</si>
  <si>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</si>
  <si>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</si>
  <si>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</si>
  <si>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</si>
  <si>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</si>
  <si>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</si>
  <si>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</si>
  <si>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</si>
  <si>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</si>
  <si>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</si>
  <si>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</si>
  <si>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</si>
  <si>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</si>
  <si>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</si>
  <si>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</si>
  <si>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</si>
  <si>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</si>
  <si>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</si>
  <si>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</si>
  <si>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</si>
  <si>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</si>
  <si>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</si>
  <si>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</si>
  <si>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</si>
  <si>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</si>
  <si>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</si>
  <si>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</si>
  <si>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</si>
  <si>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</si>
  <si>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</si>
  <si>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</si>
  <si>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</si>
  <si>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</si>
  <si>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</si>
  <si>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</si>
  <si>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</si>
  <si>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</si>
  <si>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</si>
  <si>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</si>
  <si>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</si>
  <si>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</si>
  <si>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</si>
  <si>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</si>
  <si>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</si>
  <si>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</si>
  <si>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</si>
  <si>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</si>
  <si>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</si>
  <si>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</si>
  <si>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</si>
  <si>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</si>
  <si>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</si>
  <si>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</si>
  <si>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</si>
  <si>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</si>
  <si>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</si>
  <si>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</si>
  <si>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</si>
  <si>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</si>
  <si>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</si>
  <si>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</si>
  <si>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</si>
  <si>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</si>
  <si>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</si>
  <si>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</si>
  <si>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</si>
  <si>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</si>
  <si>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</si>
  <si>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</si>
  <si>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</si>
  <si>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</si>
  <si>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</si>
  <si>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</si>
  <si>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</si>
  <si>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</si>
  <si>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</si>
  <si>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</si>
  <si>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</si>
  <si>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</si>
  <si>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</si>
  <si>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</si>
  <si>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</si>
  <si>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</si>
  <si>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</si>
  <si>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</si>
  <si>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</si>
  <si>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</si>
  <si>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</si>
  <si>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</si>
  <si>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</si>
  <si>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</si>
  <si>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</si>
  <si>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</si>
  <si>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</si>
  <si>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</si>
  <si>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</si>
  <si>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</si>
  <si>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</si>
  <si>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</si>
  <si>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</si>
  <si>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</si>
  <si>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</si>
  <si>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</si>
  <si>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</si>
  <si>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</si>
  <si>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</si>
  <si>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</si>
  <si>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</si>
  <si>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</si>
  <si>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</si>
  <si>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</si>
  <si>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</si>
  <si>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</si>
  <si>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</si>
  <si>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</si>
  <si>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</si>
  <si>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</si>
  <si>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</si>
  <si>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</si>
  <si>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</si>
  <si>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</si>
  <si>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</si>
  <si>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</si>
  <si>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</si>
  <si>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</si>
  <si>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</si>
  <si>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</si>
  <si>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</si>
  <si>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</si>
  <si>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</si>
  <si>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</si>
  <si>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</si>
  <si>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</si>
  <si>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</si>
  <si>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</si>
  <si>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</si>
  <si>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</si>
  <si>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</si>
  <si>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</si>
  <si>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</si>
  <si>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</si>
  <si>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</si>
  <si>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</si>
  <si>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</si>
  <si>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</si>
  <si>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</si>
  <si>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</si>
  <si>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</si>
  <si>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</si>
  <si>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</si>
  <si>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</si>
  <si>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</si>
  <si>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</si>
  <si>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</si>
  <si>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</si>
  <si>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</si>
  <si>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</si>
  <si>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</si>
  <si>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</si>
  <si>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</si>
  <si>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</si>
  <si>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</si>
  <si>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</si>
  <si>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</si>
  <si>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</si>
  <si>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</si>
  <si>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</si>
  <si>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</si>
  <si>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</si>
  <si>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</si>
  <si>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</si>
  <si>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</si>
  <si>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</si>
  <si>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</si>
  <si>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</si>
  <si>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</si>
  <si>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</si>
  <si>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</si>
  <si>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</si>
  <si>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</si>
  <si>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</si>
  <si>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</si>
  <si>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</si>
  <si>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</si>
  <si>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</si>
  <si>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</si>
  <si>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</si>
  <si>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</si>
  <si>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</si>
  <si>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</si>
  <si>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</si>
  <si>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</si>
  <si>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</si>
  <si>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</si>
  <si>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</si>
  <si>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</si>
  <si>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</si>
  <si>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</si>
  <si>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</si>
  <si>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</si>
  <si>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</si>
  <si>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</si>
  <si>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</si>
  <si>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</si>
  <si>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</si>
  <si>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</si>
  <si>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</si>
  <si>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</si>
  <si>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</si>
  <si>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</si>
  <si>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</si>
  <si>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</si>
  <si>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</si>
  <si>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</si>
  <si>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</si>
  <si>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</si>
  <si>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</si>
  <si>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</si>
  <si>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</si>
  <si>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</si>
  <si>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</si>
  <si>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</si>
  <si>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</si>
  <si>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</si>
  <si>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</si>
  <si>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</si>
  <si>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</si>
  <si>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</si>
  <si>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</si>
  <si>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</si>
  <si>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</si>
  <si>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</si>
  <si>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</si>
  <si>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</si>
  <si>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</si>
  <si>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</si>
  <si>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</si>
  <si>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</si>
  <si>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</si>
  <si>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</si>
  <si>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</si>
  <si>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</si>
  <si>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</si>
  <si>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</si>
  <si>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</si>
  <si>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</si>
  <si>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</si>
  <si>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</si>
  <si>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</si>
  <si>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</si>
  <si>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</si>
  <si>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</si>
  <si>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</si>
  <si>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</si>
  <si>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</si>
  <si>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</si>
  <si>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</si>
  <si>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</si>
  <si>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</si>
  <si>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</si>
  <si>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</si>
  <si>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</si>
  <si>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</si>
  <si>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</si>
  <si>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</si>
  <si>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</si>
  <si>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</si>
  <si>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</si>
  <si>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</si>
  <si>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</si>
  <si>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</si>
  <si>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</si>
  <si>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</si>
  <si>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</si>
  <si>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</si>
  <si>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</si>
  <si>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</si>
  <si>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</si>
  <si>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</si>
  <si>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</si>
  <si>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</si>
  <si>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</si>
  <si>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</si>
  <si>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</si>
  <si>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</si>
  <si>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</si>
  <si>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</si>
  <si>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</si>
  <si>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</si>
  <si>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</si>
  <si>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</si>
  <si>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</si>
  <si>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</si>
  <si>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</si>
  <si>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</si>
  <si>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</si>
  <si>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</si>
  <si>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</si>
  <si>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</si>
  <si>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</si>
  <si>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</si>
  <si>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</si>
  <si>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</si>
  <si>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</si>
  <si>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</si>
  <si>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</si>
  <si>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</si>
  <si>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</si>
  <si>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</si>
  <si>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</si>
  <si>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</si>
  <si>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</si>
  <si>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</si>
  <si>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</si>
  <si>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</si>
  <si>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</si>
  <si>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</si>
  <si>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</si>
  <si>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</si>
  <si>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</si>
  <si>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</si>
  <si>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</si>
  <si>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</si>
  <si>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</si>
  <si>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</si>
  <si>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</si>
  <si>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</si>
  <si>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</si>
  <si>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</si>
  <si>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</si>
  <si>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</si>
  <si>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</si>
  <si>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</si>
  <si>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</si>
  <si>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</si>
  <si>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</si>
  <si>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</si>
  <si>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</si>
  <si>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</si>
  <si>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</si>
  <si>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</si>
  <si>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</si>
  <si>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</si>
  <si>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</si>
  <si>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</si>
  <si>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</si>
  <si>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</si>
  <si>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</si>
  <si>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</si>
  <si>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</si>
  <si>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</si>
  <si>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</si>
  <si>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</si>
  <si>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</si>
  <si>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</si>
  <si>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</si>
  <si>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</si>
  <si>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</si>
  <si>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</si>
  <si>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</si>
  <si>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</si>
  <si>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</si>
  <si>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</si>
  <si>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</si>
  <si>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</si>
  <si>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</si>
  <si>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</si>
  <si>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</si>
  <si>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</si>
  <si>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</si>
  <si>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</si>
  <si>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</si>
  <si>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</si>
  <si>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</si>
  <si>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</si>
  <si>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</si>
  <si>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</si>
  <si>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</si>
  <si>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</si>
  <si>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</si>
  <si>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</si>
  <si>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</si>
  <si>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</si>
  <si>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</si>
  <si>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</si>
  <si>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</si>
  <si>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</si>
  <si>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</si>
  <si>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</si>
  <si>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</si>
  <si>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</si>
  <si>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</si>
  <si>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</si>
  <si>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</si>
  <si>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</si>
  <si>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</si>
  <si>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</si>
  <si>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</si>
  <si>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</si>
  <si>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</si>
  <si>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</si>
  <si>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</si>
  <si>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</si>
  <si>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</si>
  <si>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</si>
  <si>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</si>
  <si>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</si>
  <si>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</si>
  <si>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</si>
  <si>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</si>
  <si>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</si>
  <si>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</si>
  <si>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</si>
  <si>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</si>
  <si>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</si>
  <si>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</si>
  <si>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</si>
  <si>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</si>
  <si>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</si>
  <si>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</si>
  <si>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</si>
  <si>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</si>
  <si>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</si>
  <si>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</si>
  <si>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</si>
  <si>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</si>
  <si>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</si>
  <si>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</si>
  <si>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</si>
  <si>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</si>
  <si>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</si>
  <si>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</si>
  <si>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</si>
  <si>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</si>
  <si>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</si>
  <si>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</si>
  <si>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</si>
  <si>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</si>
  <si>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</si>
  <si>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</si>
  <si>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</si>
  <si>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</si>
  <si>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</si>
  <si>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</si>
  <si>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</si>
  <si>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</si>
  <si>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</si>
  <si>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</si>
  <si>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</si>
  <si>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</si>
  <si>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</si>
  <si>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</si>
  <si>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</si>
  <si>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</si>
  <si>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</si>
  <si>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</si>
  <si>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</si>
  <si>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</si>
  <si>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</si>
  <si>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</si>
  <si>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</si>
  <si>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</si>
  <si>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</si>
  <si>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</si>
  <si>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</si>
  <si>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</si>
  <si>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</si>
  <si>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</si>
  <si>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</si>
  <si>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</si>
  <si>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</si>
  <si>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</si>
  <si>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</si>
  <si>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</si>
  <si>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</si>
  <si>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</si>
  <si>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</si>
  <si>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</si>
  <si>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</si>
  <si>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</si>
  <si>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</si>
  <si>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</si>
  <si>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</si>
  <si>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</si>
  <si>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</si>
  <si>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</si>
  <si>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</si>
  <si>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</si>
  <si>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</si>
  <si>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</si>
  <si>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</si>
  <si>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</si>
  <si>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</si>
  <si>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</si>
  <si>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</si>
  <si>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</si>
  <si>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</si>
  <si>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</si>
  <si>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</si>
  <si>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</si>
  <si>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</si>
  <si>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</si>
  <si>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</si>
  <si>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</si>
  <si>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</si>
  <si>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</si>
  <si>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</si>
  <si>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</si>
  <si>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</si>
  <si>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</si>
  <si>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</si>
  <si>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</si>
  <si>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</si>
  <si>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</si>
  <si>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</si>
  <si>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</si>
  <si>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</si>
  <si>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</si>
  <si>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</si>
  <si>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</si>
  <si>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</si>
  <si>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</si>
  <si>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</si>
  <si>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</si>
  <si>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</si>
  <si>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</si>
  <si>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</si>
  <si>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</si>
  <si>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</si>
  <si>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</si>
  <si>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</si>
  <si>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</si>
  <si>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</si>
  <si>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</si>
  <si>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</si>
  <si>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</si>
  <si>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</si>
  <si>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</si>
  <si>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</si>
  <si>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</si>
  <si>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</si>
  <si>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</si>
  <si>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</si>
  <si>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</si>
  <si>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</si>
  <si>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</si>
  <si>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</si>
  <si>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</si>
  <si>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</si>
  <si>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</si>
  <si>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</si>
  <si>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</si>
  <si>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</si>
  <si>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</si>
  <si>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</si>
  <si>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</si>
  <si>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</si>
  <si>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</si>
  <si>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</si>
  <si>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</si>
  <si>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</si>
  <si>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</si>
  <si>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</si>
  <si>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</si>
  <si>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</si>
  <si>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</si>
  <si>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</si>
  <si>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</si>
  <si>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</si>
  <si>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</si>
  <si>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</si>
  <si>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</si>
  <si>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</si>
  <si>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</si>
  <si>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</si>
  <si>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</si>
  <si>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</si>
  <si>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</si>
  <si>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</si>
  <si>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</si>
  <si>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</si>
  <si>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</si>
  <si>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</si>
  <si>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</si>
  <si>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</si>
  <si>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</si>
  <si>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</si>
  <si>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</si>
  <si>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</si>
  <si>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</si>
  <si>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</si>
  <si>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</si>
  <si>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</si>
  <si>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</si>
  <si>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</si>
  <si>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</si>
  <si>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</si>
  <si>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</si>
  <si>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</si>
  <si>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</si>
  <si>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</si>
  <si>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</si>
  <si>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</si>
  <si>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</si>
  <si>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</si>
  <si>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</si>
  <si>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</si>
  <si>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</si>
  <si>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</si>
  <si>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</si>
  <si>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</si>
  <si>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</si>
  <si>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</si>
  <si>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</si>
  <si>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</si>
  <si>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</si>
  <si>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</si>
  <si>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</si>
  <si>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</si>
  <si>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</si>
  <si>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</si>
  <si>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</si>
  <si>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</si>
  <si>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</si>
  <si>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</si>
  <si>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</si>
  <si>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</si>
  <si>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</si>
  <si>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</si>
  <si>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</si>
  <si>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</si>
  <si>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</si>
  <si>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</si>
  <si>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</si>
  <si>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</si>
  <si>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</si>
  <si>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</si>
  <si>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</si>
  <si>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</si>
  <si>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</si>
  <si>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</si>
  <si>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</si>
  <si>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</si>
  <si>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</si>
  <si>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</si>
  <si>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</si>
  <si>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</si>
  <si>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</si>
  <si>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</si>
  <si>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</si>
  <si>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</si>
  <si>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</si>
  <si>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</si>
  <si>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</si>
  <si>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</si>
  <si>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</si>
  <si>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</si>
  <si>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</si>
  <si>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</si>
  <si>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</si>
  <si>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</si>
  <si>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</si>
  <si>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</si>
  <si>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</si>
  <si>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</si>
  <si>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</si>
  <si>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</si>
  <si>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</si>
  <si>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</si>
  <si>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</si>
  <si>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</si>
  <si>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</si>
  <si>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</si>
  <si>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</si>
  <si>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</si>
  <si>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</si>
  <si>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</si>
  <si>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</si>
  <si>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</si>
  <si>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</si>
  <si>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</si>
  <si>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</si>
  <si>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</si>
  <si>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</si>
  <si>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</si>
  <si>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</si>
  <si>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</si>
  <si>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</si>
  <si>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</si>
  <si>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</si>
  <si>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</si>
  <si>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</si>
  <si>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</si>
  <si>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</si>
  <si>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</si>
  <si>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</si>
  <si>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</si>
  <si>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</si>
  <si>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</si>
  <si>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</si>
  <si>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</si>
  <si>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</si>
  <si>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</si>
  <si>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</si>
  <si>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</si>
  <si>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</si>
  <si>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</si>
  <si>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</si>
  <si>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</si>
  <si>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</si>
  <si>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</si>
  <si>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</si>
  <si>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</si>
  <si>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</si>
  <si>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</si>
  <si>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</si>
  <si>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</si>
  <si>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</si>
  <si>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</si>
  <si>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</si>
  <si>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</si>
  <si>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</si>
  <si>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</si>
  <si>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</si>
  <si>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</si>
  <si>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</si>
  <si>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</si>
  <si>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</si>
  <si>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</si>
  <si>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</si>
  <si>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</si>
  <si>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</si>
  <si>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</si>
  <si>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</si>
  <si>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</si>
  <si>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</si>
  <si>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</si>
  <si>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</si>
  <si>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</si>
  <si>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</si>
  <si>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</si>
  <si>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</si>
  <si>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</si>
  <si>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</si>
  <si>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</si>
  <si>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</si>
  <si>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</si>
  <si>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</si>
  <si>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</si>
  <si>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</si>
  <si>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</si>
  <si>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</si>
  <si>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</si>
  <si>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</si>
  <si>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</si>
  <si>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</si>
  <si>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</si>
  <si>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</si>
  <si>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</si>
  <si>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</si>
  <si>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</si>
  <si>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</si>
  <si>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</si>
  <si>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</si>
  <si>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</si>
  <si>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</si>
  <si>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</si>
  <si>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</si>
  <si>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</si>
  <si>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</si>
  <si>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</si>
  <si>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</si>
  <si>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</si>
  <si>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</si>
  <si>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</si>
  <si>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</si>
  <si>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</si>
  <si>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</si>
  <si>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</si>
  <si>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</si>
  <si>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</si>
  <si>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</si>
  <si>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</si>
  <si>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</si>
  <si>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</si>
  <si>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</si>
  <si>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</si>
  <si>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</si>
  <si>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</si>
  <si>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</si>
  <si>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</si>
  <si>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</si>
  <si>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</si>
  <si>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</si>
  <si>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</si>
  <si>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</si>
  <si>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</si>
  <si>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</si>
  <si>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</si>
  <si>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</si>
  <si>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</si>
  <si>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</si>
  <si>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</si>
  <si>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</si>
  <si>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</si>
  <si>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</si>
  <si>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</si>
  <si>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</si>
  <si>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</si>
  <si>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</si>
  <si>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</si>
  <si>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</si>
  <si>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</si>
  <si>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</si>
  <si>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</si>
  <si>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</si>
  <si>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</si>
  <si>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</si>
  <si>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</si>
  <si>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</si>
  <si>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</si>
  <si>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</si>
  <si>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</si>
  <si>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</si>
  <si>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</si>
  <si>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</si>
  <si>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</si>
  <si>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</si>
  <si>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</si>
  <si>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</si>
  <si>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</si>
  <si>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</si>
  <si>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</si>
  <si>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</si>
  <si>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</si>
  <si>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</si>
  <si>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</si>
  <si>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</si>
  <si>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</si>
  <si>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</si>
  <si>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</si>
  <si>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</si>
  <si>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</si>
  <si>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</si>
  <si>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</si>
  <si>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</si>
  <si>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</si>
  <si>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</si>
  <si>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</si>
  <si>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</si>
  <si>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</si>
  <si>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</si>
  <si>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</si>
  <si>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</si>
  <si>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</si>
  <si>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</si>
  <si>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</si>
  <si>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</si>
  <si>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</si>
  <si>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</si>
  <si>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</si>
  <si>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</si>
  <si>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</si>
  <si>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</si>
  <si>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</si>
  <si>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</si>
  <si>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</si>
  <si>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</si>
  <si>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</si>
  <si>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</si>
  <si>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</si>
  <si>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</si>
  <si>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</si>
  <si>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</si>
  <si>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</si>
  <si>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</si>
  <si>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</si>
  <si>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</si>
  <si>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</si>
  <si>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</si>
  <si>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</si>
  <si>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</si>
  <si>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</si>
  <si>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</si>
  <si>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</si>
  <si>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</si>
  <si>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</si>
  <si>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</si>
  <si>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</si>
  <si>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</si>
  <si>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</si>
  <si>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</si>
  <si>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</si>
  <si>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</si>
  <si>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</si>
  <si>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</si>
  <si>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</si>
  <si>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</si>
  <si>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</si>
  <si>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</si>
  <si>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</si>
  <si>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</si>
  <si>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</si>
  <si>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</si>
  <si>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</si>
  <si>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</si>
  <si>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</si>
  <si>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</si>
  <si>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</si>
  <si>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</si>
  <si>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</si>
  <si>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</si>
  <si>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</si>
  <si>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</si>
  <si>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</si>
  <si>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</si>
  <si>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</si>
  <si>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</si>
  <si>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</si>
  <si>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</si>
  <si>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</si>
  <si>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</si>
  <si>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</si>
  <si>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</si>
  <si>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</si>
  <si>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</si>
  <si>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</si>
  <si>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</si>
  <si>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</si>
  <si>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</si>
  <si>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</si>
  <si>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</si>
  <si>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</si>
  <si>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</si>
  <si>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</si>
  <si>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</si>
  <si>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</si>
  <si>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</si>
  <si>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</si>
  <si>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</si>
  <si>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</si>
  <si>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</si>
  <si>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</si>
  <si>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</si>
  <si>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</si>
  <si>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</si>
  <si>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</si>
  <si>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</si>
  <si>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</si>
  <si>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</si>
  <si>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</si>
  <si>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</si>
  <si>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</si>
  <si>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</si>
  <si>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</si>
  <si>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</si>
  <si>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</si>
  <si>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</si>
  <si>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</si>
  <si>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</si>
  <si>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</si>
  <si>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</si>
  <si>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</si>
  <si>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</si>
  <si>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</si>
  <si>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</si>
  <si>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</si>
  <si>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</si>
  <si>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</si>
  <si>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</si>
  <si>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</si>
  <si>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</si>
  <si>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</si>
  <si>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</si>
  <si>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</si>
  <si>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</si>
  <si>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</si>
  <si>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</si>
  <si>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</si>
  <si>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</si>
  <si>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</si>
  <si>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</si>
  <si>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</si>
  <si>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</si>
  <si>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</si>
  <si>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</si>
  <si>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</si>
  <si>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</si>
  <si>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</si>
  <si>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</si>
  <si>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</si>
  <si>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</si>
  <si>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</si>
  <si>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</si>
  <si>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</si>
  <si>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</si>
  <si>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</si>
  <si>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</si>
  <si>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</si>
  <si>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</si>
  <si>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</si>
  <si>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</si>
  <si>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</si>
  <si>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</si>
  <si>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</si>
  <si>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</si>
  <si>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</si>
  <si>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</si>
  <si>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</si>
  <si>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</si>
  <si>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</si>
  <si>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</si>
  <si>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</si>
  <si>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</si>
  <si>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</si>
  <si>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</si>
  <si>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</si>
  <si>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</si>
  <si>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</si>
  <si>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</si>
  <si>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</si>
  <si>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</si>
  <si>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</si>
  <si>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</si>
  <si>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</si>
  <si>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</si>
  <si>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</si>
  <si>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</si>
  <si>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</si>
  <si>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</si>
  <si>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</si>
  <si>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</si>
  <si>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</si>
  <si>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</si>
  <si>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</si>
  <si>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</si>
  <si>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</si>
  <si>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</si>
  <si>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</si>
  <si>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</si>
  <si>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</si>
  <si>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</si>
  <si>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</si>
  <si>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</si>
  <si>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</si>
  <si>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</si>
  <si>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</si>
  <si>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</si>
  <si>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</si>
  <si>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</si>
  <si>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</si>
  <si>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</si>
  <si>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</si>
  <si>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</si>
  <si>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</si>
  <si>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</si>
  <si>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</si>
  <si>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</si>
  <si>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</si>
  <si>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</si>
  <si>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</si>
  <si>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</si>
  <si>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</si>
  <si>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</si>
  <si>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</si>
  <si>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</si>
  <si>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</si>
  <si>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</si>
  <si>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</si>
  <si>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</si>
  <si>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</si>
  <si>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</si>
  <si>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</si>
  <si>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</si>
  <si>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</si>
  <si>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</si>
  <si>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</si>
  <si>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</si>
  <si>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</si>
  <si>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</si>
  <si>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</si>
  <si>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</si>
  <si>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</si>
  <si>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</si>
  <si>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</si>
  <si>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</si>
  <si>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</si>
  <si>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</si>
  <si>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</si>
  <si>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</si>
  <si>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</si>
  <si>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</si>
  <si>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</si>
  <si>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</si>
  <si>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</si>
  <si>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</si>
  <si>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</si>
  <si>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</si>
  <si>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</si>
  <si>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</si>
  <si>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</si>
  <si>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</si>
  <si>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</si>
  <si>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</si>
  <si>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</si>
  <si>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</si>
  <si>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</si>
  <si>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</si>
  <si>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</si>
  <si>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</si>
  <si>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</si>
  <si>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</si>
  <si>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</si>
  <si>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</si>
  <si>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</si>
  <si>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</si>
  <si>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</si>
  <si>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</si>
  <si>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</si>
  <si>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</si>
  <si>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</si>
  <si>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</si>
  <si>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</si>
  <si>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</si>
  <si>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</si>
  <si>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</si>
  <si>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</si>
  <si>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</si>
  <si>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</si>
  <si>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</si>
  <si>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</si>
  <si>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</si>
  <si>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</si>
  <si>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</si>
  <si>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</si>
  <si>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</si>
  <si>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</si>
  <si>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</si>
  <si>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</si>
  <si>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</si>
  <si>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</si>
  <si>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</si>
  <si>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</si>
  <si>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</si>
  <si>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</si>
  <si>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</si>
  <si>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</si>
  <si>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</si>
  <si>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</si>
  <si>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</si>
  <si>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</si>
  <si>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</si>
  <si>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</si>
  <si>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</si>
  <si>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</si>
  <si>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</si>
  <si>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</si>
  <si>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</si>
  <si>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</si>
  <si>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</si>
  <si>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</si>
  <si>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</si>
  <si>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</si>
  <si>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</si>
  <si>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</si>
  <si>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</si>
  <si>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</si>
  <si>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</si>
  <si>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</si>
  <si>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</si>
  <si>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</si>
  <si>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</si>
  <si>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</si>
  <si>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</si>
  <si>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</si>
  <si>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</si>
  <si>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</si>
  <si>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</si>
  <si>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</si>
  <si>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</si>
  <si>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</si>
  <si>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</si>
  <si>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</si>
  <si>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</si>
  <si>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</si>
  <si>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</si>
  <si>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</si>
  <si>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</si>
  <si>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</si>
  <si>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</si>
  <si>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</si>
  <si>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</si>
  <si>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</si>
  <si>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</si>
  <si>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</si>
  <si>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</si>
  <si>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</si>
  <si>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</si>
  <si>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</si>
  <si>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</si>
  <si>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</si>
  <si>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</si>
  <si>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</si>
  <si>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</si>
  <si>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</si>
  <si>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</si>
  <si>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</si>
  <si>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</si>
  <si>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</si>
  <si>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</si>
  <si>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</si>
  <si>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</si>
  <si>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</si>
  <si>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</si>
  <si>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</si>
  <si>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</si>
  <si>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</si>
  <si>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</si>
  <si>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</si>
  <si>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</si>
  <si>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</si>
  <si>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</si>
  <si>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</si>
  <si>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</si>
  <si>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</si>
  <si>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</si>
  <si>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</si>
  <si>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</si>
  <si>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</si>
  <si>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</si>
  <si>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</si>
  <si>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</si>
  <si>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</si>
  <si>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</si>
  <si>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</si>
  <si>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</si>
  <si>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</si>
  <si>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</si>
  <si>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</si>
  <si>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</si>
  <si>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</si>
  <si>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</si>
  <si>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</si>
  <si>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</si>
  <si>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</si>
  <si>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</si>
  <si>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</si>
  <si>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</si>
  <si>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</si>
  <si>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</si>
  <si>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</si>
  <si>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</si>
  <si>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</si>
  <si>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</si>
  <si>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</si>
  <si>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</si>
  <si>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</si>
  <si>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</si>
  <si>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</si>
  <si>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</si>
  <si>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</si>
  <si>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</si>
  <si>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</si>
  <si>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</si>
  <si>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</si>
  <si>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</si>
  <si>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</si>
  <si>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</si>
  <si>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</si>
  <si>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</si>
  <si>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</si>
  <si>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</si>
  <si>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</si>
  <si>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</si>
  <si>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</si>
  <si>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</si>
  <si>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</si>
  <si>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</si>
  <si>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</si>
  <si>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</si>
  <si>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</si>
  <si>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</si>
  <si>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</si>
  <si>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</si>
  <si>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</si>
  <si>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</si>
  <si>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</si>
  <si>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</si>
  <si>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</si>
  <si>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</si>
  <si>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</si>
  <si>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</si>
  <si>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</si>
  <si>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</si>
  <si>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</si>
  <si>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</si>
  <si>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</si>
  <si>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</si>
  <si>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</si>
  <si>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</si>
  <si>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</si>
  <si>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</si>
  <si>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</si>
  <si>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</si>
  <si>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</si>
  <si>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</si>
  <si>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</si>
  <si>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</si>
  <si>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</si>
  <si>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</si>
  <si>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</si>
  <si>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</si>
  <si>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</si>
  <si>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</si>
  <si>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</si>
  <si>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</si>
  <si>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</si>
  <si>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</si>
  <si>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</si>
  <si>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</si>
  <si>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</si>
  <si>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</si>
  <si>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</si>
  <si>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</si>
  <si>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</si>
  <si>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</si>
  <si>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</si>
  <si>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</si>
  <si>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</si>
  <si>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</si>
  <si>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</si>
  <si>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</si>
  <si>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</si>
  <si>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</si>
  <si>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</si>
  <si>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</si>
  <si>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</si>
  <si>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</si>
  <si>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</si>
  <si>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</si>
  <si>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</si>
  <si>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</si>
  <si>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</si>
  <si>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</si>
  <si>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</si>
  <si>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</si>
  <si>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</si>
  <si>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</si>
  <si>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</si>
  <si>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</si>
  <si>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</si>
  <si>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</si>
  <si>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</si>
  <si>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</si>
  <si>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</si>
  <si>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</si>
  <si>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</si>
  <si>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</si>
  <si>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</si>
  <si>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</si>
  <si>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</si>
  <si>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</si>
  <si>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</si>
  <si>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</si>
  <si>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</si>
  <si>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</si>
  <si>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</si>
  <si>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</si>
  <si>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</si>
  <si>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</si>
  <si>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</si>
  <si>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</si>
  <si>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</si>
  <si>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</si>
  <si>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</si>
  <si>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</si>
  <si>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</si>
  <si>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</si>
  <si>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</si>
  <si>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</si>
  <si>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</si>
  <si>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</si>
  <si>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</si>
  <si>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</si>
  <si>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</si>
  <si>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</si>
  <si>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</si>
  <si>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</si>
  <si>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</si>
  <si>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</si>
  <si>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</si>
  <si>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</si>
  <si>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</si>
  <si>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</si>
  <si>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</si>
  <si>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</si>
  <si>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</si>
  <si>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</si>
  <si>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</si>
  <si>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</si>
  <si>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</si>
  <si>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</si>
  <si>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</si>
  <si>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</si>
  <si>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</si>
  <si>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</si>
  <si>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</si>
  <si>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</si>
  <si>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</si>
  <si>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</si>
  <si>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</si>
  <si>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</si>
  <si>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</si>
  <si>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</si>
  <si>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</si>
  <si>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</si>
  <si>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</si>
  <si>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</si>
  <si>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</si>
  <si>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</si>
  <si>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</si>
  <si>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</si>
  <si>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</si>
  <si>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</si>
  <si>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</si>
  <si>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</si>
  <si>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</si>
  <si>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</si>
  <si>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</si>
  <si>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</si>
  <si>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</si>
  <si>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</si>
  <si>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</si>
  <si>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</si>
  <si>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</si>
  <si>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</si>
  <si>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</si>
  <si>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</si>
  <si>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</si>
  <si>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</si>
  <si>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</si>
  <si>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</si>
  <si>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</si>
  <si>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</si>
  <si>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</si>
  <si>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</si>
  <si>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</si>
  <si>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</si>
  <si>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</si>
  <si>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</si>
  <si>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</si>
  <si>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</si>
  <si>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</si>
  <si>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</si>
  <si>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</si>
  <si>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</si>
  <si>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</si>
  <si>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</si>
  <si>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</si>
  <si>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</si>
  <si>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</si>
  <si>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</si>
  <si>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</si>
  <si>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</si>
  <si>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</si>
  <si>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</si>
  <si>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</si>
  <si>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</si>
  <si>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</si>
  <si>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</si>
  <si>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</si>
  <si>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</si>
  <si>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</si>
  <si>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</si>
  <si>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</si>
  <si>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</si>
  <si>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</si>
  <si>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</si>
  <si>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</si>
  <si>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</si>
  <si>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</si>
  <si>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</si>
  <si>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</si>
  <si>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</si>
  <si>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</si>
  <si>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</si>
  <si>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</si>
  <si>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</si>
  <si>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</si>
  <si>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</si>
  <si>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</si>
  <si>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</si>
  <si>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</si>
  <si>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</si>
  <si>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</si>
  <si>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</si>
  <si>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</si>
  <si>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</si>
  <si>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</si>
  <si>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</si>
  <si>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</si>
  <si>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</si>
  <si>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</si>
  <si>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</si>
  <si>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</si>
  <si>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</si>
  <si>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</si>
  <si>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</si>
  <si>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</si>
  <si>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</si>
  <si>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</si>
  <si>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</si>
  <si>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</si>
  <si>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</si>
  <si>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</si>
  <si>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</si>
  <si>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</si>
  <si>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</si>
  <si>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</si>
  <si>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</si>
  <si>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</si>
  <si>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</si>
  <si>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</si>
  <si>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</si>
  <si>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</si>
  <si>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</si>
  <si>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</si>
  <si>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</si>
  <si>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</si>
  <si>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</si>
  <si>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</si>
  <si>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</si>
  <si>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</si>
  <si>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</si>
  <si>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</si>
  <si>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</si>
  <si>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</si>
  <si>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</si>
  <si>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</si>
  <si>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</si>
  <si>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</si>
  <si>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</si>
  <si>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</si>
  <si>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</si>
  <si>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</si>
  <si>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</si>
  <si>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</si>
  <si>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</si>
  <si>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</si>
  <si>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</si>
  <si>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</si>
  <si>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</si>
  <si>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</si>
  <si>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</si>
  <si>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</si>
  <si>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</si>
  <si>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</si>
  <si>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</si>
  <si>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</si>
  <si>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</si>
  <si>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</si>
  <si>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</si>
  <si>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</si>
  <si>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</si>
  <si>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</si>
  <si>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</si>
  <si>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</si>
  <si>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</si>
  <si>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</si>
  <si>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</si>
  <si>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</si>
  <si>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</si>
  <si>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</si>
  <si>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</si>
  <si>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</si>
  <si>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</si>
  <si>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</si>
  <si>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</si>
  <si>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</si>
  <si>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</si>
  <si>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</si>
  <si>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</si>
  <si>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</si>
  <si>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</si>
  <si>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</si>
  <si>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</si>
  <si>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</si>
  <si>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</si>
  <si>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</si>
  <si>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</si>
  <si>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</si>
  <si>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</si>
  <si>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</si>
  <si>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</si>
  <si>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</si>
  <si>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</si>
  <si>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</si>
  <si>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</si>
  <si>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</si>
  <si>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</si>
  <si>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</si>
  <si>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</si>
  <si>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</si>
  <si>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</si>
  <si>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</si>
  <si>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</si>
  <si>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</si>
  <si>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</si>
  <si>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</si>
  <si>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</si>
  <si>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</si>
  <si>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</si>
  <si>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</si>
  <si>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</si>
  <si>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</si>
  <si>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</si>
  <si>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</si>
  <si>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</si>
  <si>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</si>
  <si>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</si>
  <si>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</si>
  <si>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</si>
  <si>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</si>
  <si>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</si>
  <si>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</si>
  <si>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</si>
  <si>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</si>
  <si>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</si>
  <si>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</si>
  <si>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</si>
  <si>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</si>
  <si>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</si>
  <si>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</si>
  <si>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</si>
  <si>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</si>
  <si>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</si>
  <si>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</si>
  <si>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</si>
  <si>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</si>
  <si>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</si>
  <si>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</si>
  <si>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</si>
  <si>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</si>
  <si>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</si>
  <si>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</si>
  <si>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</si>
  <si>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</si>
  <si>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</si>
  <si>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</si>
  <si>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</si>
  <si>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</si>
  <si>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</si>
  <si>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</si>
  <si>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</si>
  <si>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</si>
  <si>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</si>
  <si>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</si>
  <si>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</si>
  <si>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</si>
  <si>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</si>
  <si>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</si>
  <si>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</si>
  <si>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</si>
  <si>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</si>
  <si>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</si>
  <si>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</si>
  <si>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</si>
  <si>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</si>
  <si>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</si>
  <si>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</si>
  <si>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</si>
  <si>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</si>
  <si>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</si>
  <si>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</si>
  <si>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</si>
  <si>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</si>
  <si>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</si>
  <si>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</si>
  <si>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</si>
  <si>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</si>
  <si>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</si>
  <si>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</si>
  <si>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</si>
  <si>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</si>
  <si>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</si>
  <si>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</si>
  <si>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</si>
  <si>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</si>
  <si>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</si>
  <si>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</si>
  <si>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</si>
  <si>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</si>
  <si>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</si>
  <si>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</si>
  <si>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</si>
  <si>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</si>
  <si>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</si>
  <si>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</si>
  <si>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</si>
  <si>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</si>
  <si>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</si>
  <si>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</si>
  <si>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</si>
  <si>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</si>
  <si>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</si>
  <si>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</si>
  <si>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</si>
  <si>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</si>
  <si>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</si>
  <si>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</si>
  <si>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</si>
  <si>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</si>
  <si>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</si>
  <si>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</si>
  <si>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</si>
  <si>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</si>
  <si>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</si>
  <si>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</si>
  <si>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</si>
  <si>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</si>
  <si>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</si>
  <si>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</si>
  <si>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</si>
  <si>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</si>
  <si>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</si>
  <si>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</si>
  <si>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</si>
  <si>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</si>
  <si>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</si>
  <si>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</si>
  <si>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</si>
  <si>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</si>
  <si>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</si>
  <si>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</si>
  <si>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</si>
  <si>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</si>
  <si>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</si>
  <si>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</si>
  <si>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</si>
  <si>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</si>
  <si>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</si>
  <si>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</si>
  <si>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</si>
  <si>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</si>
  <si>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</si>
  <si>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</si>
  <si>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</si>
  <si>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</si>
  <si>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</si>
  <si>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</si>
  <si>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</si>
  <si>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</si>
  <si>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</si>
  <si>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</si>
  <si>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</si>
  <si>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</si>
  <si>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</si>
  <si>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</si>
  <si>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</si>
  <si>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</si>
  <si>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</si>
  <si>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</si>
  <si>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</si>
  <si>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</si>
  <si>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</si>
  <si>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</si>
  <si>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</si>
  <si>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</si>
  <si>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</si>
  <si>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</si>
  <si>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</si>
  <si>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</si>
  <si>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</si>
  <si>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</si>
  <si>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</si>
  <si>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</si>
  <si>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</si>
  <si>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</si>
  <si>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</si>
  <si>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</si>
  <si>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</si>
  <si>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</si>
  <si>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</si>
  <si>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</si>
  <si>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</si>
  <si>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</si>
  <si>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</si>
  <si>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</si>
  <si>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</si>
  <si>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</si>
  <si>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</si>
  <si>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</si>
  <si>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</si>
  <si>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</si>
  <si>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</si>
  <si>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</si>
  <si>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</si>
  <si>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</si>
  <si>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</si>
  <si>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</si>
  <si>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</si>
  <si>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</si>
  <si>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</si>
  <si>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</si>
  <si>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</si>
  <si>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</si>
  <si>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</si>
  <si>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</si>
  <si>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</si>
  <si>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</si>
  <si>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</si>
  <si>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</si>
  <si>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</si>
  <si>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</si>
  <si>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</si>
  <si>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</si>
  <si>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</si>
  <si>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</si>
  <si>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</si>
  <si>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</si>
  <si>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</si>
  <si>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</si>
  <si>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</si>
  <si>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</si>
  <si>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</si>
  <si>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</si>
  <si>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</si>
  <si>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</si>
  <si>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</si>
  <si>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</si>
  <si>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</si>
  <si>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</si>
  <si>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</si>
  <si>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</si>
  <si>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</si>
  <si>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</si>
  <si>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</si>
  <si>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</si>
  <si>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</si>
  <si>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</si>
  <si>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</si>
  <si>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</si>
  <si>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</si>
  <si>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</si>
  <si>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</si>
  <si>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</si>
  <si>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</si>
  <si>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</si>
  <si>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</si>
  <si>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</si>
  <si>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</si>
  <si>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</si>
  <si>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</si>
  <si>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</si>
  <si>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</si>
  <si>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</si>
  <si>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</si>
  <si>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</si>
  <si>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</si>
  <si>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</si>
  <si>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</si>
  <si>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</si>
  <si>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</si>
  <si>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</si>
  <si>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</si>
  <si>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</si>
  <si>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</si>
  <si>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</si>
  <si>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</si>
  <si>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</si>
  <si>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</si>
  <si>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</si>
  <si>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</si>
  <si>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</si>
  <si>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</si>
  <si>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</si>
  <si>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</si>
  <si>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</si>
  <si>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</si>
  <si>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</si>
  <si>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</si>
  <si>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</si>
  <si>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</si>
  <si>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</si>
  <si>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</si>
  <si>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</si>
  <si>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</si>
  <si>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</si>
  <si>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</si>
  <si>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</si>
  <si>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</si>
  <si>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</si>
  <si>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</si>
  <si>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</si>
  <si>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</si>
  <si>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</si>
  <si>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</si>
  <si>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</si>
  <si>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</si>
  <si>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</si>
  <si>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</si>
  <si>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</si>
  <si>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</si>
  <si>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</si>
  <si>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</si>
  <si>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</si>
  <si>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</si>
  <si>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</si>
  <si>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</si>
  <si>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</si>
  <si>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</si>
  <si>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</si>
  <si>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</si>
  <si>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</si>
  <si>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</si>
  <si>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</si>
  <si>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</si>
  <si>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</si>
  <si>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</si>
  <si>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</si>
  <si>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</si>
  <si>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</si>
  <si>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</si>
  <si>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</si>
  <si>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</si>
  <si>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</si>
  <si>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</si>
  <si>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</si>
  <si>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</si>
  <si>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</si>
  <si>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</si>
  <si>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</si>
  <si>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</si>
  <si>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</si>
  <si>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</si>
  <si>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</si>
  <si>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</si>
  <si>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</si>
  <si>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</si>
  <si>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</si>
  <si>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</si>
  <si>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</si>
  <si>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</si>
  <si>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</si>
  <si>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</si>
  <si>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</si>
  <si>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</si>
  <si>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</si>
  <si>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</si>
  <si>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</si>
  <si>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</si>
  <si>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</si>
  <si>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</si>
  <si>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</si>
  <si>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</si>
  <si>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</si>
  <si>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</si>
  <si>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</si>
  <si>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</si>
  <si>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</si>
  <si>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</si>
  <si>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</si>
  <si>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</si>
  <si>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</si>
  <si>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</si>
  <si>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</si>
  <si>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</si>
  <si>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</si>
  <si>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</si>
  <si>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</si>
  <si>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</si>
  <si>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</si>
  <si>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</si>
  <si>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</si>
  <si>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</si>
  <si>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</si>
  <si>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</si>
  <si>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</si>
  <si>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</si>
  <si>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</si>
  <si>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</si>
  <si>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</si>
  <si>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</si>
  <si>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</si>
  <si>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</si>
  <si>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</si>
  <si>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</si>
  <si>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</si>
  <si>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</si>
  <si>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</si>
  <si>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</si>
  <si>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</si>
  <si>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</si>
  <si>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</si>
  <si>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</si>
  <si>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</si>
  <si>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</si>
  <si>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</si>
  <si>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</si>
  <si>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</si>
  <si>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</si>
  <si>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</si>
  <si>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</si>
  <si>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</si>
  <si>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</si>
  <si>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</si>
  <si>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</si>
  <si>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</si>
  <si>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</si>
  <si>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</si>
  <si>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</si>
  <si>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</si>
  <si>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</si>
  <si>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</si>
  <si>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</si>
  <si>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</si>
  <si>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</si>
  <si>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</si>
  <si>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</si>
  <si>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</si>
  <si>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</si>
  <si>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</si>
  <si>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</si>
  <si>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</si>
  <si>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Лесковац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</si>
</sst>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1168</c:v>
                </c:pt>
                <c:pt idx="1">
                  <c:v>1490</c:v>
                </c:pt>
                <c:pt idx="2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1455</c:v>
                </c:pt>
                <c:pt idx="1">
                  <c:v>1800</c:v>
                </c:pt>
                <c:pt idx="2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6471</c:v>
                </c:pt>
                <c:pt idx="1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4869</c:v>
                </c:pt>
                <c:pt idx="1">
                  <c:v>4312</c:v>
                </c:pt>
                <c:pt idx="2">
                  <c:v>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115</c:v>
                </c:pt>
                <c:pt idx="1">
                  <c:v>121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181</c:v>
                </c:pt>
                <c:pt idx="1">
                  <c:v>146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131</c:v>
                </c:pt>
                <c:pt idx="1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424.20100000000002</c:v>
                </c:pt>
                <c:pt idx="1">
                  <c:v>608.351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28350</c:v>
                </c:pt>
                <c:pt idx="1">
                  <c:v>28254</c:v>
                </c:pt>
                <c:pt idx="2">
                  <c:v>28026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656128"/>
        <c:axId val="278658432"/>
      </c:barChart>
      <c:catAx>
        <c:axId val="2786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58432"/>
        <c:crosses val="autoZero"/>
        <c:auto val="1"/>
        <c:lblAlgn val="ctr"/>
        <c:lblOffset val="100"/>
        <c:noMultiLvlLbl val="0"/>
      </c:catAx>
      <c:valAx>
        <c:axId val="2786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561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16.7</c:v>
                </c:pt>
                <c:pt idx="1">
                  <c:v>22.8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0819200"/>
        <c:axId val="280842624"/>
      </c:barChart>
      <c:catAx>
        <c:axId val="280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842624"/>
        <c:crosses val="autoZero"/>
        <c:auto val="1"/>
        <c:lblAlgn val="ctr"/>
        <c:lblOffset val="100"/>
        <c:noMultiLvlLbl val="0"/>
      </c:catAx>
      <c:valAx>
        <c:axId val="28084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81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16.663854676339913</c:v>
                </c:pt>
                <c:pt idx="1">
                  <c:v>60.967163987241605</c:v>
                </c:pt>
                <c:pt idx="2">
                  <c:v>22.368981336418489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341</c:v>
                </c:pt>
                <c:pt idx="1">
                  <c:v>547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156</c:v>
                </c:pt>
                <c:pt idx="1">
                  <c:v>224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3151360"/>
        <c:axId val="283885568"/>
      </c:barChart>
      <c:catAx>
        <c:axId val="2831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885568"/>
        <c:crosses val="autoZero"/>
        <c:auto val="1"/>
        <c:lblAlgn val="ctr"/>
        <c:lblOffset val="100"/>
        <c:noMultiLvlLbl val="0"/>
      </c:catAx>
      <c:valAx>
        <c:axId val="28388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3151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4089344"/>
        <c:axId val="284091136"/>
      </c:barChart>
      <c:catAx>
        <c:axId val="2840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091136"/>
        <c:crosses val="autoZero"/>
        <c:auto val="1"/>
        <c:lblAlgn val="ctr"/>
        <c:lblOffset val="100"/>
        <c:noMultiLvlLbl val="0"/>
      </c:catAx>
      <c:valAx>
        <c:axId val="28409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4089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107.8</c:v>
                </c:pt>
                <c:pt idx="1">
                  <c:v>98.5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89.8</c:v>
                </c:pt>
                <c:pt idx="1">
                  <c:v>87.2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226304"/>
        <c:axId val="284228224"/>
      </c:barChart>
      <c:catAx>
        <c:axId val="28422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228224"/>
        <c:crosses val="autoZero"/>
        <c:auto val="1"/>
        <c:lblAlgn val="ctr"/>
        <c:lblOffset val="100"/>
        <c:noMultiLvlLbl val="0"/>
      </c:catAx>
      <c:valAx>
        <c:axId val="28422822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2263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4580</c:v>
                </c:pt>
                <c:pt idx="1">
                  <c:v>3823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368704"/>
        <c:axId val="285377664"/>
      </c:barChart>
      <c:catAx>
        <c:axId val="28536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7664"/>
        <c:crosses val="autoZero"/>
        <c:auto val="1"/>
        <c:lblAlgn val="ctr"/>
        <c:lblOffset val="100"/>
        <c:noMultiLvlLbl val="0"/>
      </c:catAx>
      <c:valAx>
        <c:axId val="28537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687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70</c:v>
                </c:pt>
                <c:pt idx="1">
                  <c:v>73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436928"/>
        <c:axId val="285628672"/>
      </c:barChart>
      <c:catAx>
        <c:axId val="2854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628672"/>
        <c:crosses val="autoZero"/>
        <c:auto val="1"/>
        <c:lblAlgn val="ctr"/>
        <c:lblOffset val="100"/>
        <c:noMultiLvlLbl val="0"/>
      </c:catAx>
      <c:valAx>
        <c:axId val="285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436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475</c:v>
                </c:pt>
                <c:pt idx="1">
                  <c:v>556</c:v>
                </c:pt>
                <c:pt idx="2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609</c:v>
                </c:pt>
                <c:pt idx="1">
                  <c:v>680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779840"/>
        <c:axId val="285781376"/>
      </c:barChart>
      <c:catAx>
        <c:axId val="2857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781376"/>
        <c:crosses val="autoZero"/>
        <c:auto val="1"/>
        <c:lblAlgn val="ctr"/>
        <c:lblOffset val="100"/>
        <c:noMultiLvlLbl val="0"/>
      </c:catAx>
      <c:valAx>
        <c:axId val="28578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77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2.0696248804904114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2.16683940321531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2.2977978098612484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2.606313319996465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2.5404324037696742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2.6729976620308999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2.8481444880972466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3.118898985273205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3.30850747587714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3.6845107538544348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3.5712277149766605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3.6756730699703533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3.7656567604264586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3.8982220186876844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3.5768516956301668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1.9627692480737864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1.615689299171668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1.0091028144006042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301568"/>
        <c:axId val="286459008"/>
      </c:barChart>
      <c:catAx>
        <c:axId val="2863015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6459008"/>
        <c:crosses val="autoZero"/>
        <c:auto val="1"/>
        <c:lblAlgn val="ctr"/>
        <c:lblOffset val="100"/>
        <c:noMultiLvlLbl val="0"/>
      </c:catAx>
      <c:valAx>
        <c:axId val="286459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6301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2.2238826355580192</c:v>
                </c:pt>
                <c:pt idx="1">
                  <c:v>2.369302706741546</c:v>
                </c:pt>
                <c:pt idx="2">
                  <c:v>2.3259177131287814</c:v>
                </c:pt>
                <c:pt idx="3">
                  <c:v>2.7726224621787301</c:v>
                </c:pt>
                <c:pt idx="4">
                  <c:v>2.6962970104525699</c:v>
                </c:pt>
                <c:pt idx="5">
                  <c:v>2.9437521592068578</c:v>
                </c:pt>
                <c:pt idx="6">
                  <c:v>2.9758891915126098</c:v>
                </c:pt>
                <c:pt idx="7">
                  <c:v>3.2506608177267875</c:v>
                </c:pt>
                <c:pt idx="8">
                  <c:v>3.3494821920669735</c:v>
                </c:pt>
                <c:pt idx="9">
                  <c:v>3.6821004764315037</c:v>
                </c:pt>
                <c:pt idx="10">
                  <c:v>3.5149879084415949</c:v>
                </c:pt>
                <c:pt idx="11">
                  <c:v>3.5824756762836736</c:v>
                </c:pt>
                <c:pt idx="12">
                  <c:v>3.6170229860123566</c:v>
                </c:pt>
                <c:pt idx="13">
                  <c:v>3.6628182570480528</c:v>
                </c:pt>
                <c:pt idx="14">
                  <c:v>3.1092578755814797</c:v>
                </c:pt>
                <c:pt idx="15">
                  <c:v>1.6454160540544882</c:v>
                </c:pt>
                <c:pt idx="16">
                  <c:v>1.1930873243510327</c:v>
                </c:pt>
                <c:pt idx="17">
                  <c:v>0.69576674941952488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698112"/>
        <c:axId val="287028352"/>
      </c:barChart>
      <c:catAx>
        <c:axId val="2866981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7028352"/>
        <c:crosses val="autoZero"/>
        <c:auto val="1"/>
        <c:lblAlgn val="ctr"/>
        <c:lblOffset val="100"/>
        <c:noMultiLvlLbl val="0"/>
      </c:catAx>
      <c:valAx>
        <c:axId val="2870283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698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0.24652745837549445</c:v>
                </c:pt>
                <c:pt idx="1">
                  <c:v>0.20392364192519025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2.4045625977370988</c:v>
                </c:pt>
                <c:pt idx="1">
                  <c:v>0.76471365721946338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EFF-4FFF-B45F-3613C92C698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EFF-4FFF-B45F-3613C92C69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10.367031551835158</c:v>
                </c:pt>
                <c:pt idx="1">
                  <c:v>5.2094937784407396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EFF-4FFF-B45F-3613C92C698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EFF-4FFF-B45F-3613C92C69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17.630392788151962</c:v>
                </c:pt>
                <c:pt idx="1">
                  <c:v>16.432846811804914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EFF-4FFF-B45F-3613C92C698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EFF-4FFF-B45F-3613C92C6988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51.586790543648242</c:v>
                </c:pt>
                <c:pt idx="1">
                  <c:v>60.60497347104473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EFF-4FFF-B45F-3613C92C698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EFF-4FFF-B45F-3613C92C69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6.0252046729831665</c:v>
                </c:pt>
                <c:pt idx="1">
                  <c:v>5.9609901625724593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EFF-4FFF-B45F-3613C92C698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EFF-4FFF-B45F-3613C92C698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11.73949038726888</c:v>
                </c:pt>
                <c:pt idx="1">
                  <c:v>10.823058476992504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8393856"/>
        <c:axId val="288396032"/>
      </c:barChart>
      <c:catAx>
        <c:axId val="28839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396032"/>
        <c:crosses val="autoZero"/>
        <c:auto val="1"/>
        <c:lblAlgn val="ctr"/>
        <c:lblOffset val="100"/>
        <c:noMultiLvlLbl val="0"/>
      </c:catAx>
      <c:valAx>
        <c:axId val="288396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393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BC-4D1B-810F-92CA1628BED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6BC-4D1B-810F-92CA1628BE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33.102750436942323</c:v>
                </c:pt>
                <c:pt idx="1">
                  <c:v>28.524763505220825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6BC-4D1B-810F-92CA1628BED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6BC-4D1B-810F-92CA1628BE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26.963480820531689</c:v>
                </c:pt>
                <c:pt idx="1">
                  <c:v>33.0790581748834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6BC-4D1B-810F-92CA1628BED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6BC-4D1B-810F-92CA1628BE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39.641247355349094</c:v>
                </c:pt>
                <c:pt idx="1">
                  <c:v>38.107286493835083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0.29252138717689263</c:v>
                </c:pt>
                <c:pt idx="1">
                  <c:v>0.28889182606068614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8873856"/>
        <c:axId val="288953472"/>
      </c:barChart>
      <c:catAx>
        <c:axId val="28887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953472"/>
        <c:crosses val="autoZero"/>
        <c:auto val="1"/>
        <c:lblAlgn val="ctr"/>
        <c:lblOffset val="100"/>
        <c:noMultiLvlLbl val="0"/>
      </c:catAx>
      <c:valAx>
        <c:axId val="28895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873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6620</c:v>
                </c:pt>
                <c:pt idx="1">
                  <c:v>6556</c:v>
                </c:pt>
                <c:pt idx="2">
                  <c:v>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6607</c:v>
                </c:pt>
                <c:pt idx="1">
                  <c:v>6371</c:v>
                </c:pt>
                <c:pt idx="2">
                  <c:v>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71</c:v>
                </c:pt>
                <c:pt idx="3">
                  <c:v>147</c:v>
                </c:pt>
                <c:pt idx="4">
                  <c:v>158</c:v>
                </c:pt>
                <c:pt idx="5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55</c:v>
                </c:pt>
                <c:pt idx="3">
                  <c:v>60</c:v>
                </c:pt>
                <c:pt idx="4">
                  <c:v>45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9281536"/>
        <c:axId val="289283072"/>
      </c:barChart>
      <c:catAx>
        <c:axId val="289281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283072"/>
        <c:crosses val="autoZero"/>
        <c:auto val="1"/>
        <c:lblAlgn val="ctr"/>
        <c:lblOffset val="100"/>
        <c:noMultiLvlLbl val="0"/>
      </c:catAx>
      <c:valAx>
        <c:axId val="289283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28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1.77</c:v>
                </c:pt>
                <c:pt idx="1">
                  <c:v>0.47</c:v>
                </c:pt>
                <c:pt idx="3">
                  <c:v>0.9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9453568"/>
        <c:axId val="289612544"/>
      </c:barChart>
      <c:catAx>
        <c:axId val="28945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612544"/>
        <c:crosses val="autoZero"/>
        <c:auto val="1"/>
        <c:lblAlgn val="ctr"/>
        <c:lblOffset val="100"/>
        <c:noMultiLvlLbl val="0"/>
      </c:catAx>
      <c:valAx>
        <c:axId val="289612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453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75</c:v>
                </c:pt>
                <c:pt idx="1">
                  <c:v>60.270313372139384</c:v>
                </c:pt>
                <c:pt idx="2">
                  <c:v>16.168186695278969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25</c:v>
                </c:pt>
                <c:pt idx="1">
                  <c:v>39.729686627860616</c:v>
                </c:pt>
                <c:pt idx="2">
                  <c:v>83.831813304721024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9964032"/>
        <c:axId val="289965568"/>
      </c:barChart>
      <c:catAx>
        <c:axId val="28996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965568"/>
        <c:crosses val="autoZero"/>
        <c:auto val="1"/>
        <c:lblAlgn val="ctr"/>
        <c:lblOffset val="100"/>
        <c:noMultiLvlLbl val="0"/>
      </c:catAx>
      <c:valAx>
        <c:axId val="289965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964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493</c:v>
                </c:pt>
                <c:pt idx="1">
                  <c:v>526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541</c:v>
                </c:pt>
                <c:pt idx="1">
                  <c:v>560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367360"/>
        <c:axId val="290368896"/>
      </c:barChart>
      <c:catAx>
        <c:axId val="290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368896"/>
        <c:crosses val="autoZero"/>
        <c:auto val="1"/>
        <c:lblAlgn val="ctr"/>
        <c:lblOffset val="100"/>
        <c:noMultiLvlLbl val="0"/>
      </c:catAx>
      <c:valAx>
        <c:axId val="290368896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036736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1130</c:v>
                </c:pt>
                <c:pt idx="1">
                  <c:v>1389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1247</c:v>
                </c:pt>
                <c:pt idx="1">
                  <c:v>1404</c:v>
                </c:pt>
                <c:pt idx="2">
                  <c:v>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243904"/>
        <c:axId val="291245440"/>
      </c:barChart>
      <c:catAx>
        <c:axId val="2912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245440"/>
        <c:crosses val="autoZero"/>
        <c:auto val="1"/>
        <c:lblAlgn val="ctr"/>
        <c:lblOffset val="100"/>
        <c:noMultiLvlLbl val="0"/>
      </c:catAx>
      <c:valAx>
        <c:axId val="2912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24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20.21863163446325</c:v>
                </c:pt>
                <c:pt idx="1">
                  <c:v>24.8122405187293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25.406338399578075</c:v>
                </c:pt>
                <c:pt idx="1">
                  <c:v>27.545831972757384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16.584360166850459</c:v>
                </c:pt>
                <c:pt idx="1">
                  <c:v>20.166068013248122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15.03092486934842</c:v>
                </c:pt>
                <c:pt idx="1">
                  <c:v>16.042356673041937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10.639113966534017</c:v>
                </c:pt>
                <c:pt idx="1">
                  <c:v>6.544759061435836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12.120630963225775</c:v>
                </c:pt>
                <c:pt idx="1">
                  <c:v>4.888743760787424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1489664"/>
        <c:axId val="291491200"/>
      </c:barChart>
      <c:catAx>
        <c:axId val="291489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91200"/>
        <c:crosses val="autoZero"/>
        <c:auto val="1"/>
        <c:lblAlgn val="ctr"/>
        <c:lblOffset val="100"/>
        <c:noMultiLvlLbl val="0"/>
      </c:catAx>
      <c:valAx>
        <c:axId val="2914912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489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49.94</c:v>
                </c:pt>
                <c:pt idx="1">
                  <c:v>44.13</c:v>
                </c:pt>
                <c:pt idx="2">
                  <c:v>5.16</c:v>
                </c:pt>
                <c:pt idx="3">
                  <c:v>0.57999999999999996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54.71</c:v>
                </c:pt>
                <c:pt idx="1">
                  <c:v>38.200000000000003</c:v>
                </c:pt>
                <c:pt idx="2">
                  <c:v>5.98</c:v>
                </c:pt>
                <c:pt idx="3">
                  <c:v>0.85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1563392"/>
        <c:axId val="291564928"/>
      </c:barChart>
      <c:catAx>
        <c:axId val="2915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564928"/>
        <c:crosses val="autoZero"/>
        <c:auto val="1"/>
        <c:lblAlgn val="ctr"/>
        <c:lblOffset val="100"/>
        <c:noMultiLvlLbl val="0"/>
      </c:catAx>
      <c:valAx>
        <c:axId val="29156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5633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47509</c:v>
                </c:pt>
                <c:pt idx="1">
                  <c:v>51734</c:v>
                </c:pt>
                <c:pt idx="2">
                  <c:v>57468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729408"/>
        <c:axId val="291731712"/>
      </c:barChart>
      <c:catAx>
        <c:axId val="291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731712"/>
        <c:crosses val="autoZero"/>
        <c:auto val="1"/>
        <c:lblAlgn val="ctr"/>
        <c:lblOffset val="100"/>
        <c:noMultiLvlLbl val="0"/>
      </c:catAx>
      <c:valAx>
        <c:axId val="2917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72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18078</c:v>
                </c:pt>
                <c:pt idx="1">
                  <c:v>18882</c:v>
                </c:pt>
                <c:pt idx="2">
                  <c:v>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20676</c:v>
                </c:pt>
                <c:pt idx="1">
                  <c:v>21427</c:v>
                </c:pt>
                <c:pt idx="2">
                  <c:v>21217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100736"/>
        <c:axId val="292119680"/>
      </c:barChart>
      <c:catAx>
        <c:axId val="29210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119680"/>
        <c:crosses val="autoZero"/>
        <c:auto val="1"/>
        <c:lblAlgn val="ctr"/>
        <c:lblOffset val="100"/>
        <c:noMultiLvlLbl val="0"/>
      </c:catAx>
      <c:valAx>
        <c:axId val="2921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10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31.9</c:v>
                </c:pt>
                <c:pt idx="1">
                  <c:v>26.6</c:v>
                </c:pt>
                <c:pt idx="2">
                  <c:v>1.9</c:v>
                </c:pt>
                <c:pt idx="3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71.457174638487203</c:v>
                </c:pt>
                <c:pt idx="1">
                  <c:v>89.562363238512035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28.54282536151279</c:v>
                </c:pt>
                <c:pt idx="1">
                  <c:v>10.437636761487964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2605312"/>
        <c:axId val="292631680"/>
      </c:barChart>
      <c:catAx>
        <c:axId val="292605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631680"/>
        <c:crosses val="autoZero"/>
        <c:auto val="1"/>
        <c:lblAlgn val="ctr"/>
        <c:lblOffset val="100"/>
        <c:noMultiLvlLbl val="0"/>
      </c:catAx>
      <c:valAx>
        <c:axId val="292631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6053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11.7</c:v>
                </c:pt>
                <c:pt idx="1">
                  <c:v>9.6999999999999993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926208"/>
        <c:axId val="292927744"/>
      </c:barChart>
      <c:catAx>
        <c:axId val="29292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27744"/>
        <c:crosses val="autoZero"/>
        <c:auto val="1"/>
        <c:lblAlgn val="ctr"/>
        <c:lblOffset val="100"/>
        <c:noMultiLvlLbl val="0"/>
      </c:catAx>
      <c:valAx>
        <c:axId val="29292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2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16.8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213632"/>
        <c:axId val="262215168"/>
      </c:barChart>
      <c:catAx>
        <c:axId val="2622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215168"/>
        <c:crosses val="autoZero"/>
        <c:auto val="1"/>
        <c:lblAlgn val="ctr"/>
        <c:lblOffset val="100"/>
        <c:noMultiLvlLbl val="0"/>
      </c:catAx>
      <c:valAx>
        <c:axId val="2622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21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7.6</c:v>
                </c:pt>
                <c:pt idx="2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5.55</c:v>
                </c:pt>
                <c:pt idx="1">
                  <c:v>1.79</c:v>
                </c:pt>
                <c:pt idx="2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2675456"/>
        <c:axId val="262685440"/>
      </c:bar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685440"/>
        <c:crosses val="autoZero"/>
        <c:auto val="1"/>
        <c:lblAlgn val="ctr"/>
        <c:lblOffset val="100"/>
        <c:noMultiLvlLbl val="0"/>
      </c:catAx>
      <c:valAx>
        <c:axId val="2626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26754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5081</c:v>
                </c:pt>
                <c:pt idx="1">
                  <c:v>11995</c:v>
                </c:pt>
                <c:pt idx="2">
                  <c:v>12545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3302</c:v>
                </c:pt>
                <c:pt idx="1">
                  <c:v>6487</c:v>
                </c:pt>
                <c:pt idx="2">
                  <c:v>14044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2736512"/>
        <c:axId val="262754688"/>
      </c:barChart>
      <c:catAx>
        <c:axId val="26273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754688"/>
        <c:crosses val="autoZero"/>
        <c:auto val="1"/>
        <c:lblAlgn val="ctr"/>
        <c:lblOffset val="100"/>
        <c:noMultiLvlLbl val="0"/>
      </c:catAx>
      <c:valAx>
        <c:axId val="262754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273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10240</c:v>
                </c:pt>
                <c:pt idx="1">
                  <c:v>23944</c:v>
                </c:pt>
                <c:pt idx="2">
                  <c:v>26422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16454</c:v>
                </c:pt>
                <c:pt idx="1">
                  <c:v>19741</c:v>
                </c:pt>
                <c:pt idx="2">
                  <c:v>27287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2768896"/>
        <c:axId val="262778880"/>
      </c:barChart>
      <c:catAx>
        <c:axId val="26276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778880"/>
        <c:crosses val="autoZero"/>
        <c:auto val="1"/>
        <c:lblAlgn val="ctr"/>
        <c:lblOffset val="100"/>
        <c:noMultiLvlLbl val="0"/>
      </c:catAx>
      <c:valAx>
        <c:axId val="26277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276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2846336"/>
        <c:axId val="262847872"/>
      </c:barChart>
      <c:catAx>
        <c:axId val="26284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847872"/>
        <c:crosses val="autoZero"/>
        <c:auto val="1"/>
        <c:lblAlgn val="ctr"/>
        <c:lblOffset val="100"/>
        <c:noMultiLvlLbl val="0"/>
      </c:catAx>
      <c:valAx>
        <c:axId val="262847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284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28.7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31.3</c:v>
                </c:pt>
                <c:pt idx="1">
                  <c:v>32.9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3214592"/>
        <c:axId val="263216128"/>
      </c:barChart>
      <c:catAx>
        <c:axId val="2632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216128"/>
        <c:crosses val="autoZero"/>
        <c:auto val="1"/>
        <c:lblAlgn val="ctr"/>
        <c:lblOffset val="100"/>
        <c:noMultiLvlLbl val="0"/>
      </c:catAx>
      <c:valAx>
        <c:axId val="26321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214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11089.25</c:v>
                </c:pt>
                <c:pt idx="1">
                  <c:v>30728.98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3255168"/>
        <c:axId val="263256704"/>
      </c:barChart>
      <c:catAx>
        <c:axId val="26325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256704"/>
        <c:crosses val="autoZero"/>
        <c:auto val="1"/>
        <c:lblAlgn val="ctr"/>
        <c:lblOffset val="100"/>
        <c:noMultiLvlLbl val="0"/>
      </c:catAx>
      <c:valAx>
        <c:axId val="26325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25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101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96</c:v>
                </c:pt>
                <c:pt idx="1">
                  <c:v>102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996544"/>
        <c:axId val="263998080"/>
      </c:barChart>
      <c:catAx>
        <c:axId val="2639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998080"/>
        <c:crosses val="autoZero"/>
        <c:auto val="1"/>
        <c:lblAlgn val="ctr"/>
        <c:lblOffset val="100"/>
        <c:noMultiLvlLbl val="0"/>
      </c:catAx>
      <c:valAx>
        <c:axId val="26399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3996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945-4C4D-B6AE-2B63445BC6D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945-4C4D-B6AE-2B63445BC6D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945-4C4D-B6AE-2B63445BC6D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945-4C4D-B6AE-2B63445BC6D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945-4C4D-B6AE-2B63445BC6D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27.3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1168</c:v>
                </c:pt>
                <c:pt idx="1">
                  <c:v>1490</c:v>
                </c:pt>
                <c:pt idx="2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1455</c:v>
                </c:pt>
                <c:pt idx="1">
                  <c:v>1800</c:v>
                </c:pt>
                <c:pt idx="2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698688"/>
        <c:axId val="265704576"/>
      </c:barChart>
      <c:catAx>
        <c:axId val="2656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704576"/>
        <c:crosses val="autoZero"/>
        <c:auto val="1"/>
        <c:lblAlgn val="ctr"/>
        <c:lblOffset val="100"/>
        <c:noMultiLvlLbl val="0"/>
      </c:catAx>
      <c:valAx>
        <c:axId val="26570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698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341</c:v>
                </c:pt>
                <c:pt idx="1">
                  <c:v>547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156</c:v>
                </c:pt>
                <c:pt idx="1">
                  <c:v>224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739264"/>
        <c:axId val="265818880"/>
      </c:barChart>
      <c:catAx>
        <c:axId val="2657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18880"/>
        <c:crosses val="autoZero"/>
        <c:auto val="1"/>
        <c:lblAlgn val="ctr"/>
        <c:lblOffset val="100"/>
        <c:noMultiLvlLbl val="0"/>
      </c:catAx>
      <c:valAx>
        <c:axId val="26581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73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6620</c:v>
                </c:pt>
                <c:pt idx="1">
                  <c:v>6556</c:v>
                </c:pt>
                <c:pt idx="2">
                  <c:v>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6607</c:v>
                </c:pt>
                <c:pt idx="1">
                  <c:v>6371</c:v>
                </c:pt>
                <c:pt idx="2">
                  <c:v>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853568"/>
        <c:axId val="265871744"/>
      </c:barChart>
      <c:catAx>
        <c:axId val="2658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871744"/>
        <c:crosses val="autoZero"/>
        <c:auto val="1"/>
        <c:lblAlgn val="ctr"/>
        <c:lblOffset val="100"/>
        <c:noMultiLvlLbl val="0"/>
      </c:catAx>
      <c:valAx>
        <c:axId val="2658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853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6C-46B2-BEB2-01BFBE6EFDE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6C-46B2-BEB2-01BFBE6EFD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6C-46B2-BEB2-01BFBE6EF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6C-46B2-BEB2-01BFBE6EFD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A6C-46B2-BEB2-01BFBE6EFDE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A6C-46B2-BEB2-01BFBE6EFDE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27.3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65919872"/>
        <c:axId val="265929856"/>
      </c:barChart>
      <c:catAx>
        <c:axId val="26591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5929856"/>
        <c:crosses val="autoZero"/>
        <c:auto val="1"/>
        <c:lblAlgn val="ctr"/>
        <c:lblOffset val="100"/>
        <c:noMultiLvlLbl val="0"/>
      </c:catAx>
      <c:valAx>
        <c:axId val="265929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59198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65939968"/>
        <c:axId val="265962240"/>
      </c:barChart>
      <c:catAx>
        <c:axId val="26593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5962240"/>
        <c:crosses val="autoZero"/>
        <c:auto val="1"/>
        <c:lblAlgn val="ctr"/>
        <c:lblOffset val="100"/>
        <c:noMultiLvlLbl val="0"/>
      </c:catAx>
      <c:valAx>
        <c:axId val="26596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593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443</c:v>
                </c:pt>
                <c:pt idx="1">
                  <c:v>1851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312</c:v>
                </c:pt>
                <c:pt idx="1">
                  <c:v>1575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989504"/>
        <c:axId val="265991296"/>
      </c:barChart>
      <c:catAx>
        <c:axId val="26598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5991296"/>
        <c:crosses val="autoZero"/>
        <c:auto val="1"/>
        <c:lblAlgn val="ctr"/>
        <c:lblOffset val="100"/>
        <c:noMultiLvlLbl val="0"/>
      </c:catAx>
      <c:valAx>
        <c:axId val="2659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598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124</c:v>
                </c:pt>
                <c:pt idx="1">
                  <c:v>474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79</c:v>
                </c:pt>
                <c:pt idx="1">
                  <c:v>400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042368"/>
        <c:axId val="266048256"/>
      </c:barChart>
      <c:catAx>
        <c:axId val="26604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6048256"/>
        <c:crosses val="autoZero"/>
        <c:auto val="1"/>
        <c:lblAlgn val="ctr"/>
        <c:lblOffset val="100"/>
        <c:noMultiLvlLbl val="0"/>
      </c:catAx>
      <c:valAx>
        <c:axId val="26604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6042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6471</c:v>
                </c:pt>
                <c:pt idx="1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066560"/>
        <c:axId val="266072448"/>
      </c:barChart>
      <c:catAx>
        <c:axId val="26606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66072448"/>
        <c:crosses val="autoZero"/>
        <c:auto val="1"/>
        <c:lblAlgn val="ctr"/>
        <c:lblOffset val="100"/>
        <c:noMultiLvlLbl val="0"/>
      </c:catAx>
      <c:valAx>
        <c:axId val="26607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6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4869</c:v>
                </c:pt>
                <c:pt idx="1">
                  <c:v>4312</c:v>
                </c:pt>
                <c:pt idx="2">
                  <c:v>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436992"/>
        <c:axId val="266438528"/>
      </c:barChart>
      <c:catAx>
        <c:axId val="2664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438528"/>
        <c:crosses val="autoZero"/>
        <c:auto val="1"/>
        <c:lblAlgn val="ctr"/>
        <c:lblOffset val="100"/>
        <c:noMultiLvlLbl val="0"/>
      </c:catAx>
      <c:valAx>
        <c:axId val="2664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43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28.3</c:v>
                </c:pt>
                <c:pt idx="1">
                  <c:v>27.4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71.7</c:v>
                </c:pt>
                <c:pt idx="1">
                  <c:v>72.599999999999994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115</c:v>
                </c:pt>
                <c:pt idx="1">
                  <c:v>121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8804480"/>
        <c:axId val="268806016"/>
      </c:barChart>
      <c:catAx>
        <c:axId val="26880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806016"/>
        <c:crosses val="autoZero"/>
        <c:auto val="1"/>
        <c:lblAlgn val="ctr"/>
        <c:lblOffset val="100"/>
        <c:noMultiLvlLbl val="0"/>
      </c:catAx>
      <c:valAx>
        <c:axId val="268806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80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131</c:v>
                </c:pt>
                <c:pt idx="1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045120"/>
        <c:axId val="269046912"/>
      </c:barChart>
      <c:catAx>
        <c:axId val="26904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46912"/>
        <c:crosses val="autoZero"/>
        <c:auto val="1"/>
        <c:lblAlgn val="ctr"/>
        <c:lblOffset val="100"/>
        <c:noMultiLvlLbl val="0"/>
      </c:catAx>
      <c:valAx>
        <c:axId val="269046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4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28350</c:v>
                </c:pt>
                <c:pt idx="1">
                  <c:v>28254</c:v>
                </c:pt>
                <c:pt idx="2">
                  <c:v>28026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067392"/>
        <c:axId val="269068928"/>
      </c:barChart>
      <c:catAx>
        <c:axId val="2690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68928"/>
        <c:crosses val="autoZero"/>
        <c:auto val="1"/>
        <c:lblAlgn val="ctr"/>
        <c:lblOffset val="100"/>
        <c:noMultiLvlLbl val="0"/>
      </c:catAx>
      <c:valAx>
        <c:axId val="26906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6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16.663854676339913</c:v>
                </c:pt>
                <c:pt idx="1">
                  <c:v>60.967163987241605</c:v>
                </c:pt>
                <c:pt idx="2">
                  <c:v>22.368981336418489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9403648"/>
        <c:axId val="269405184"/>
      </c:barChart>
      <c:catAx>
        <c:axId val="2694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05184"/>
        <c:crosses val="autoZero"/>
        <c:auto val="1"/>
        <c:lblAlgn val="ctr"/>
        <c:lblOffset val="100"/>
        <c:noMultiLvlLbl val="0"/>
      </c:catAx>
      <c:valAx>
        <c:axId val="26940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940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9808768"/>
        <c:axId val="269810304"/>
      </c:barChart>
      <c:catAx>
        <c:axId val="2698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810304"/>
        <c:crosses val="autoZero"/>
        <c:auto val="1"/>
        <c:lblAlgn val="ctr"/>
        <c:lblOffset val="100"/>
        <c:noMultiLvlLbl val="0"/>
      </c:catAx>
      <c:valAx>
        <c:axId val="2698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980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107.8</c:v>
                </c:pt>
                <c:pt idx="1">
                  <c:v>98.5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89.8</c:v>
                </c:pt>
                <c:pt idx="1">
                  <c:v>87.2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041856"/>
        <c:axId val="270043392"/>
      </c:barChart>
      <c:catAx>
        <c:axId val="27004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43392"/>
        <c:crosses val="autoZero"/>
        <c:auto val="1"/>
        <c:lblAlgn val="ctr"/>
        <c:lblOffset val="100"/>
        <c:noMultiLvlLbl val="0"/>
      </c:catAx>
      <c:valAx>
        <c:axId val="27004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041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4580</c:v>
                </c:pt>
                <c:pt idx="1">
                  <c:v>3823</c:v>
                </c:pt>
                <c:pt idx="2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0535296"/>
        <c:axId val="270537088"/>
      </c:barChart>
      <c:catAx>
        <c:axId val="2705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37088"/>
        <c:crosses val="autoZero"/>
        <c:auto val="1"/>
        <c:lblAlgn val="ctr"/>
        <c:lblOffset val="100"/>
        <c:noMultiLvlLbl val="0"/>
      </c:catAx>
      <c:valAx>
        <c:axId val="27053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3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70</c:v>
                </c:pt>
                <c:pt idx="1">
                  <c:v>73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567296"/>
        <c:axId val="270568832"/>
      </c:barChart>
      <c:catAx>
        <c:axId val="270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68832"/>
        <c:crosses val="autoZero"/>
        <c:auto val="1"/>
        <c:lblAlgn val="ctr"/>
        <c:lblOffset val="100"/>
        <c:noMultiLvlLbl val="0"/>
      </c:catAx>
      <c:valAx>
        <c:axId val="27056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56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475</c:v>
                </c:pt>
                <c:pt idx="1">
                  <c:v>556</c:v>
                </c:pt>
                <c:pt idx="2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609</c:v>
                </c:pt>
                <c:pt idx="1">
                  <c:v>680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808576"/>
        <c:axId val="270810112"/>
      </c:barChart>
      <c:catAx>
        <c:axId val="27080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810112"/>
        <c:crosses val="autoZero"/>
        <c:auto val="1"/>
        <c:lblAlgn val="ctr"/>
        <c:lblOffset val="100"/>
        <c:noMultiLvlLbl val="0"/>
      </c:catAx>
      <c:valAx>
        <c:axId val="27081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808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2.0696248804904114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2.16683940321531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2.2977978098612484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2.606313319996465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2.5404324037696742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2.6729976620308999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2.8481444880972466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3.118898985273205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3.30850747587714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3.6845107538544348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3.5712277149766605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3.6756730699703533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3.7656567604264586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3.8982220186876844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3.5768516956301668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1.9627692480737864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1.615689299171668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1.0091028144006042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113024"/>
        <c:axId val="272127104"/>
      </c:barChart>
      <c:catAx>
        <c:axId val="2721130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2127104"/>
        <c:crosses val="autoZero"/>
        <c:auto val="1"/>
        <c:lblAlgn val="ctr"/>
        <c:lblOffset val="100"/>
        <c:noMultiLvlLbl val="0"/>
      </c:catAx>
      <c:valAx>
        <c:axId val="2721271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21130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2.2238826355580192</c:v>
                </c:pt>
                <c:pt idx="1">
                  <c:v>2.369302706741546</c:v>
                </c:pt>
                <c:pt idx="2">
                  <c:v>2.3259177131287814</c:v>
                </c:pt>
                <c:pt idx="3">
                  <c:v>2.7726224621787301</c:v>
                </c:pt>
                <c:pt idx="4">
                  <c:v>2.6962970104525699</c:v>
                </c:pt>
                <c:pt idx="5">
                  <c:v>2.9437521592068578</c:v>
                </c:pt>
                <c:pt idx="6">
                  <c:v>2.9758891915126098</c:v>
                </c:pt>
                <c:pt idx="7">
                  <c:v>3.2506608177267875</c:v>
                </c:pt>
                <c:pt idx="8">
                  <c:v>3.3494821920669735</c:v>
                </c:pt>
                <c:pt idx="9">
                  <c:v>3.6821004764315037</c:v>
                </c:pt>
                <c:pt idx="10">
                  <c:v>3.5149879084415949</c:v>
                </c:pt>
                <c:pt idx="11">
                  <c:v>3.5824756762836736</c:v>
                </c:pt>
                <c:pt idx="12">
                  <c:v>3.6170229860123566</c:v>
                </c:pt>
                <c:pt idx="13">
                  <c:v>3.6628182570480528</c:v>
                </c:pt>
                <c:pt idx="14">
                  <c:v>3.1092578755814797</c:v>
                </c:pt>
                <c:pt idx="15">
                  <c:v>1.6454160540544882</c:v>
                </c:pt>
                <c:pt idx="16">
                  <c:v>1.1930873243510327</c:v>
                </c:pt>
                <c:pt idx="17">
                  <c:v>0.69576674941952488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150912"/>
        <c:axId val="272152448"/>
      </c:barChart>
      <c:catAx>
        <c:axId val="272150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2152448"/>
        <c:crosses val="autoZero"/>
        <c:auto val="1"/>
        <c:lblAlgn val="ctr"/>
        <c:lblOffset val="100"/>
        <c:noMultiLvlLbl val="0"/>
      </c:catAx>
      <c:valAx>
        <c:axId val="2721524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150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0.24652745837549445</c:v>
                </c:pt>
                <c:pt idx="1">
                  <c:v>0.20392364192519025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2.4045625977370988</c:v>
                </c:pt>
                <c:pt idx="1">
                  <c:v>0.76471365721946338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7AD-4108-8FB8-E5549D675A7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7AD-4108-8FB8-E5549D675A7C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AD-4108-8FB8-E5549D675A7C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AD-4108-8FB8-E5549D675A7C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10.367031551835158</c:v>
                </c:pt>
                <c:pt idx="1">
                  <c:v>5.2094937784407396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7AD-4108-8FB8-E5549D675A7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7AD-4108-8FB8-E5549D675A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17.630392788151962</c:v>
                </c:pt>
                <c:pt idx="1">
                  <c:v>16.432846811804914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7AD-4108-8FB8-E5549D675A7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7AD-4108-8FB8-E5549D675A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51.586790543648242</c:v>
                </c:pt>
                <c:pt idx="1">
                  <c:v>60.60497347104473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7AD-4108-8FB8-E5549D675A7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7AD-4108-8FB8-E5549D675A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6.0252046729831665</c:v>
                </c:pt>
                <c:pt idx="1">
                  <c:v>5.9609901625724593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7AD-4108-8FB8-E5549D675A7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7AD-4108-8FB8-E5549D675A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11.73949038726888</c:v>
                </c:pt>
                <c:pt idx="1">
                  <c:v>10.823058476992504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2523648"/>
        <c:axId val="272525184"/>
      </c:barChart>
      <c:catAx>
        <c:axId val="27252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525184"/>
        <c:crosses val="autoZero"/>
        <c:auto val="1"/>
        <c:lblAlgn val="ctr"/>
        <c:lblOffset val="100"/>
        <c:noMultiLvlLbl val="0"/>
      </c:catAx>
      <c:valAx>
        <c:axId val="27252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523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A77-43A1-96BB-58BE99A1601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A77-43A1-96BB-58BE99A160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33.102750436942323</c:v>
                </c:pt>
                <c:pt idx="1">
                  <c:v>28.524763505220825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A77-43A1-96BB-58BE99A1601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A77-43A1-96BB-58BE99A160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26.963480820531689</c:v>
                </c:pt>
                <c:pt idx="1">
                  <c:v>33.0790581748834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A77-43A1-96BB-58BE99A1601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A77-43A1-96BB-58BE99A160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39.641247355349094</c:v>
                </c:pt>
                <c:pt idx="1">
                  <c:v>38.107286493835083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0.29252138717689263</c:v>
                </c:pt>
                <c:pt idx="1">
                  <c:v>0.28889182606068614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2671872"/>
        <c:axId val="272673408"/>
      </c:barChart>
      <c:catAx>
        <c:axId val="27267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673408"/>
        <c:crosses val="autoZero"/>
        <c:auto val="1"/>
        <c:lblAlgn val="ctr"/>
        <c:lblOffset val="100"/>
        <c:noMultiLvlLbl val="0"/>
      </c:catAx>
      <c:valAx>
        <c:axId val="272673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671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71</c:v>
                </c:pt>
                <c:pt idx="3">
                  <c:v>147</c:v>
                </c:pt>
                <c:pt idx="4">
                  <c:v>158</c:v>
                </c:pt>
                <c:pt idx="5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55</c:v>
                </c:pt>
                <c:pt idx="3">
                  <c:v>60</c:v>
                </c:pt>
                <c:pt idx="4">
                  <c:v>45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2966400"/>
        <c:axId val="272967936"/>
      </c:barChart>
      <c:catAx>
        <c:axId val="27296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67936"/>
        <c:crosses val="autoZero"/>
        <c:auto val="1"/>
        <c:lblAlgn val="ctr"/>
        <c:lblOffset val="100"/>
        <c:noMultiLvlLbl val="0"/>
      </c:catAx>
      <c:valAx>
        <c:axId val="272967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6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1.77</c:v>
                </c:pt>
                <c:pt idx="1">
                  <c:v>0.47</c:v>
                </c:pt>
                <c:pt idx="3">
                  <c:v>0.9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3102720"/>
        <c:axId val="273104256"/>
      </c:barChart>
      <c:catAx>
        <c:axId val="27310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04256"/>
        <c:crosses val="autoZero"/>
        <c:auto val="1"/>
        <c:lblAlgn val="ctr"/>
        <c:lblOffset val="100"/>
        <c:noMultiLvlLbl val="0"/>
      </c:catAx>
      <c:valAx>
        <c:axId val="2731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02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75</c:v>
                </c:pt>
                <c:pt idx="1">
                  <c:v>60.270313372139384</c:v>
                </c:pt>
                <c:pt idx="2">
                  <c:v>16.168186695278969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25</c:v>
                </c:pt>
                <c:pt idx="1">
                  <c:v>39.729686627860616</c:v>
                </c:pt>
                <c:pt idx="2">
                  <c:v>83.831813304721024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3142912"/>
        <c:axId val="273144448"/>
      </c:barChart>
      <c:catAx>
        <c:axId val="273142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44448"/>
        <c:crosses val="autoZero"/>
        <c:auto val="1"/>
        <c:lblAlgn val="ctr"/>
        <c:lblOffset val="100"/>
        <c:noMultiLvlLbl val="0"/>
      </c:catAx>
      <c:valAx>
        <c:axId val="273144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42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16.7</c:v>
                </c:pt>
                <c:pt idx="1">
                  <c:v>22.8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181696"/>
        <c:axId val="273187584"/>
      </c:barChart>
      <c:catAx>
        <c:axId val="2731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87584"/>
        <c:crosses val="autoZero"/>
        <c:auto val="1"/>
        <c:lblAlgn val="ctr"/>
        <c:lblOffset val="100"/>
        <c:noMultiLvlLbl val="0"/>
      </c:catAx>
      <c:valAx>
        <c:axId val="27318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18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493</c:v>
                </c:pt>
                <c:pt idx="1">
                  <c:v>526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541</c:v>
                </c:pt>
                <c:pt idx="1">
                  <c:v>560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217792"/>
        <c:axId val="273244160"/>
      </c:barChart>
      <c:catAx>
        <c:axId val="2732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244160"/>
        <c:crosses val="autoZero"/>
        <c:auto val="1"/>
        <c:lblAlgn val="ctr"/>
        <c:lblOffset val="100"/>
        <c:noMultiLvlLbl val="0"/>
      </c:catAx>
      <c:valAx>
        <c:axId val="2732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321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1130</c:v>
                </c:pt>
                <c:pt idx="1">
                  <c:v>1389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1247</c:v>
                </c:pt>
                <c:pt idx="1">
                  <c:v>1404</c:v>
                </c:pt>
                <c:pt idx="2">
                  <c:v>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077568"/>
        <c:axId val="274079104"/>
      </c:barChart>
      <c:catAx>
        <c:axId val="274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079104"/>
        <c:crosses val="autoZero"/>
        <c:auto val="1"/>
        <c:lblAlgn val="ctr"/>
        <c:lblOffset val="100"/>
        <c:noMultiLvlLbl val="0"/>
      </c:catAx>
      <c:valAx>
        <c:axId val="2740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407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443</c:v>
                </c:pt>
                <c:pt idx="1">
                  <c:v>1851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312</c:v>
                </c:pt>
                <c:pt idx="1">
                  <c:v>1575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20.21863163446325</c:v>
                </c:pt>
                <c:pt idx="1">
                  <c:v>24.8122405187293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25.406338399578075</c:v>
                </c:pt>
                <c:pt idx="1">
                  <c:v>27.545831972757384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16.584360166850459</c:v>
                </c:pt>
                <c:pt idx="1">
                  <c:v>20.166068013248122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15.03092486934842</c:v>
                </c:pt>
                <c:pt idx="1">
                  <c:v>16.042356673041937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10.639113966534017</c:v>
                </c:pt>
                <c:pt idx="1">
                  <c:v>6.544759061435836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12.120630963225775</c:v>
                </c:pt>
                <c:pt idx="1">
                  <c:v>4.888743760787424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4726912"/>
        <c:axId val="274728448"/>
      </c:barChart>
      <c:catAx>
        <c:axId val="274726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728448"/>
        <c:crosses val="autoZero"/>
        <c:auto val="1"/>
        <c:lblAlgn val="ctr"/>
        <c:lblOffset val="100"/>
        <c:noMultiLvlLbl val="0"/>
      </c:catAx>
      <c:valAx>
        <c:axId val="274728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726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49.94</c:v>
                </c:pt>
                <c:pt idx="1">
                  <c:v>44.13</c:v>
                </c:pt>
                <c:pt idx="2">
                  <c:v>5.16</c:v>
                </c:pt>
                <c:pt idx="3">
                  <c:v>0.57999999999999996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54.71</c:v>
                </c:pt>
                <c:pt idx="1">
                  <c:v>38.200000000000003</c:v>
                </c:pt>
                <c:pt idx="2">
                  <c:v>5.98</c:v>
                </c:pt>
                <c:pt idx="3">
                  <c:v>0.85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4757120"/>
        <c:axId val="274758656"/>
      </c:barChart>
      <c:catAx>
        <c:axId val="27475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758656"/>
        <c:crosses val="autoZero"/>
        <c:auto val="1"/>
        <c:lblAlgn val="ctr"/>
        <c:lblOffset val="100"/>
        <c:noMultiLvlLbl val="0"/>
      </c:catAx>
      <c:valAx>
        <c:axId val="27475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757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47509</c:v>
                </c:pt>
                <c:pt idx="1">
                  <c:v>51734</c:v>
                </c:pt>
                <c:pt idx="2">
                  <c:v>57468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800000"/>
        <c:axId val="274830464"/>
      </c:barChart>
      <c:catAx>
        <c:axId val="2748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830464"/>
        <c:crosses val="autoZero"/>
        <c:auto val="1"/>
        <c:lblAlgn val="ctr"/>
        <c:lblOffset val="100"/>
        <c:noMultiLvlLbl val="0"/>
      </c:catAx>
      <c:valAx>
        <c:axId val="2748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80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18078</c:v>
                </c:pt>
                <c:pt idx="1">
                  <c:v>18882</c:v>
                </c:pt>
                <c:pt idx="2">
                  <c:v>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20676</c:v>
                </c:pt>
                <c:pt idx="1">
                  <c:v>21427</c:v>
                </c:pt>
                <c:pt idx="2">
                  <c:v>21217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237504"/>
        <c:axId val="275247488"/>
      </c:barChart>
      <c:catAx>
        <c:axId val="27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247488"/>
        <c:crosses val="autoZero"/>
        <c:auto val="1"/>
        <c:lblAlgn val="ctr"/>
        <c:lblOffset val="100"/>
        <c:noMultiLvlLbl val="0"/>
      </c:catAx>
      <c:valAx>
        <c:axId val="27524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23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31.9</c:v>
                </c:pt>
                <c:pt idx="1">
                  <c:v>26.6</c:v>
                </c:pt>
                <c:pt idx="2">
                  <c:v>1.9</c:v>
                </c:pt>
                <c:pt idx="3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71.457174638487203</c:v>
                </c:pt>
                <c:pt idx="1">
                  <c:v>89.562363238512035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28.54282536151279</c:v>
                </c:pt>
                <c:pt idx="1">
                  <c:v>10.437636761487964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5437056"/>
        <c:axId val="275438592"/>
      </c:barChart>
      <c:catAx>
        <c:axId val="27543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438592"/>
        <c:crosses val="autoZero"/>
        <c:auto val="1"/>
        <c:lblAlgn val="ctr"/>
        <c:lblOffset val="100"/>
        <c:noMultiLvlLbl val="0"/>
      </c:catAx>
      <c:valAx>
        <c:axId val="275438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4370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181</c:v>
                </c:pt>
                <c:pt idx="1">
                  <c:v>146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713408"/>
        <c:axId val="275723392"/>
      </c:barChart>
      <c:catAx>
        <c:axId val="2757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23392"/>
        <c:crosses val="autoZero"/>
        <c:auto val="1"/>
        <c:lblAlgn val="ctr"/>
        <c:lblOffset val="100"/>
        <c:noMultiLvlLbl val="0"/>
      </c:catAx>
      <c:valAx>
        <c:axId val="27572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1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11.7</c:v>
                </c:pt>
                <c:pt idx="1">
                  <c:v>9.6999999999999993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752064"/>
        <c:axId val="275753600"/>
      </c:barChart>
      <c:catAx>
        <c:axId val="2757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53600"/>
        <c:crosses val="autoZero"/>
        <c:auto val="1"/>
        <c:lblAlgn val="ctr"/>
        <c:lblOffset val="100"/>
        <c:noMultiLvlLbl val="0"/>
      </c:catAx>
      <c:valAx>
        <c:axId val="27575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5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16.8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204160"/>
        <c:axId val="276230528"/>
      </c:barChart>
      <c:catAx>
        <c:axId val="2762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230528"/>
        <c:crosses val="autoZero"/>
        <c:auto val="1"/>
        <c:lblAlgn val="ctr"/>
        <c:lblOffset val="100"/>
        <c:noMultiLvlLbl val="0"/>
      </c:catAx>
      <c:valAx>
        <c:axId val="27623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20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7.6</c:v>
                </c:pt>
                <c:pt idx="2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5.55</c:v>
                </c:pt>
                <c:pt idx="1">
                  <c:v>1.79</c:v>
                </c:pt>
                <c:pt idx="2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76780928"/>
        <c:axId val="276782464"/>
      </c:barChart>
      <c:catAx>
        <c:axId val="2767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782464"/>
        <c:crosses val="autoZero"/>
        <c:auto val="1"/>
        <c:lblAlgn val="ctr"/>
        <c:lblOffset val="100"/>
        <c:noMultiLvlLbl val="0"/>
      </c:catAx>
      <c:valAx>
        <c:axId val="27678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678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124</c:v>
                </c:pt>
                <c:pt idx="1">
                  <c:v>474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79</c:v>
                </c:pt>
                <c:pt idx="1">
                  <c:v>400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799488"/>
        <c:axId val="276801024"/>
      </c:barChart>
      <c:catAx>
        <c:axId val="276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801024"/>
        <c:crosses val="autoZero"/>
        <c:auto val="1"/>
        <c:lblAlgn val="ctr"/>
        <c:lblOffset val="100"/>
        <c:noMultiLvlLbl val="0"/>
      </c:catAx>
      <c:valAx>
        <c:axId val="2768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28.3</c:v>
                </c:pt>
                <c:pt idx="1">
                  <c:v>27.4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71.7</c:v>
                </c:pt>
                <c:pt idx="1">
                  <c:v>72.599999999999994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6966784"/>
        <c:axId val="276976768"/>
      </c:barChart>
      <c:catAx>
        <c:axId val="2769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976768"/>
        <c:crosses val="autoZero"/>
        <c:auto val="1"/>
        <c:lblAlgn val="ctr"/>
        <c:lblOffset val="100"/>
        <c:noMultiLvlLbl val="0"/>
      </c:catAx>
      <c:valAx>
        <c:axId val="27697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6966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5081</c:v>
                </c:pt>
                <c:pt idx="1">
                  <c:v>11995</c:v>
                </c:pt>
                <c:pt idx="2">
                  <c:v>12545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3302</c:v>
                </c:pt>
                <c:pt idx="1">
                  <c:v>6487</c:v>
                </c:pt>
                <c:pt idx="2">
                  <c:v>14044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011456"/>
        <c:axId val="277021440"/>
      </c:barChart>
      <c:catAx>
        <c:axId val="27701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021440"/>
        <c:crosses val="autoZero"/>
        <c:auto val="1"/>
        <c:lblAlgn val="ctr"/>
        <c:lblOffset val="100"/>
        <c:noMultiLvlLbl val="0"/>
      </c:catAx>
      <c:valAx>
        <c:axId val="277021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701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10240</c:v>
                </c:pt>
                <c:pt idx="1">
                  <c:v>23944</c:v>
                </c:pt>
                <c:pt idx="2">
                  <c:v>26422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16454</c:v>
                </c:pt>
                <c:pt idx="1">
                  <c:v>19741</c:v>
                </c:pt>
                <c:pt idx="2">
                  <c:v>27287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486208"/>
        <c:axId val="277811584"/>
      </c:barChart>
      <c:catAx>
        <c:axId val="27748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11584"/>
        <c:crosses val="autoZero"/>
        <c:auto val="1"/>
        <c:lblAlgn val="ctr"/>
        <c:lblOffset val="100"/>
        <c:noMultiLvlLbl val="0"/>
      </c:catAx>
      <c:valAx>
        <c:axId val="277811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748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8071552"/>
        <c:axId val="278073344"/>
      </c:barChart>
      <c:catAx>
        <c:axId val="27807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073344"/>
        <c:crosses val="autoZero"/>
        <c:auto val="1"/>
        <c:lblAlgn val="ctr"/>
        <c:lblOffset val="100"/>
        <c:noMultiLvlLbl val="0"/>
      </c:catAx>
      <c:valAx>
        <c:axId val="27807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07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28.7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31.3</c:v>
                </c:pt>
                <c:pt idx="1">
                  <c:v>32.9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8091648"/>
        <c:axId val="278093184"/>
      </c:barChart>
      <c:catAx>
        <c:axId val="2780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93184"/>
        <c:crosses val="autoZero"/>
        <c:auto val="1"/>
        <c:lblAlgn val="ctr"/>
        <c:lblOffset val="100"/>
        <c:noMultiLvlLbl val="0"/>
      </c:catAx>
      <c:valAx>
        <c:axId val="27809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91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424.20100000000002</c:v>
                </c:pt>
                <c:pt idx="1">
                  <c:v>608.351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341120"/>
        <c:axId val="278342656"/>
      </c:barChart>
      <c:catAx>
        <c:axId val="27834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42656"/>
        <c:crosses val="autoZero"/>
        <c:auto val="1"/>
        <c:lblAlgn val="ctr"/>
        <c:lblOffset val="100"/>
        <c:noMultiLvlLbl val="0"/>
      </c:catAx>
      <c:valAx>
        <c:axId val="27834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4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11089.25</c:v>
                </c:pt>
                <c:pt idx="1">
                  <c:v>30728.98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684416"/>
        <c:axId val="278685952"/>
      </c:barChart>
      <c:catAx>
        <c:axId val="27868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85952"/>
        <c:crosses val="autoZero"/>
        <c:auto val="1"/>
        <c:lblAlgn val="ctr"/>
        <c:lblOffset val="100"/>
        <c:noMultiLvlLbl val="0"/>
      </c:catAx>
      <c:valAx>
        <c:axId val="27868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84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101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96</c:v>
                </c:pt>
                <c:pt idx="1">
                  <c:v>102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708224"/>
        <c:axId val="278709760"/>
      </c:barChart>
      <c:catAx>
        <c:axId val="2787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709760"/>
        <c:crosses val="autoZero"/>
        <c:auto val="1"/>
        <c:lblAlgn val="ctr"/>
        <c:lblOffset val="100"/>
        <c:noMultiLvlLbl val="0"/>
      </c:catAx>
      <c:valAx>
        <c:axId val="27870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7082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62718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61749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115376</v>
      </c>
      <c r="C4" s="35">
        <v>57183</v>
      </c>
      <c r="D4" s="63">
        <v>58193</v>
      </c>
      <c r="E4" s="213"/>
    </row>
    <row r="5" spans="1:5" ht="30" x14ac:dyDescent="0.25">
      <c r="A5" s="203" t="s">
        <v>724</v>
      </c>
      <c r="B5" s="72">
        <v>115457</v>
      </c>
      <c r="C5" s="61">
        <v>57132</v>
      </c>
      <c r="D5" s="111">
        <v>58325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14660</v>
      </c>
      <c r="C4" s="71">
        <v>23600</v>
      </c>
    </row>
    <row r="5" spans="1:6" x14ac:dyDescent="0.25">
      <c r="A5" s="288" t="s">
        <v>727</v>
      </c>
      <c r="B5" s="216">
        <v>9666</v>
      </c>
      <c r="C5" s="216">
        <v>11550</v>
      </c>
    </row>
    <row r="6" spans="1:6" x14ac:dyDescent="0.25">
      <c r="A6" s="288" t="s">
        <v>728</v>
      </c>
      <c r="B6" s="216">
        <v>10182</v>
      </c>
      <c r="C6" s="216">
        <v>10823</v>
      </c>
    </row>
    <row r="7" spans="1:6" x14ac:dyDescent="0.25">
      <c r="A7" s="288" t="s">
        <v>729</v>
      </c>
      <c r="B7" s="216">
        <v>17618</v>
      </c>
      <c r="C7" s="216">
        <v>13490</v>
      </c>
    </row>
    <row r="8" spans="1:6" x14ac:dyDescent="0.25">
      <c r="A8" s="288" t="s">
        <v>730</v>
      </c>
      <c r="B8" s="216">
        <v>108</v>
      </c>
      <c r="C8" s="216">
        <v>443</v>
      </c>
    </row>
    <row r="9" spans="1:6" x14ac:dyDescent="0.25">
      <c r="A9" s="288" t="s">
        <v>731</v>
      </c>
      <c r="B9" s="216">
        <v>5753</v>
      </c>
      <c r="C9" s="216">
        <v>5452</v>
      </c>
    </row>
    <row r="10" spans="1:6" ht="30" x14ac:dyDescent="0.25">
      <c r="A10" s="295" t="s">
        <v>732</v>
      </c>
      <c r="B10" s="216">
        <v>11690</v>
      </c>
      <c r="C10" s="216">
        <v>1832</v>
      </c>
    </row>
    <row r="11" spans="1:6" x14ac:dyDescent="0.25">
      <c r="A11" s="288" t="s">
        <v>895</v>
      </c>
      <c r="B11" s="216">
        <v>2897</v>
      </c>
      <c r="C11" s="216">
        <v>4442</v>
      </c>
    </row>
    <row r="12" spans="1:6" x14ac:dyDescent="0.25">
      <c r="A12" s="296" t="s">
        <v>16</v>
      </c>
      <c r="B12" s="1">
        <f>SUM(B4:B11)</f>
        <v>72574</v>
      </c>
      <c r="C12" s="1">
        <f>SUM(C4:C11)</f>
        <v>71632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19180</v>
      </c>
      <c r="C19" s="71">
        <v>21792</v>
      </c>
    </row>
    <row r="20" spans="1:3" x14ac:dyDescent="0.25">
      <c r="A20" s="288" t="s">
        <v>727</v>
      </c>
      <c r="B20" s="216">
        <v>4330</v>
      </c>
      <c r="C20" s="216">
        <v>6232</v>
      </c>
    </row>
    <row r="21" spans="1:3" x14ac:dyDescent="0.25">
      <c r="A21" s="288" t="s">
        <v>728</v>
      </c>
      <c r="B21" s="216">
        <v>8066</v>
      </c>
      <c r="C21" s="216">
        <v>8568</v>
      </c>
    </row>
    <row r="22" spans="1:3" x14ac:dyDescent="0.25">
      <c r="A22" s="288" t="s">
        <v>729</v>
      </c>
      <c r="B22" s="216">
        <v>15719</v>
      </c>
      <c r="C22" s="216">
        <v>13450</v>
      </c>
    </row>
    <row r="23" spans="1:3" x14ac:dyDescent="0.25">
      <c r="A23" s="288" t="s">
        <v>730</v>
      </c>
      <c r="B23" s="216">
        <v>88</v>
      </c>
      <c r="C23" s="216">
        <v>182</v>
      </c>
    </row>
    <row r="24" spans="1:3" x14ac:dyDescent="0.25">
      <c r="A24" s="288" t="s">
        <v>731</v>
      </c>
      <c r="B24" s="216">
        <v>4200</v>
      </c>
      <c r="C24" s="216">
        <v>3682</v>
      </c>
    </row>
    <row r="25" spans="1:3" ht="30" x14ac:dyDescent="0.25">
      <c r="A25" s="295" t="s">
        <v>732</v>
      </c>
      <c r="B25" s="216">
        <v>8484</v>
      </c>
      <c r="C25" s="216">
        <v>2071</v>
      </c>
    </row>
    <row r="26" spans="1:3" x14ac:dyDescent="0.25">
      <c r="A26" s="288" t="s">
        <v>895</v>
      </c>
      <c r="B26" s="216">
        <v>2354</v>
      </c>
      <c r="C26" s="216">
        <v>5552</v>
      </c>
    </row>
    <row r="27" spans="1:3" x14ac:dyDescent="0.25">
      <c r="A27" s="296" t="s">
        <v>16</v>
      </c>
      <c r="B27" s="1">
        <f>SUM(B19:B26)</f>
        <v>62421</v>
      </c>
      <c r="C27" s="1">
        <f>SUM(C19:C26)</f>
        <v>61529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74.73</v>
      </c>
      <c r="C4" s="1027">
        <v>72.349999999999994</v>
      </c>
      <c r="D4" s="1027">
        <v>77.31</v>
      </c>
      <c r="E4" s="1028">
        <v>130</v>
      </c>
      <c r="F4" s="1028">
        <v>149.19999999999999</v>
      </c>
      <c r="G4" s="1029">
        <v>43.8</v>
      </c>
      <c r="H4" s="1030">
        <v>42.7</v>
      </c>
      <c r="I4" s="1031">
        <v>44.9</v>
      </c>
      <c r="J4" s="1028">
        <v>18.100000000000001</v>
      </c>
    </row>
    <row r="5" spans="1:12" x14ac:dyDescent="0.25">
      <c r="A5" s="500">
        <v>2021</v>
      </c>
      <c r="B5" s="759">
        <v>73.63</v>
      </c>
      <c r="C5" s="760">
        <v>71.319999999999993</v>
      </c>
      <c r="D5" s="760">
        <v>76.150000000000006</v>
      </c>
      <c r="E5" s="1032">
        <v>128</v>
      </c>
      <c r="F5" s="1032">
        <v>150.9</v>
      </c>
      <c r="G5" s="1033">
        <v>43.9</v>
      </c>
      <c r="H5" s="1034">
        <v>42.8</v>
      </c>
      <c r="I5" s="1035">
        <v>44.9</v>
      </c>
      <c r="J5" s="1032">
        <v>16.8</v>
      </c>
    </row>
    <row r="6" spans="1:12" x14ac:dyDescent="0.25">
      <c r="A6" s="501">
        <v>2022</v>
      </c>
      <c r="B6" s="1020">
        <v>73.599999999999994</v>
      </c>
      <c r="C6" s="1021">
        <v>71.430000000000007</v>
      </c>
      <c r="D6" s="1021">
        <v>75.94</v>
      </c>
      <c r="E6" s="1022">
        <v>121</v>
      </c>
      <c r="F6" s="1022">
        <v>158</v>
      </c>
      <c r="G6" s="1023">
        <v>44.4</v>
      </c>
      <c r="H6" s="1024">
        <v>43.4</v>
      </c>
      <c r="I6" s="1025">
        <v>45.3</v>
      </c>
      <c r="J6" s="1022">
        <v>16.100000000000001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18.100000000000001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16.8</v>
      </c>
    </row>
    <row r="13" spans="1:12" x14ac:dyDescent="0.25">
      <c r="A13" s="635">
        <f t="shared" si="0"/>
        <v>2022</v>
      </c>
      <c r="B13" s="629">
        <f t="shared" si="1"/>
        <v>16.100000000000001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36906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40375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32.4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57468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11732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104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35019</v>
      </c>
      <c r="C5" s="70">
        <v>38754</v>
      </c>
      <c r="D5" s="55">
        <v>20676</v>
      </c>
      <c r="E5" s="110">
        <v>18078</v>
      </c>
      <c r="F5" s="55">
        <v>29.2</v>
      </c>
      <c r="G5" s="55">
        <v>31.3</v>
      </c>
      <c r="H5" s="110">
        <v>27.1</v>
      </c>
      <c r="I5" s="55">
        <v>47509</v>
      </c>
      <c r="J5" s="70"/>
      <c r="K5" s="55"/>
      <c r="L5" s="55"/>
      <c r="M5" s="71">
        <v>95</v>
      </c>
      <c r="N5" s="71">
        <v>96</v>
      </c>
      <c r="O5" s="71">
        <v>95</v>
      </c>
    </row>
    <row r="6" spans="1:16" x14ac:dyDescent="0.25">
      <c r="A6" s="217">
        <v>2021</v>
      </c>
      <c r="B6" s="214">
        <v>37060</v>
      </c>
      <c r="C6" s="214">
        <v>40310</v>
      </c>
      <c r="D6" s="58">
        <v>21427</v>
      </c>
      <c r="E6" s="162">
        <v>18882</v>
      </c>
      <c r="F6" s="58">
        <v>30.8</v>
      </c>
      <c r="G6" s="58">
        <v>32.9</v>
      </c>
      <c r="H6" s="162">
        <v>28.7</v>
      </c>
      <c r="I6" s="58">
        <v>51734</v>
      </c>
      <c r="J6" s="214">
        <v>13227</v>
      </c>
      <c r="K6" s="58">
        <v>6607</v>
      </c>
      <c r="L6" s="58">
        <v>6620</v>
      </c>
      <c r="M6" s="216">
        <v>102</v>
      </c>
      <c r="N6" s="216">
        <v>102</v>
      </c>
      <c r="O6" s="216">
        <v>101</v>
      </c>
    </row>
    <row r="7" spans="1:16" x14ac:dyDescent="0.25">
      <c r="A7" s="231">
        <v>2022</v>
      </c>
      <c r="B7" s="169">
        <v>36906</v>
      </c>
      <c r="C7" s="169">
        <v>40375</v>
      </c>
      <c r="D7" s="94">
        <v>21217</v>
      </c>
      <c r="E7" s="171">
        <v>19159</v>
      </c>
      <c r="F7" s="94">
        <v>32.4</v>
      </c>
      <c r="G7" s="58">
        <v>34.4</v>
      </c>
      <c r="H7" s="162">
        <v>30.5</v>
      </c>
      <c r="I7" s="94">
        <v>57468</v>
      </c>
      <c r="J7" s="169">
        <v>12927</v>
      </c>
      <c r="K7" s="94">
        <v>6371</v>
      </c>
      <c r="L7" s="94">
        <v>6556</v>
      </c>
      <c r="M7" s="216">
        <v>104</v>
      </c>
      <c r="N7" s="216">
        <v>104</v>
      </c>
      <c r="O7" s="216">
        <v>105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11732</v>
      </c>
      <c r="K8" s="1082">
        <v>5879</v>
      </c>
      <c r="L8" s="1082">
        <v>5853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47509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51734</v>
      </c>
      <c r="F14" s="516">
        <f>A5</f>
        <v>2020</v>
      </c>
      <c r="G14" s="312">
        <f>IF(ISBLANK(E5),"",E5)</f>
        <v>18078</v>
      </c>
      <c r="H14" s="312">
        <f>IF(ISBLANK(D5),"",D5)</f>
        <v>20676</v>
      </c>
      <c r="K14" s="516">
        <f>A6</f>
        <v>2021</v>
      </c>
      <c r="L14" s="312">
        <f>IF(ISBLANK(L6),"",L6)</f>
        <v>6620</v>
      </c>
      <c r="M14" s="312">
        <f>IF(ISBLANK(K6),"",K6)</f>
        <v>6607</v>
      </c>
    </row>
    <row r="15" spans="1:16" x14ac:dyDescent="0.25">
      <c r="A15" s="483">
        <f>A7</f>
        <v>2022</v>
      </c>
      <c r="B15" s="313">
        <f t="shared" si="0"/>
        <v>57468</v>
      </c>
      <c r="F15" s="488">
        <f t="shared" ref="F15:F16" si="1">A6</f>
        <v>2021</v>
      </c>
      <c r="G15" s="481">
        <f t="shared" ref="G15:G16" si="2">IF(ISBLANK(E6),"",E6)</f>
        <v>18882</v>
      </c>
      <c r="H15" s="481">
        <f t="shared" ref="H15:H16" si="3">IF(ISBLANK(D6),"",D6)</f>
        <v>21427</v>
      </c>
      <c r="K15" s="488">
        <f>A7</f>
        <v>2022</v>
      </c>
      <c r="L15" s="481">
        <f t="shared" ref="L15:L16" si="4">IF(ISBLANK(L7),"",L7)</f>
        <v>6556</v>
      </c>
      <c r="M15" s="481">
        <f t="shared" ref="M15:M16" si="5">IF(ISBLANK(K7),"",K7)</f>
        <v>6371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19159</v>
      </c>
      <c r="H16" s="313">
        <f t="shared" si="3"/>
        <v>21217</v>
      </c>
      <c r="K16" s="483">
        <f>A8</f>
        <v>2023</v>
      </c>
      <c r="L16" s="313">
        <f t="shared" si="4"/>
        <v>5853</v>
      </c>
      <c r="M16" s="313">
        <f t="shared" si="5"/>
        <v>5879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35019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37060</v>
      </c>
      <c r="C21" s="375"/>
      <c r="D21" s="199"/>
      <c r="F21" s="516">
        <f>A5</f>
        <v>2020</v>
      </c>
      <c r="G21" s="312">
        <f>IF(ISBLANK(E5),"",E5)</f>
        <v>18078</v>
      </c>
      <c r="H21" s="312">
        <f>IF(ISBLANK(D5),"",D5)</f>
        <v>20676</v>
      </c>
      <c r="K21" s="516">
        <f>A6</f>
        <v>2021</v>
      </c>
      <c r="L21" s="312">
        <f>IF(ISBLANK(L6),"",L6)</f>
        <v>6620</v>
      </c>
      <c r="M21" s="312">
        <f>IF(ISBLANK(K6),"",K6)</f>
        <v>6607</v>
      </c>
    </row>
    <row r="22" spans="1:15" x14ac:dyDescent="0.25">
      <c r="A22" s="483">
        <f t="shared" si="6"/>
        <v>2022</v>
      </c>
      <c r="B22" s="313">
        <f t="shared" si="7"/>
        <v>36906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18882</v>
      </c>
      <c r="H22" s="481">
        <f t="shared" ref="H22:H23" si="10">IF(ISBLANK(D6),"",D6)</f>
        <v>21427</v>
      </c>
      <c r="K22" s="488">
        <f>A7</f>
        <v>2022</v>
      </c>
      <c r="L22" s="481">
        <f>IF(ISBLANK(L7),"",L7)</f>
        <v>6556</v>
      </c>
      <c r="M22" s="481">
        <f>IF(ISBLANK(K7),"",K7)</f>
        <v>6371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19159</v>
      </c>
      <c r="H23" s="313">
        <f t="shared" si="10"/>
        <v>21217</v>
      </c>
      <c r="K23" s="483">
        <f>A8</f>
        <v>2023</v>
      </c>
      <c r="L23" s="313">
        <f>IF(ISBLANK(L8),"",L8)</f>
        <v>5853</v>
      </c>
      <c r="M23" s="313">
        <f>IF(ISBLANK(K8),"",K8)</f>
        <v>5879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35019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37060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36906</v>
      </c>
      <c r="C28" s="375"/>
      <c r="D28" s="199"/>
      <c r="F28" s="516">
        <f>A5</f>
        <v>2020</v>
      </c>
      <c r="G28" s="312">
        <f>IF(ISBLANK(H5),"",H5)</f>
        <v>27.1</v>
      </c>
      <c r="H28" s="312">
        <f>IF(ISBLANK(G5),"",G5)</f>
        <v>31.3</v>
      </c>
      <c r="K28" s="516">
        <f>A5</f>
        <v>2020</v>
      </c>
      <c r="L28" s="312">
        <f>IF(ISBLANK(O5),"",O5)</f>
        <v>95</v>
      </c>
      <c r="M28" s="312">
        <f>IF(ISBLANK(N5),"",N5)</f>
        <v>96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28.7</v>
      </c>
      <c r="H29" s="481">
        <f t="shared" ref="H29:H30" si="15">IF(ISBLANK(G6),"",G6)</f>
        <v>32.9</v>
      </c>
      <c r="K29" s="488">
        <f t="shared" ref="K29:K30" si="16">A6</f>
        <v>2021</v>
      </c>
      <c r="L29" s="481">
        <f t="shared" ref="L29:L30" si="17">IF(ISBLANK(O6),"",O6)</f>
        <v>101</v>
      </c>
      <c r="M29" s="481">
        <f t="shared" ref="M29:M30" si="18">IF(ISBLANK(N6),"",N6)</f>
        <v>102</v>
      </c>
    </row>
    <row r="30" spans="1:15" x14ac:dyDescent="0.25">
      <c r="F30" s="483">
        <f t="shared" si="13"/>
        <v>2022</v>
      </c>
      <c r="G30" s="313">
        <f t="shared" si="14"/>
        <v>30.5</v>
      </c>
      <c r="H30" s="313">
        <f t="shared" si="15"/>
        <v>34.4</v>
      </c>
      <c r="K30" s="483">
        <f t="shared" si="16"/>
        <v>2022</v>
      </c>
      <c r="L30" s="313">
        <f t="shared" si="17"/>
        <v>105</v>
      </c>
      <c r="M30" s="313">
        <f t="shared" si="18"/>
        <v>104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27.1</v>
      </c>
      <c r="H35" s="312">
        <f>IF(ISBLANK(G5),"",G5)</f>
        <v>31.3</v>
      </c>
      <c r="K35" s="516">
        <f>A5</f>
        <v>2020</v>
      </c>
      <c r="L35" s="312">
        <f>IF(ISBLANK(O5),"",O5)</f>
        <v>95</v>
      </c>
      <c r="M35" s="312">
        <f>IF(ISBLANK(N5),"",N5)</f>
        <v>96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28.7</v>
      </c>
      <c r="H36" s="481">
        <f t="shared" ref="H36:H37" si="21">IF(ISBLANK(G6),"",G6)</f>
        <v>32.9</v>
      </c>
      <c r="K36" s="488">
        <f t="shared" ref="K36:K37" si="22">A6</f>
        <v>2021</v>
      </c>
      <c r="L36" s="481">
        <f t="shared" ref="L36:L37" si="23">IF(ISBLANK(O6),"",O6)</f>
        <v>101</v>
      </c>
      <c r="M36" s="481">
        <f t="shared" ref="M36:M37" si="24">IF(ISBLANK(N6),"",N6)</f>
        <v>102</v>
      </c>
    </row>
    <row r="37" spans="6:15" x14ac:dyDescent="0.25">
      <c r="F37" s="483">
        <f t="shared" si="19"/>
        <v>2022</v>
      </c>
      <c r="G37" s="313">
        <f t="shared" si="20"/>
        <v>30.5</v>
      </c>
      <c r="H37" s="313">
        <f t="shared" si="21"/>
        <v>34.4</v>
      </c>
      <c r="K37" s="483">
        <f t="shared" si="22"/>
        <v>2022</v>
      </c>
      <c r="L37" s="313">
        <f t="shared" si="23"/>
        <v>105</v>
      </c>
      <c r="M37" s="313">
        <f t="shared" si="24"/>
        <v>104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21.1</v>
      </c>
      <c r="C6" s="35">
        <v>20.7</v>
      </c>
      <c r="D6" s="63">
        <v>21.6</v>
      </c>
      <c r="E6" s="35">
        <v>52.5</v>
      </c>
      <c r="F6" s="35">
        <v>50.3</v>
      </c>
      <c r="G6" s="35">
        <v>54.7</v>
      </c>
      <c r="H6" s="294">
        <v>26.4</v>
      </c>
      <c r="I6" s="35">
        <v>29</v>
      </c>
      <c r="J6" s="63">
        <v>23.7</v>
      </c>
      <c r="M6" s="127" t="s">
        <v>16</v>
      </c>
      <c r="N6" s="937">
        <f>IF(ISBLANK(B8),"",B8)</f>
        <v>19.600000000000001</v>
      </c>
      <c r="O6" s="937">
        <f>IF(ISBLANK(E8),"",E8)</f>
        <v>51.6</v>
      </c>
      <c r="P6" s="128">
        <f>IF(ISBLANK(H8),"",H8)</f>
        <v>28.8</v>
      </c>
    </row>
    <row r="7" spans="1:19" x14ac:dyDescent="0.25">
      <c r="A7" s="288">
        <v>2022</v>
      </c>
      <c r="B7" s="169">
        <v>20.3</v>
      </c>
      <c r="C7" s="94">
        <v>20.6</v>
      </c>
      <c r="D7" s="171">
        <v>20</v>
      </c>
      <c r="E7" s="94">
        <v>51.9</v>
      </c>
      <c r="F7" s="94">
        <v>50</v>
      </c>
      <c r="G7" s="94">
        <v>53.7</v>
      </c>
      <c r="H7" s="169">
        <v>27.8</v>
      </c>
      <c r="I7" s="94">
        <v>29.4</v>
      </c>
      <c r="J7" s="171">
        <v>26.3</v>
      </c>
    </row>
    <row r="8" spans="1:19" x14ac:dyDescent="0.25">
      <c r="A8" s="220">
        <v>2023</v>
      </c>
      <c r="B8" s="169">
        <v>19.600000000000001</v>
      </c>
      <c r="C8" s="94">
        <v>20.2</v>
      </c>
      <c r="D8" s="171">
        <v>19</v>
      </c>
      <c r="E8" s="94">
        <v>51.6</v>
      </c>
      <c r="F8" s="94">
        <v>49.6</v>
      </c>
      <c r="G8" s="94">
        <v>53.7</v>
      </c>
      <c r="H8" s="169">
        <v>28.8</v>
      </c>
      <c r="I8" s="94">
        <v>30.3</v>
      </c>
      <c r="J8" s="171">
        <v>27.3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</v>
      </c>
      <c r="O12" s="938">
        <f>IF(ISBLANK(G8),"",G8)</f>
        <v>53.7</v>
      </c>
      <c r="P12" s="940">
        <f>IF(ISBLANK(J8),"",J8)</f>
        <v>27.3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20.2</v>
      </c>
      <c r="O13" s="939">
        <f>IF(ISBLANK(F8),"",F8)</f>
        <v>49.6</v>
      </c>
      <c r="P13" s="941">
        <f>IF(ISBLANK(I8),"",I8)</f>
        <v>30.3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19.600000000000001</v>
      </c>
      <c r="O20" s="937">
        <f>IF(ISBLANK(E8),"",E8)</f>
        <v>51.6</v>
      </c>
      <c r="P20" s="942">
        <f>IF(ISBLANK(H8),"",H8)</f>
        <v>28.8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</v>
      </c>
      <c r="O24" s="938">
        <f>IF(ISBLANK(G8),"",G8)</f>
        <v>53.7</v>
      </c>
      <c r="P24" s="940">
        <f>IF(ISBLANK(J8),"",J8)</f>
        <v>27.3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20.2</v>
      </c>
      <c r="O25" s="939">
        <f>IF(ISBLANK(F8),"",F8)</f>
        <v>49.6</v>
      </c>
      <c r="P25" s="941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4826600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38778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4736591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38055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14471792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116270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1086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62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74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4479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586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697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2070540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23.9</v>
      </c>
      <c r="E20" s="602">
        <v>31.4</v>
      </c>
      <c r="F20" s="602">
        <v>31.9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29.1</v>
      </c>
      <c r="E21" s="753">
        <v>27.5</v>
      </c>
      <c r="F21" s="753">
        <v>26.6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5.5</v>
      </c>
      <c r="E22" s="754">
        <v>2</v>
      </c>
      <c r="F22" s="754">
        <v>1.9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31.9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26.6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39.6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31.9</v>
      </c>
      <c r="C30" s="206" t="s">
        <v>501</v>
      </c>
    </row>
    <row r="31" spans="1:11" x14ac:dyDescent="0.25">
      <c r="A31" s="700" t="s">
        <v>1438</v>
      </c>
      <c r="B31" s="736">
        <f>F21</f>
        <v>26.6</v>
      </c>
    </row>
    <row r="32" spans="1:11" x14ac:dyDescent="0.25">
      <c r="A32" s="700" t="s">
        <v>1439</v>
      </c>
      <c r="B32" s="736">
        <f>F22</f>
        <v>1.9</v>
      </c>
    </row>
    <row r="33" spans="1:2" x14ac:dyDescent="0.25">
      <c r="A33" s="701" t="s">
        <v>1440</v>
      </c>
      <c r="B33" s="734">
        <f>100-(B30+B31+B32)</f>
        <v>39.6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1064</v>
      </c>
      <c r="C4" s="71">
        <v>58</v>
      </c>
      <c r="D4" s="71">
        <v>70</v>
      </c>
      <c r="G4" s="219">
        <f>A4</f>
        <v>2020</v>
      </c>
      <c r="H4" s="291">
        <f>IF(ISBLANK(C4),"",C4)</f>
        <v>58</v>
      </c>
      <c r="I4" s="291">
        <f>IF(ISBLANK(D4),"",D4)</f>
        <v>70</v>
      </c>
    </row>
    <row r="5" spans="1:9" x14ac:dyDescent="0.25">
      <c r="A5" s="288">
        <v>2021</v>
      </c>
      <c r="B5" s="216">
        <v>1079</v>
      </c>
      <c r="C5" s="216">
        <v>60</v>
      </c>
      <c r="D5" s="216">
        <v>73</v>
      </c>
      <c r="G5" s="288">
        <f t="shared" ref="G5:G6" si="0">A5</f>
        <v>2021</v>
      </c>
      <c r="H5" s="292">
        <f t="shared" ref="H5:H6" si="1">IF(ISBLANK(C5),"",C5)</f>
        <v>60</v>
      </c>
      <c r="I5" s="292">
        <f t="shared" ref="I5:I6" si="2">IF(ISBLANK(D5),"",D5)</f>
        <v>73</v>
      </c>
    </row>
    <row r="6" spans="1:9" x14ac:dyDescent="0.25">
      <c r="A6" s="220">
        <v>2022</v>
      </c>
      <c r="B6" s="170">
        <v>1086</v>
      </c>
      <c r="C6" s="170">
        <v>62</v>
      </c>
      <c r="D6" s="170">
        <v>74</v>
      </c>
      <c r="G6" s="221">
        <f t="shared" si="0"/>
        <v>2022</v>
      </c>
      <c r="H6" s="293">
        <f t="shared" si="1"/>
        <v>62</v>
      </c>
      <c r="I6" s="293">
        <f t="shared" si="2"/>
        <v>74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58</v>
      </c>
      <c r="I12" s="291">
        <f>IF(ISBLANK(D4),"",D4)</f>
        <v>70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60</v>
      </c>
      <c r="I13" s="292">
        <f t="shared" si="4"/>
        <v>73</v>
      </c>
    </row>
    <row r="14" spans="1:9" x14ac:dyDescent="0.25">
      <c r="G14" s="221">
        <f t="shared" si="3"/>
        <v>2022</v>
      </c>
      <c r="H14" s="293">
        <f t="shared" ref="H14:I14" si="5">IF(ISBLANK(C6),"",C6)</f>
        <v>62</v>
      </c>
      <c r="I14" s="293">
        <f t="shared" si="5"/>
        <v>74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4237</v>
      </c>
      <c r="C23" s="71">
        <v>475</v>
      </c>
      <c r="D23" s="71">
        <v>609</v>
      </c>
      <c r="G23" s="219">
        <f>A23</f>
        <v>2020</v>
      </c>
      <c r="H23" s="291">
        <f>IF(ISBLANK(C23),"",C23)</f>
        <v>475</v>
      </c>
      <c r="I23" s="291">
        <f>IF(ISBLANK(D23),"",D23)</f>
        <v>609</v>
      </c>
    </row>
    <row r="24" spans="1:13" x14ac:dyDescent="0.25">
      <c r="A24" s="288">
        <v>2021</v>
      </c>
      <c r="B24" s="216">
        <v>4369</v>
      </c>
      <c r="C24" s="216">
        <v>556</v>
      </c>
      <c r="D24" s="216">
        <v>680</v>
      </c>
      <c r="G24" s="288">
        <f t="shared" ref="G24:G25" si="6">A24</f>
        <v>2021</v>
      </c>
      <c r="H24" s="292">
        <f t="shared" ref="H24:H25" si="7">IF(ISBLANK(C24),"",C24)</f>
        <v>556</v>
      </c>
      <c r="I24" s="292">
        <f t="shared" ref="I24:I25" si="8">IF(ISBLANK(D24),"",D24)</f>
        <v>680</v>
      </c>
    </row>
    <row r="25" spans="1:13" x14ac:dyDescent="0.25">
      <c r="A25" s="220">
        <v>2022</v>
      </c>
      <c r="B25" s="170">
        <v>4479</v>
      </c>
      <c r="C25" s="170">
        <v>586</v>
      </c>
      <c r="D25" s="170">
        <v>697</v>
      </c>
      <c r="G25" s="221">
        <f t="shared" si="6"/>
        <v>2022</v>
      </c>
      <c r="H25" s="293">
        <f t="shared" si="7"/>
        <v>586</v>
      </c>
      <c r="I25" s="293">
        <f t="shared" si="8"/>
        <v>697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475</v>
      </c>
      <c r="I31" s="291">
        <f>IF(ISBLANK(D23),"",D23)</f>
        <v>609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556</v>
      </c>
      <c r="I32" s="292">
        <f t="shared" si="10"/>
        <v>680</v>
      </c>
    </row>
    <row r="33" spans="7:9" x14ac:dyDescent="0.25">
      <c r="G33" s="221">
        <f t="shared" si="9"/>
        <v>2022</v>
      </c>
      <c r="H33" s="293">
        <f t="shared" ref="H33:I33" si="11">IF(ISBLANK(C25),"",C25)</f>
        <v>586</v>
      </c>
      <c r="I33" s="293">
        <f t="shared" si="11"/>
        <v>697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2661873</v>
      </c>
      <c r="C4" s="1086">
        <v>20050</v>
      </c>
      <c r="D4" s="110">
        <v>3251104</v>
      </c>
      <c r="E4" s="70">
        <v>24488</v>
      </c>
      <c r="F4" s="1085">
        <v>608972</v>
      </c>
      <c r="G4" s="70">
        <v>4587</v>
      </c>
      <c r="H4" s="1087">
        <v>11156296</v>
      </c>
      <c r="I4" s="1086">
        <v>84031</v>
      </c>
    </row>
    <row r="5" spans="1:9" x14ac:dyDescent="0.25">
      <c r="A5" s="589">
        <v>2021</v>
      </c>
      <c r="B5" s="1088">
        <v>4230619</v>
      </c>
      <c r="C5" s="1089">
        <v>32310</v>
      </c>
      <c r="D5" s="162">
        <v>3707859</v>
      </c>
      <c r="E5" s="214">
        <v>28317</v>
      </c>
      <c r="F5" s="1088">
        <v>270927</v>
      </c>
      <c r="G5" s="214">
        <v>2069</v>
      </c>
      <c r="H5" s="1090">
        <v>13461611</v>
      </c>
      <c r="I5" s="1089">
        <v>102807</v>
      </c>
    </row>
    <row r="6" spans="1:9" x14ac:dyDescent="0.25">
      <c r="A6" s="590">
        <v>2022</v>
      </c>
      <c r="B6" s="1091">
        <v>4610694</v>
      </c>
      <c r="C6" s="1092">
        <v>37044</v>
      </c>
      <c r="D6" s="171">
        <v>3847042</v>
      </c>
      <c r="E6" s="169">
        <v>30908</v>
      </c>
      <c r="F6" s="1091">
        <v>279666</v>
      </c>
      <c r="G6" s="169">
        <v>2247</v>
      </c>
      <c r="H6" s="1093">
        <v>14471792</v>
      </c>
      <c r="I6" s="1092">
        <v>116270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2264144</v>
      </c>
      <c r="C4" s="1085">
        <v>3976171</v>
      </c>
      <c r="D4" s="1086">
        <v>29949</v>
      </c>
      <c r="E4" s="1085">
        <v>4030701</v>
      </c>
      <c r="F4" s="1086">
        <v>30360</v>
      </c>
    </row>
    <row r="5" spans="1:6" x14ac:dyDescent="0.25">
      <c r="A5" s="482">
        <v>2021</v>
      </c>
      <c r="B5" s="1090">
        <v>2137093</v>
      </c>
      <c r="C5" s="1088">
        <v>4580300</v>
      </c>
      <c r="D5" s="1089">
        <v>34980</v>
      </c>
      <c r="E5" s="1088">
        <v>4093016</v>
      </c>
      <c r="F5" s="1089">
        <v>31259</v>
      </c>
    </row>
    <row r="6" spans="1:6" ht="15.75" thickBot="1" x14ac:dyDescent="0.3">
      <c r="A6" s="962">
        <v>2022</v>
      </c>
      <c r="B6" s="1094">
        <v>2070540</v>
      </c>
      <c r="C6" s="1095">
        <v>4826600</v>
      </c>
      <c r="D6" s="1096">
        <v>38778</v>
      </c>
      <c r="E6" s="1095">
        <v>4736591</v>
      </c>
      <c r="F6" s="1096">
        <v>38055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Лесковац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1025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144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124467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121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8.9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17.600000000000001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-8.6999999999999993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73.599999999999994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2.92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115376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115457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3709</v>
      </c>
      <c r="C63" s="550">
        <f>IF(ISBLANK('DEM2'!C7),"-",'DEM2'!C7)</f>
        <v>4107</v>
      </c>
      <c r="D63" s="550"/>
      <c r="E63" s="550">
        <f>IF(ISBLANK('DEM2'!D8),"-",'DEM2'!D8)</f>
        <v>3647</v>
      </c>
      <c r="F63" s="550">
        <f>IF(ISBLANK('DEM2'!C8),"-",'DEM2'!C8)</f>
        <v>3969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4672</v>
      </c>
      <c r="C64" s="319">
        <f>IF(ISBLANK('DEM2'!F7),"-",'DEM2'!F7)</f>
        <v>4937</v>
      </c>
      <c r="D64" s="791"/>
      <c r="E64" s="319">
        <f>IF(ISBLANK('DEM2'!G8),"-",'DEM2'!G8)</f>
        <v>4486</v>
      </c>
      <c r="F64" s="319">
        <f>IF(ISBLANK('DEM2'!F8),"-",'DEM2'!F8)</f>
        <v>4643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2817</v>
      </c>
      <c r="C65" s="347">
        <f>IF(ISBLANK('DEM2'!I7),"-",'DEM2'!I7)</f>
        <v>2975</v>
      </c>
      <c r="D65" s="395"/>
      <c r="E65" s="347">
        <f>IF(ISBLANK('DEM2'!J8),"-",'DEM2'!J8)</f>
        <v>2594</v>
      </c>
      <c r="F65" s="347">
        <f>IF(ISBLANK('DEM2'!I8),"-",'DEM2'!I8)</f>
        <v>2772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10472</v>
      </c>
      <c r="C66" s="319">
        <f>IF(ISBLANK('DEM2'!L7),"-",'DEM2'!L7)</f>
        <v>11256</v>
      </c>
      <c r="D66" s="397"/>
      <c r="E66" s="319">
        <f>IF(ISBLANK('DEM2'!M8),"-",'DEM2'!M8)</f>
        <v>10066</v>
      </c>
      <c r="F66" s="319">
        <f>IF(ISBLANK('DEM2'!L8),"-",'DEM2'!L8)</f>
        <v>10675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10829</v>
      </c>
      <c r="C67" s="319">
        <f>IF(ISBLANK('DEM2'!O7),"-",'DEM2'!O7)</f>
        <v>11731</v>
      </c>
      <c r="D67" s="397"/>
      <c r="E67" s="319">
        <f>IF(ISBLANK('DEM2'!P8),"-",'DEM2'!P8)</f>
        <v>9733</v>
      </c>
      <c r="F67" s="319">
        <f>IF(ISBLANK('DEM2'!O8),"-",'DEM2'!O8)</f>
        <v>10471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42011</v>
      </c>
      <c r="C68" s="416">
        <f>IF(ISBLANK('DEM2'!R7),"-",'DEM2'!R7)</f>
        <v>43204</v>
      </c>
      <c r="D68" s="422"/>
      <c r="E68" s="416">
        <f>IF(ISBLANK('DEM2'!S8),"-",'DEM2'!S8)</f>
        <v>39571</v>
      </c>
      <c r="F68" s="416">
        <f>IF(ISBLANK('DEM2'!R8),"-",'DEM2'!R8)</f>
        <v>40309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65814</v>
      </c>
      <c r="C69" s="465">
        <f>IF(ISBLANK('DEM2'!U7),"-",'DEM2'!U7)</f>
        <v>65126</v>
      </c>
      <c r="D69" s="801"/>
      <c r="E69" s="465">
        <f>IF(ISBLANK('DEM2'!V8),"-",'DEM2'!V8)</f>
        <v>62718</v>
      </c>
      <c r="F69" s="465">
        <f>IF(ISBLANK('DEM2'!U8),"-",'DEM2'!U8)</f>
        <v>61749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4.8</v>
      </c>
      <c r="G115" s="802">
        <f>IF(ISBLANK('DEM2'!E23),"-",'DEM2'!E23)</f>
        <v>9.6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5.5</v>
      </c>
      <c r="G116" s="409">
        <f>IF(ISBLANK('DEM2'!E24),"-",'DEM2'!E24)</f>
        <v>10.1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4.5</v>
      </c>
      <c r="G117" s="803">
        <f>IF(ISBLANK('DEM2'!E25),"-",'DEM2'!E25)</f>
        <v>7.2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36906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40375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32.4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57468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11732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104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42.7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138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36.799999999999997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15.9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14471792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116270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3847042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1815917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30908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4610694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37044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279666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2247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4826600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38778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4736591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38055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1086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4479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2070540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15507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16538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11418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23987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14912</v>
      </c>
      <c r="C300" s="810">
        <f>IF(ISBLANK(POLJ3!C4),"-",POLJ3!C4)</f>
        <v>2411</v>
      </c>
      <c r="D300" s="1129">
        <f>IF(ISBLANK(POLJ3!D4),"-",POLJ3!D4)</f>
        <v>12501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25082</v>
      </c>
      <c r="C301" s="791">
        <f>IF(ISBLANK(POLJ3!C5),"-",POLJ3!C5)</f>
        <v>15117</v>
      </c>
      <c r="D301" s="1130">
        <f>IF(ISBLANK(POLJ3!D5),"-",POLJ3!D5)</f>
        <v>9965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4</v>
      </c>
      <c r="C302" s="792">
        <f>IF(ISBLANK(POLJ3!C6),"-",POLJ3!C6)</f>
        <v>3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140</v>
      </c>
      <c r="C303" s="793">
        <f>IF(ISBLANK(POLJ3!C7),"-",POLJ3!C7)</f>
        <v>25</v>
      </c>
      <c r="D303" s="1111">
        <f>IF(ISBLANK(POLJ3!D7),"-",POLJ3!D7)</f>
        <v>115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15507</v>
      </c>
      <c r="C304" s="809">
        <f>IF(ISBLANK(POLJ3!C8),"-",POLJ3!C8)</f>
        <v>2172</v>
      </c>
      <c r="D304" s="1159">
        <f>IF(ISBLANK(POLJ3!D8),"-",POLJ3!D8)</f>
        <v>13335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230.95</v>
      </c>
      <c r="C310" s="1160"/>
      <c r="D310" s="3"/>
      <c r="E310" s="5"/>
      <c r="F310" s="5"/>
      <c r="G310" s="817" t="s">
        <v>773</v>
      </c>
      <c r="H310" s="818">
        <f>IF(ISBLANK(POLJ2!H3),"-",POLJ2!H3)</f>
        <v>13792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22447.61</v>
      </c>
      <c r="C311" s="1161"/>
      <c r="D311" s="3"/>
      <c r="E311" s="5"/>
      <c r="F311" s="5"/>
      <c r="G311" s="812" t="s">
        <v>774</v>
      </c>
      <c r="H311" s="250">
        <f>IF(ISBLANK(POLJ2!H4),"-",POLJ2!H4)</f>
        <v>35841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3435.24</v>
      </c>
      <c r="C312" s="1161"/>
      <c r="D312" s="3"/>
      <c r="E312" s="5"/>
      <c r="F312" s="5"/>
      <c r="G312" s="812" t="s">
        <v>775</v>
      </c>
      <c r="H312" s="250">
        <f>IF(ISBLANK(POLJ2!H5),"-",POLJ2!H5)</f>
        <v>3900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673.37</v>
      </c>
      <c r="C313" s="1161"/>
      <c r="D313" s="3"/>
      <c r="E313" s="5"/>
      <c r="F313" s="5"/>
      <c r="G313" s="814" t="s">
        <v>776</v>
      </c>
      <c r="H313" s="251">
        <f>IF(ISBLANK(POLJ2!H6),"-",POLJ2!H6)</f>
        <v>201915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57.52</v>
      </c>
      <c r="C314" s="1161"/>
      <c r="D314" s="3"/>
      <c r="E314" s="5"/>
      <c r="F314" s="5"/>
      <c r="G314" s="816" t="s">
        <v>16</v>
      </c>
      <c r="H314" s="819">
        <f>IF(ISBLANK(POLJ2!H7),"-",POLJ2!H7)</f>
        <v>255448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3814.31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30659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4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53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391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15.1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2684</v>
      </c>
      <c r="I364" s="810">
        <f>IF(ISBLANK(OBRAZ2!I6),"-",OBRAZ2!I6)</f>
        <v>2207</v>
      </c>
      <c r="J364" s="810">
        <f>IF(ISBLANK(OBRAZ2!J6),"-",OBRAZ2!J6)</f>
        <v>477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1096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681</v>
      </c>
      <c r="I365" s="791">
        <f>IF(ISBLANK(OBRAZ2!I7),"-",OBRAZ2!I7)</f>
        <v>661</v>
      </c>
      <c r="J365" s="791">
        <f>IF(ISBLANK(OBRAZ2!J7),"-",OBRAZ2!J7)</f>
        <v>20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39.700000000000003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290</v>
      </c>
      <c r="I366" s="809">
        <f>IF(ISBLANK(OBRAZ2!I8),"-",OBRAZ2!I8)</f>
        <v>280</v>
      </c>
      <c r="J366" s="809">
        <f>IF(ISBLANK(OBRAZ2!J8),"-",OBRAZ2!J8)</f>
        <v>10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1212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57.12177121771218</v>
      </c>
      <c r="I377" s="853">
        <f>IF(ISBLANK(OBRAZ2!C14),"-",OBRAZ2!C23)</f>
        <v>60.208643815201192</v>
      </c>
      <c r="J377" s="853">
        <f>IF(ISBLANK(OBRAZ2!D14),"-",OBRAZ2!D23)</f>
        <v>54.131159688773621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0.66420664206642066</v>
      </c>
      <c r="I378" s="853">
        <f>IF(ISBLANK(OBRAZ2!C15),"-",OBRAZ2!C24)</f>
        <v>0</v>
      </c>
      <c r="J378" s="853">
        <f>IF(ISBLANK(OBRAZ2!D15),"-",OBRAZ2!D24)</f>
        <v>0.96331974805483511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21.365313653136532</v>
      </c>
      <c r="I379" s="853">
        <f>IF(ISBLANK(OBRAZ2!C16),"-",OBRAZ2!C25)</f>
        <v>30.551415797317439</v>
      </c>
      <c r="J379" s="853">
        <f>IF(ISBLANK(OBRAZ2!D16),"-",OBRAZ2!D25)</f>
        <v>20.785476102260098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20.84870848708487</v>
      </c>
      <c r="I380" s="854">
        <f>IF(ISBLANK(OBRAZ2!C17),"-",OBRAZ2!C26)</f>
        <v>9.2399403874813721</v>
      </c>
      <c r="J380" s="854">
        <f>IF(ISBLANK(OBRAZ2!D17),"-",OBRAZ2!D26)</f>
        <v>24.120044460911451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60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3212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4093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1283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477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95.3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1200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101.6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83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214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4905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1370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1.8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37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16745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4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9695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75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15375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403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3.2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2.6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114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0.98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11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8.8000000000000007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78.400000000000006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12474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10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36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347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3438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74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79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3.8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0.1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3.7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6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84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4181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3.4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3291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16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841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4.0999999999999996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324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554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51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577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167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11.7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58.6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36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25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527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608.351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1.5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23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560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34203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306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30973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41818.230000000003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41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16.18994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15</v>
      </c>
      <c r="D696" s="317"/>
      <c r="E696" s="316"/>
      <c r="F696" s="5"/>
      <c r="G696" s="839">
        <v>2012</v>
      </c>
      <c r="H696" s="837">
        <f>IF(ISBLANK(INDEKSI2!B5),"-",INDEKSI2!B5)</f>
        <v>28.52</v>
      </c>
      <c r="I696" s="837">
        <f>IF(ISBLANK(INDEKSI2!C5),"-",INDEKSI2!C5)</f>
        <v>89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53.74</v>
      </c>
      <c r="D697" s="317"/>
      <c r="E697" s="316"/>
      <c r="F697" s="5"/>
      <c r="G697" s="840">
        <v>2013</v>
      </c>
      <c r="H697" s="561">
        <f>IF(ISBLANK(INDEKSI2!B6),"-",INDEKSI2!B6)</f>
        <v>28.76</v>
      </c>
      <c r="I697" s="561">
        <f>IF(ISBLANK(INDEKSI2!C6),"-",INDEKSI2!C6)</f>
        <v>95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32.14</v>
      </c>
      <c r="I698" s="838">
        <f>IF(ISBLANK(INDEKSI2!C7),"-",INDEKSI2!C7)</f>
        <v>82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12545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14044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26422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27287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2.1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1.9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36.799999999999997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15.9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42.7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138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32.14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82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16.18994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15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53.74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28.66</v>
      </c>
      <c r="C4" s="723">
        <v>93</v>
      </c>
      <c r="D4" s="712"/>
      <c r="E4" s="713"/>
      <c r="F4" s="714"/>
    </row>
    <row r="5" spans="1:6" x14ac:dyDescent="0.25">
      <c r="A5" s="288">
        <v>2012</v>
      </c>
      <c r="B5" s="616">
        <v>28.52</v>
      </c>
      <c r="C5" s="724">
        <v>89</v>
      </c>
      <c r="D5" s="715"/>
      <c r="E5" s="643"/>
      <c r="F5" s="716"/>
    </row>
    <row r="6" spans="1:6" x14ac:dyDescent="0.25">
      <c r="A6" s="288">
        <v>2013</v>
      </c>
      <c r="B6" s="616">
        <v>28.76</v>
      </c>
      <c r="C6" s="724">
        <v>95</v>
      </c>
      <c r="D6" s="717">
        <v>16.18994</v>
      </c>
      <c r="E6" s="611">
        <v>15</v>
      </c>
      <c r="F6" s="718">
        <v>53.74</v>
      </c>
    </row>
    <row r="7" spans="1:6" x14ac:dyDescent="0.25">
      <c r="A7" s="221">
        <v>2014</v>
      </c>
      <c r="B7" s="617">
        <v>32.14</v>
      </c>
      <c r="C7" s="725">
        <v>82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15507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11418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16538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230.95</v>
      </c>
      <c r="G3" s="219" t="s">
        <v>773</v>
      </c>
      <c r="H3" s="71">
        <v>13792</v>
      </c>
    </row>
    <row r="4" spans="1:9" x14ac:dyDescent="0.25">
      <c r="A4" s="288" t="s">
        <v>768</v>
      </c>
      <c r="B4" s="216">
        <v>22447.61</v>
      </c>
      <c r="G4" s="288" t="s">
        <v>774</v>
      </c>
      <c r="H4" s="216">
        <v>35841</v>
      </c>
    </row>
    <row r="5" spans="1:9" x14ac:dyDescent="0.25">
      <c r="A5" s="288" t="s">
        <v>769</v>
      </c>
      <c r="B5" s="216">
        <v>3435.24</v>
      </c>
      <c r="G5" s="288" t="s">
        <v>775</v>
      </c>
      <c r="H5" s="216">
        <v>3900</v>
      </c>
    </row>
    <row r="6" spans="1:9" x14ac:dyDescent="0.25">
      <c r="A6" s="288" t="s">
        <v>770</v>
      </c>
      <c r="B6" s="216">
        <v>673.37</v>
      </c>
      <c r="G6" s="288" t="s">
        <v>776</v>
      </c>
      <c r="H6" s="216">
        <v>201915</v>
      </c>
    </row>
    <row r="7" spans="1:9" x14ac:dyDescent="0.25">
      <c r="A7" s="288" t="s">
        <v>771</v>
      </c>
      <c r="B7" s="216">
        <v>57.52</v>
      </c>
      <c r="G7" s="1" t="s">
        <v>24</v>
      </c>
      <c r="H7" s="290">
        <v>255448</v>
      </c>
    </row>
    <row r="8" spans="1:9" x14ac:dyDescent="0.25">
      <c r="A8" s="289" t="s">
        <v>772</v>
      </c>
      <c r="B8" s="73">
        <v>3814.31</v>
      </c>
    </row>
    <row r="9" spans="1:9" x14ac:dyDescent="0.25">
      <c r="A9" s="1" t="s">
        <v>24</v>
      </c>
      <c r="B9" s="290">
        <v>30659</v>
      </c>
      <c r="I9" s="41" t="s">
        <v>884</v>
      </c>
    </row>
    <row r="10" spans="1:9" x14ac:dyDescent="0.25">
      <c r="G10" s="29" t="s">
        <v>783</v>
      </c>
      <c r="H10" s="58">
        <v>23987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14912</v>
      </c>
      <c r="C4" s="55">
        <v>2411</v>
      </c>
      <c r="D4" s="110">
        <v>12501</v>
      </c>
    </row>
    <row r="5" spans="1:4" ht="30" customHeight="1" x14ac:dyDescent="0.25">
      <c r="A5" s="276" t="s">
        <v>892</v>
      </c>
      <c r="B5" s="214">
        <v>25082</v>
      </c>
      <c r="C5" s="58">
        <v>15117</v>
      </c>
      <c r="D5" s="162">
        <v>9965</v>
      </c>
    </row>
    <row r="6" spans="1:4" x14ac:dyDescent="0.25">
      <c r="A6" s="276" t="s">
        <v>780</v>
      </c>
      <c r="B6" s="214">
        <v>4</v>
      </c>
      <c r="C6" s="58">
        <v>3</v>
      </c>
      <c r="D6" s="162">
        <v>1</v>
      </c>
    </row>
    <row r="7" spans="1:4" ht="30" x14ac:dyDescent="0.25">
      <c r="A7" s="276" t="s">
        <v>781</v>
      </c>
      <c r="B7" s="214">
        <v>140</v>
      </c>
      <c r="C7" s="58">
        <v>25</v>
      </c>
      <c r="D7" s="162">
        <v>115</v>
      </c>
    </row>
    <row r="8" spans="1:4" x14ac:dyDescent="0.25">
      <c r="A8" s="203" t="s">
        <v>782</v>
      </c>
      <c r="B8" s="72">
        <v>15507</v>
      </c>
      <c r="C8" s="61">
        <v>2172</v>
      </c>
      <c r="D8" s="111">
        <v>13335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75</v>
      </c>
      <c r="C14" s="278">
        <f>D6/B6*100</f>
        <v>25</v>
      </c>
    </row>
    <row r="15" spans="1:4" ht="60" x14ac:dyDescent="0.25">
      <c r="A15" s="279" t="s">
        <v>893</v>
      </c>
      <c r="B15" s="284">
        <f>C5/B5*100</f>
        <v>60.270313372139384</v>
      </c>
      <c r="C15" s="280">
        <f>D5/B5*100</f>
        <v>39.729686627860616</v>
      </c>
    </row>
    <row r="16" spans="1:4" ht="30" x14ac:dyDescent="0.25">
      <c r="A16" s="281" t="s">
        <v>829</v>
      </c>
      <c r="B16" s="285">
        <f>C4/B4*100</f>
        <v>16.168186695278969</v>
      </c>
      <c r="C16" s="282">
        <f>D4/B4*100</f>
        <v>83.831813304721024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75</v>
      </c>
      <c r="C21" s="278">
        <f>C14</f>
        <v>25</v>
      </c>
    </row>
    <row r="22" spans="1:3" ht="60" x14ac:dyDescent="0.25">
      <c r="A22" s="279" t="s">
        <v>831</v>
      </c>
      <c r="B22" s="284">
        <f t="shared" ref="B22:C23" si="0">B15</f>
        <v>60.270313372139384</v>
      </c>
      <c r="C22" s="280">
        <f t="shared" si="0"/>
        <v>39.729686627860616</v>
      </c>
    </row>
    <row r="23" spans="1:3" ht="30" x14ac:dyDescent="0.25">
      <c r="A23" s="281" t="s">
        <v>866</v>
      </c>
      <c r="B23" s="287">
        <f t="shared" si="0"/>
        <v>16.168186695278969</v>
      </c>
      <c r="C23" s="286">
        <f t="shared" si="0"/>
        <v>83.831813304721024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4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53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391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15.1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1096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39.700000000000003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1212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2750</v>
      </c>
      <c r="C6" s="975">
        <v>2248</v>
      </c>
      <c r="D6" s="947">
        <v>502</v>
      </c>
      <c r="E6" s="975">
        <v>2710</v>
      </c>
      <c r="F6" s="975">
        <v>2241</v>
      </c>
      <c r="G6" s="947">
        <v>469</v>
      </c>
      <c r="H6" s="601">
        <v>2684</v>
      </c>
      <c r="I6" s="618">
        <v>2207</v>
      </c>
      <c r="J6" s="947">
        <v>477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864</v>
      </c>
      <c r="C7" s="977">
        <v>823</v>
      </c>
      <c r="D7" s="978">
        <v>41</v>
      </c>
      <c r="E7" s="977">
        <v>1011</v>
      </c>
      <c r="F7" s="977">
        <v>985</v>
      </c>
      <c r="G7" s="978">
        <v>26</v>
      </c>
      <c r="H7" s="755">
        <v>681</v>
      </c>
      <c r="I7" s="692">
        <v>661</v>
      </c>
      <c r="J7" s="978">
        <v>20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338</v>
      </c>
      <c r="C8" s="980">
        <v>314</v>
      </c>
      <c r="D8" s="981">
        <v>24</v>
      </c>
      <c r="E8" s="980">
        <v>363</v>
      </c>
      <c r="F8" s="980">
        <v>256</v>
      </c>
      <c r="G8" s="981">
        <v>107</v>
      </c>
      <c r="H8" s="756">
        <v>290</v>
      </c>
      <c r="I8" s="693">
        <v>280</v>
      </c>
      <c r="J8" s="981">
        <v>10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1548</v>
      </c>
      <c r="C14" s="753">
        <v>1616</v>
      </c>
      <c r="D14" s="753">
        <v>1461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18</v>
      </c>
      <c r="C15" s="753">
        <v>0</v>
      </c>
      <c r="D15" s="753">
        <v>26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579</v>
      </c>
      <c r="C16" s="1038">
        <v>820</v>
      </c>
      <c r="D16" s="753">
        <v>561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565</v>
      </c>
      <c r="C17" s="754">
        <v>248</v>
      </c>
      <c r="D17" s="754">
        <v>651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57.12177121771218</v>
      </c>
      <c r="C23" s="292">
        <f>C14/SUM(C12:C17)*100</f>
        <v>60.208643815201192</v>
      </c>
      <c r="D23" s="292">
        <f>D14/SUM(D12:D17)*100</f>
        <v>54.131159688773621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0.66420664206642066</v>
      </c>
      <c r="C24" s="292">
        <f>C15/SUM(C12:C17)*100</f>
        <v>0</v>
      </c>
      <c r="D24" s="292">
        <f>D15/SUM(D12:D17)*100</f>
        <v>0.96331974805483511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21.365313653136532</v>
      </c>
      <c r="C25" s="292">
        <f>C16/SUM(C12:C17)*100</f>
        <v>30.551415797317439</v>
      </c>
      <c r="D25" s="292">
        <f>D16/SUM(D12:D17)*100</f>
        <v>20.785476102260098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20.84870848708487</v>
      </c>
      <c r="C26" s="293">
        <f>C17/SUM(C12:C17)*100</f>
        <v>9.2399403874813721</v>
      </c>
      <c r="D26" s="293">
        <f>D17/SUM(D12:D17)*100</f>
        <v>24.120044460911451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28.3</v>
      </c>
      <c r="C7" s="602">
        <v>27.4</v>
      </c>
      <c r="D7" s="602">
        <v>30.6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59.9</v>
      </c>
    </row>
    <row r="9" spans="1:6" x14ac:dyDescent="0.25">
      <c r="A9" s="698" t="s">
        <v>224</v>
      </c>
      <c r="B9" s="754">
        <v>71.7</v>
      </c>
      <c r="C9" s="754">
        <v>72.599999999999994</v>
      </c>
      <c r="D9" s="754">
        <v>9.5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28.3</v>
      </c>
      <c r="C13" s="699">
        <f t="shared" ref="C13:D13" si="1">IF(ISBLANK(C7),"",C7)</f>
        <v>27.4</v>
      </c>
      <c r="D13" s="699">
        <f t="shared" si="1"/>
        <v>30.6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59.9</v>
      </c>
    </row>
    <row r="15" spans="1:6" x14ac:dyDescent="0.25">
      <c r="A15" s="704" t="s">
        <v>1671</v>
      </c>
      <c r="B15" s="701">
        <f t="shared" si="2"/>
        <v>71.7</v>
      </c>
      <c r="C15" s="701">
        <f t="shared" si="2"/>
        <v>72.599999999999994</v>
      </c>
      <c r="D15" s="701">
        <f t="shared" si="2"/>
        <v>9.5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28.3</v>
      </c>
      <c r="C18" s="699">
        <f t="shared" ref="C18:D18" si="4">IF(ISBLANK(C7),"",C7)</f>
        <v>27.4</v>
      </c>
      <c r="D18" s="699">
        <f t="shared" si="4"/>
        <v>30.6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59.9</v>
      </c>
    </row>
    <row r="20" spans="1:5" x14ac:dyDescent="0.25">
      <c r="A20" s="704" t="s">
        <v>1674</v>
      </c>
      <c r="B20" s="701">
        <f t="shared" si="5"/>
        <v>71.7</v>
      </c>
      <c r="C20" s="701">
        <f t="shared" si="5"/>
        <v>72.599999999999994</v>
      </c>
      <c r="D20" s="701">
        <f t="shared" si="5"/>
        <v>9.5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107.8</v>
      </c>
      <c r="C5" s="613">
        <v>89.8</v>
      </c>
      <c r="D5" s="1039">
        <v>98.4</v>
      </c>
      <c r="F5" s="28"/>
      <c r="G5" s="695">
        <f>A5</f>
        <v>2020</v>
      </c>
      <c r="H5" s="671">
        <f>IF(ISBLANK(B5),"",B5)</f>
        <v>107.8</v>
      </c>
      <c r="I5" s="620">
        <f t="shared" ref="H5:I7" si="0">IF(ISBLANK(C5),"",C5)</f>
        <v>89.8</v>
      </c>
    </row>
    <row r="6" spans="1:10" x14ac:dyDescent="0.25">
      <c r="A6" s="751">
        <v>2021</v>
      </c>
      <c r="B6" s="603">
        <v>98.5</v>
      </c>
      <c r="C6" s="614">
        <v>87.2</v>
      </c>
      <c r="D6" s="948">
        <v>92.3</v>
      </c>
      <c r="F6" s="44"/>
      <c r="G6" s="695">
        <f t="shared" ref="G6:G7" si="1">A6</f>
        <v>2021</v>
      </c>
      <c r="H6" s="672">
        <f t="shared" si="0"/>
        <v>98.5</v>
      </c>
      <c r="I6" s="621">
        <f t="shared" si="0"/>
        <v>87.2</v>
      </c>
    </row>
    <row r="7" spans="1:10" x14ac:dyDescent="0.25">
      <c r="A7" s="752">
        <v>2022</v>
      </c>
      <c r="B7" s="603">
        <v>106.4</v>
      </c>
      <c r="C7" s="614">
        <v>94.3</v>
      </c>
      <c r="D7" s="948">
        <v>99.9</v>
      </c>
      <c r="F7" s="44"/>
      <c r="G7" s="695">
        <f t="shared" si="1"/>
        <v>2022</v>
      </c>
      <c r="H7" s="673">
        <f t="shared" si="0"/>
        <v>106.4</v>
      </c>
      <c r="I7" s="622">
        <f t="shared" si="0"/>
        <v>94.3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107.8</v>
      </c>
      <c r="I13" s="620">
        <f>IF(ISBLANK(C5),"",C5)</f>
        <v>89.8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98.5</v>
      </c>
      <c r="I14" s="621">
        <f t="shared" si="3"/>
        <v>87.2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106.4</v>
      </c>
      <c r="I15" s="622">
        <f t="shared" si="4"/>
        <v>94.3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Лесковац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1025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144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124467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121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8.9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17.600000000000001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-8.6999999999999993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73.599999999999994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2.92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115376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115457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3709</v>
      </c>
      <c r="C63" s="550">
        <f>IF(ISBLANK('DEM2'!C7),"-",'DEM2'!C7)</f>
        <v>4107</v>
      </c>
      <c r="D63" s="550"/>
      <c r="E63" s="550">
        <f>IF(ISBLANK('DEM2'!D8),"-",'DEM2'!D8)</f>
        <v>3647</v>
      </c>
      <c r="F63" s="550">
        <f>IF(ISBLANK('DEM2'!C8),"-",'DEM2'!C8)</f>
        <v>3969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4672</v>
      </c>
      <c r="C64" s="319">
        <f>IF(ISBLANK('DEM2'!F7),"-",'DEM2'!F7)</f>
        <v>4937</v>
      </c>
      <c r="D64" s="791"/>
      <c r="E64" s="319">
        <f>IF(ISBLANK('DEM2'!G8),"-",'DEM2'!G8)</f>
        <v>4486</v>
      </c>
      <c r="F64" s="319">
        <f>IF(ISBLANK('DEM2'!F8),"-",'DEM2'!F8)</f>
        <v>4643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2817</v>
      </c>
      <c r="C65" s="347">
        <f>IF(ISBLANK('DEM2'!I7),"-",'DEM2'!I7)</f>
        <v>2975</v>
      </c>
      <c r="D65" s="395"/>
      <c r="E65" s="347">
        <f>IF(ISBLANK('DEM2'!J8),"-",'DEM2'!J8)</f>
        <v>2594</v>
      </c>
      <c r="F65" s="347">
        <f>IF(ISBLANK('DEM2'!I8),"-",'DEM2'!I8)</f>
        <v>2772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10472</v>
      </c>
      <c r="C66" s="350">
        <f>IF(ISBLANK('DEM2'!L7),"-",'DEM2'!L7)</f>
        <v>11256</v>
      </c>
      <c r="D66" s="396"/>
      <c r="E66" s="350">
        <f>IF(ISBLANK('DEM2'!M8),"-",'DEM2'!M8)</f>
        <v>10066</v>
      </c>
      <c r="F66" s="350">
        <f>IF(ISBLANK('DEM2'!L8),"-",'DEM2'!L8)</f>
        <v>10675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10829</v>
      </c>
      <c r="C67" s="347">
        <f>IF(ISBLANK('DEM2'!O7),"-",'DEM2'!O7)</f>
        <v>11731</v>
      </c>
      <c r="D67" s="395"/>
      <c r="E67" s="347">
        <f>IF(ISBLANK('DEM2'!P8),"-",'DEM2'!P8)</f>
        <v>9733</v>
      </c>
      <c r="F67" s="347">
        <f>IF(ISBLANK('DEM2'!O8),"-",'DEM2'!O8)</f>
        <v>10471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42011</v>
      </c>
      <c r="C68" s="319">
        <f>IF(ISBLANK('DEM2'!R7),"-",'DEM2'!R7)</f>
        <v>43204</v>
      </c>
      <c r="D68" s="397"/>
      <c r="E68" s="319">
        <f>IF(ISBLANK('DEM2'!S8),"-",'DEM2'!S8)</f>
        <v>39571</v>
      </c>
      <c r="F68" s="319">
        <f>IF(ISBLANK('DEM2'!R8),"-",'DEM2'!R8)</f>
        <v>40309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65814</v>
      </c>
      <c r="C69" s="465">
        <f>IF(ISBLANK('DEM2'!U7),"-",'DEM2'!U7)</f>
        <v>65126</v>
      </c>
      <c r="D69" s="801"/>
      <c r="E69" s="465">
        <f>IF(ISBLANK('DEM2'!V8),"-",'DEM2'!V8)</f>
        <v>62718</v>
      </c>
      <c r="F69" s="465">
        <f>IF(ISBLANK('DEM2'!U8),"-",'DEM2'!U8)</f>
        <v>61749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4.8</v>
      </c>
      <c r="G115" s="802">
        <f>IF(ISBLANK('DEM2'!E23),"-",'DEM2'!E23)</f>
        <v>9.6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5.5</v>
      </c>
      <c r="G116" s="409">
        <f>IF(ISBLANK('DEM2'!E24),"-",'DEM2'!E24)</f>
        <v>10.1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4.5</v>
      </c>
      <c r="G117" s="803">
        <f>IF(ISBLANK('DEM2'!E25),"-",'DEM2'!E25)</f>
        <v>7.2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36906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40375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32.4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57468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11732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104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42.7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138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36.799999999999997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15.9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14471792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116270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3847042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1815917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30908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4610694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37044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279666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2247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4826600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38778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4736591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38055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1086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4479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2070540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15507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16538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11418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23987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14912</v>
      </c>
      <c r="C300" s="810">
        <f>IF(ISBLANK(POLJ3!C4),"-",POLJ3!C4)</f>
        <v>2411</v>
      </c>
      <c r="D300" s="1129">
        <f>IF(ISBLANK(POLJ3!D4),"-",POLJ3!D4)</f>
        <v>12501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25082</v>
      </c>
      <c r="C301" s="791">
        <f>IF(ISBLANK(POLJ3!C5),"-",POLJ3!C5)</f>
        <v>15117</v>
      </c>
      <c r="D301" s="1130">
        <f>IF(ISBLANK(POLJ3!D5),"-",POLJ3!D5)</f>
        <v>9965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4</v>
      </c>
      <c r="C302" s="792">
        <f>IF(ISBLANK(POLJ3!C6),"-",POLJ3!C6)</f>
        <v>3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140</v>
      </c>
      <c r="C303" s="793">
        <f>IF(ISBLANK(POLJ3!C7),"-",POLJ3!C7)</f>
        <v>25</v>
      </c>
      <c r="D303" s="1111">
        <f>IF(ISBLANK(POLJ3!D7),"-",POLJ3!D7)</f>
        <v>115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15507</v>
      </c>
      <c r="C304" s="809">
        <f>IF(ISBLANK(POLJ3!C8),"-",POLJ3!C8)</f>
        <v>2172</v>
      </c>
      <c r="D304" s="1159">
        <f>IF(ISBLANK(POLJ3!D8),"-",POLJ3!D8)</f>
        <v>13335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230.95</v>
      </c>
      <c r="C310" s="1160"/>
      <c r="D310" s="3"/>
      <c r="E310" s="5"/>
      <c r="F310" s="5"/>
      <c r="G310" s="817" t="s">
        <v>862</v>
      </c>
      <c r="H310" s="818">
        <f>IF(ISBLANK(POLJ2!H3),"-",POLJ2!H3)</f>
        <v>13792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22447.61</v>
      </c>
      <c r="C311" s="1161"/>
      <c r="D311" s="3"/>
      <c r="E311" s="5"/>
      <c r="F311" s="5"/>
      <c r="G311" s="812" t="s">
        <v>863</v>
      </c>
      <c r="H311" s="250">
        <f>IF(ISBLANK(POLJ2!H4),"-",POLJ2!H4)</f>
        <v>35841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3435.24</v>
      </c>
      <c r="C312" s="1161"/>
      <c r="D312" s="3"/>
      <c r="E312" s="5"/>
      <c r="F312" s="5"/>
      <c r="G312" s="812" t="s">
        <v>864</v>
      </c>
      <c r="H312" s="250">
        <f>IF(ISBLANK(POLJ2!H5),"-",POLJ2!H5)</f>
        <v>3900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673.37</v>
      </c>
      <c r="C313" s="1161"/>
      <c r="D313" s="3"/>
      <c r="E313" s="5"/>
      <c r="F313" s="5"/>
      <c r="G313" s="814" t="s">
        <v>865</v>
      </c>
      <c r="H313" s="251">
        <f>IF(ISBLANK(POLJ2!H6),"-",POLJ2!H6)</f>
        <v>201915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57.52</v>
      </c>
      <c r="C314" s="1161"/>
      <c r="D314" s="3"/>
      <c r="E314" s="5"/>
      <c r="F314" s="5"/>
      <c r="G314" s="816" t="s">
        <v>855</v>
      </c>
      <c r="H314" s="819">
        <f>IF(ISBLANK(POLJ2!H7),"-",POLJ2!H7)</f>
        <v>255448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3814.31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30659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4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53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391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15.1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2684</v>
      </c>
      <c r="I364" s="810">
        <f>IF(ISBLANK(OBRAZ2!I6),"-",OBRAZ2!I6)</f>
        <v>2207</v>
      </c>
      <c r="J364" s="810">
        <f>IF(ISBLANK(OBRAZ2!J6),"-",OBRAZ2!J6)</f>
        <v>477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1096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681</v>
      </c>
      <c r="I365" s="418">
        <f>IF(ISBLANK(OBRAZ2!I7),"-",OBRAZ2!I7)</f>
        <v>661</v>
      </c>
      <c r="J365" s="418">
        <f>IF(ISBLANK(OBRAZ2!J7),"-",OBRAZ2!J7)</f>
        <v>20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39.700000000000003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290</v>
      </c>
      <c r="I366" s="809">
        <f>IF(ISBLANK(OBRAZ2!I8),"-",OBRAZ2!I8)</f>
        <v>280</v>
      </c>
      <c r="J366" s="809">
        <f>IF(ISBLANK(OBRAZ2!J8),"-",OBRAZ2!J8)</f>
        <v>10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1212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57.12177121771218</v>
      </c>
      <c r="I377" s="853">
        <f>IF(ISBLANK(OBRAZ2!C14),"-",OBRAZ2!C23)</f>
        <v>60.208643815201192</v>
      </c>
      <c r="J377" s="853">
        <f>IF(ISBLANK(OBRAZ2!D14),"-",OBRAZ2!D23)</f>
        <v>54.131159688773621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0.66420664206642066</v>
      </c>
      <c r="I378" s="853">
        <f>IF(ISBLANK(OBRAZ2!C15),"-",OBRAZ2!C24)</f>
        <v>0</v>
      </c>
      <c r="J378" s="853">
        <f>IF(ISBLANK(OBRAZ2!D15),"-",OBRAZ2!D24)</f>
        <v>0.96331974805483511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21.365313653136532</v>
      </c>
      <c r="I379" s="853">
        <f>IF(ISBLANK(OBRAZ2!C16),"-",OBRAZ2!C25)</f>
        <v>30.551415797317439</v>
      </c>
      <c r="J379" s="853">
        <f>IF(ISBLANK(OBRAZ2!D16),"-",OBRAZ2!D25)</f>
        <v>20.785476102260098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20.84870848708487</v>
      </c>
      <c r="I380" s="854">
        <f>IF(ISBLANK(OBRAZ2!C17),"-",OBRAZ2!C26)</f>
        <v>9.2399403874813721</v>
      </c>
      <c r="J380" s="854">
        <f>IF(ISBLANK(OBRAZ2!D17),"-",OBRAZ2!D26)</f>
        <v>24.120044460911451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60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3212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4093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1283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477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95.3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1200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101.6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83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214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4905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1370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1.8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37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16745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4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9695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75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15375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403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3.2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2.6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114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0.98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11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8.8000000000000007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78.400000000000006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12474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10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36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347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3438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74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79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3.8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0.1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3.7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6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84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4181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3.4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3291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16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841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4.0999999999999996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324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554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51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577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167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11.7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58.6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36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25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527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608.351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1.5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23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560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34203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306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30973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41818.230000000003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41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16.18994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15</v>
      </c>
      <c r="D696" s="3"/>
      <c r="E696" s="5"/>
      <c r="F696" s="5"/>
      <c r="G696" s="839">
        <v>2012</v>
      </c>
      <c r="H696" s="837">
        <f>IF(ISBLANK(INDEKSI2!B5),"-",INDEKSI2!B5)</f>
        <v>28.52</v>
      </c>
      <c r="I696" s="837">
        <f>IF(ISBLANK(INDEKSI2!C5),"-",INDEKSI2!C5)</f>
        <v>89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53.74</v>
      </c>
      <c r="D697" s="3"/>
      <c r="E697" s="5"/>
      <c r="F697" s="5"/>
      <c r="G697" s="840">
        <v>2013</v>
      </c>
      <c r="H697" s="561">
        <f>IF(ISBLANK(INDEKSI2!B6),"-",INDEKSI2!B6)</f>
        <v>28.76</v>
      </c>
      <c r="I697" s="561">
        <f>IF(ISBLANK(INDEKSI2!C6),"-",INDEKSI2!C6)</f>
        <v>95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32.14</v>
      </c>
      <c r="I698" s="838">
        <f>IF(ISBLANK(INDEKSI2!C7),"-",INDEKSI2!C7)</f>
        <v>82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12545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14044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26422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27287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2.1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1.9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3</v>
      </c>
      <c r="C6" s="603">
        <v>54</v>
      </c>
      <c r="D6" s="614">
        <v>19</v>
      </c>
      <c r="E6" s="614">
        <v>35</v>
      </c>
      <c r="F6" s="1042">
        <v>365</v>
      </c>
      <c r="G6" s="614">
        <v>183</v>
      </c>
      <c r="H6" s="982">
        <v>182</v>
      </c>
      <c r="I6" s="1043">
        <v>13.3</v>
      </c>
      <c r="J6" s="614">
        <v>12.7</v>
      </c>
      <c r="K6" s="1044">
        <v>13.9</v>
      </c>
      <c r="L6" s="1042">
        <v>1201</v>
      </c>
      <c r="M6" s="614">
        <v>626</v>
      </c>
      <c r="N6" s="1037">
        <v>575</v>
      </c>
      <c r="O6" s="1043">
        <v>41.1</v>
      </c>
      <c r="P6" s="614">
        <v>40.200000000000003</v>
      </c>
      <c r="Q6" s="1037">
        <v>42.1</v>
      </c>
      <c r="R6" s="1042">
        <v>1144</v>
      </c>
      <c r="S6" s="614">
        <v>547</v>
      </c>
      <c r="T6" s="1044">
        <v>597</v>
      </c>
    </row>
    <row r="7" spans="1:20" x14ac:dyDescent="0.25">
      <c r="A7" s="288">
        <v>2021</v>
      </c>
      <c r="B7" s="604">
        <v>3</v>
      </c>
      <c r="C7" s="603">
        <v>57</v>
      </c>
      <c r="D7" s="614">
        <v>19</v>
      </c>
      <c r="E7" s="614">
        <v>38</v>
      </c>
      <c r="F7" s="1042">
        <v>338</v>
      </c>
      <c r="G7" s="614">
        <v>149</v>
      </c>
      <c r="H7" s="982">
        <v>189</v>
      </c>
      <c r="I7" s="1043">
        <v>12.7</v>
      </c>
      <c r="J7" s="614">
        <v>10.8</v>
      </c>
      <c r="K7" s="1044">
        <v>14.8</v>
      </c>
      <c r="L7" s="1042">
        <v>1278</v>
      </c>
      <c r="M7" s="614">
        <v>625</v>
      </c>
      <c r="N7" s="1037">
        <v>653</v>
      </c>
      <c r="O7" s="1043">
        <v>44.6</v>
      </c>
      <c r="P7" s="614">
        <v>41.3</v>
      </c>
      <c r="Q7" s="1037">
        <v>48.2</v>
      </c>
      <c r="R7" s="1042">
        <v>1068</v>
      </c>
      <c r="S7" s="614">
        <v>551</v>
      </c>
      <c r="T7" s="1044">
        <v>517</v>
      </c>
    </row>
    <row r="8" spans="1:20" x14ac:dyDescent="0.25">
      <c r="A8" s="221">
        <v>2022</v>
      </c>
      <c r="B8" s="619">
        <v>4</v>
      </c>
      <c r="C8" s="949">
        <v>53</v>
      </c>
      <c r="D8" s="983">
        <v>20</v>
      </c>
      <c r="E8" s="983">
        <v>33</v>
      </c>
      <c r="F8" s="1045">
        <v>391</v>
      </c>
      <c r="G8" s="983">
        <v>208</v>
      </c>
      <c r="H8" s="981">
        <v>183</v>
      </c>
      <c r="I8" s="756">
        <v>15.1</v>
      </c>
      <c r="J8" s="983">
        <v>15.5</v>
      </c>
      <c r="K8" s="1046">
        <v>14.6</v>
      </c>
      <c r="L8" s="1045">
        <v>1096</v>
      </c>
      <c r="M8" s="983">
        <v>589</v>
      </c>
      <c r="N8" s="693">
        <v>507</v>
      </c>
      <c r="O8" s="756">
        <v>39.700000000000003</v>
      </c>
      <c r="P8" s="983">
        <v>40.9</v>
      </c>
      <c r="Q8" s="693">
        <v>38.299999999999997</v>
      </c>
      <c r="R8" s="1045">
        <v>1212</v>
      </c>
      <c r="S8" s="983">
        <v>610</v>
      </c>
      <c r="T8" s="1046">
        <v>602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60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3212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4093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1283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477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95.3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1200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101.6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83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214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71.457174638487203</v>
      </c>
      <c r="C21" s="741">
        <f>B10/(B7+B10)*100</f>
        <v>28.54282536151279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89.562363238512035</v>
      </c>
      <c r="C22" s="741">
        <f>B11/(B8+B11)*100</f>
        <v>10.437636761487964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71.457174638487203</v>
      </c>
      <c r="C26" s="741">
        <f>C21</f>
        <v>28.54282536151279</v>
      </c>
    </row>
    <row r="27" spans="1:10" ht="24.75" x14ac:dyDescent="0.25">
      <c r="A27" s="744" t="s">
        <v>1415</v>
      </c>
      <c r="B27" s="741">
        <f>B22</f>
        <v>89.562363238512035</v>
      </c>
      <c r="C27" s="741">
        <f>C22</f>
        <v>10.437636761487964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10</v>
      </c>
      <c r="C5" s="1005">
        <v>12</v>
      </c>
      <c r="D5" s="916" t="s">
        <v>5</v>
      </c>
      <c r="E5" s="213"/>
      <c r="F5" s="125">
        <v>2020</v>
      </c>
      <c r="G5" s="70">
        <v>22</v>
      </c>
      <c r="H5" s="55">
        <v>10</v>
      </c>
      <c r="I5" s="110">
        <v>12</v>
      </c>
      <c r="J5" s="70">
        <v>62</v>
      </c>
      <c r="K5" s="55">
        <v>0</v>
      </c>
      <c r="L5" s="110">
        <v>62</v>
      </c>
      <c r="M5" s="70">
        <v>3199</v>
      </c>
      <c r="N5" s="55">
        <v>4391</v>
      </c>
      <c r="O5" s="70">
        <v>1327</v>
      </c>
      <c r="P5" s="110">
        <v>493</v>
      </c>
    </row>
    <row r="6" spans="1:16" x14ac:dyDescent="0.25">
      <c r="A6" s="925" t="s">
        <v>267</v>
      </c>
      <c r="B6" s="1006">
        <v>1</v>
      </c>
      <c r="C6" s="1007">
        <v>59</v>
      </c>
      <c r="D6" s="917" t="s">
        <v>5</v>
      </c>
      <c r="E6" s="256"/>
      <c r="F6" s="125">
        <v>2021</v>
      </c>
      <c r="G6" s="214">
        <v>22</v>
      </c>
      <c r="H6" s="58">
        <v>10</v>
      </c>
      <c r="I6" s="162">
        <v>12</v>
      </c>
      <c r="J6" s="214">
        <v>60</v>
      </c>
      <c r="K6" s="58">
        <v>0</v>
      </c>
      <c r="L6" s="162">
        <v>60</v>
      </c>
      <c r="M6" s="214">
        <v>3192</v>
      </c>
      <c r="N6" s="58">
        <v>4279</v>
      </c>
      <c r="O6" s="214">
        <v>1281</v>
      </c>
      <c r="P6" s="162">
        <v>480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22</v>
      </c>
      <c r="H7" s="94">
        <v>10</v>
      </c>
      <c r="I7" s="171">
        <v>12</v>
      </c>
      <c r="J7" s="169">
        <v>60</v>
      </c>
      <c r="K7" s="94">
        <v>1</v>
      </c>
      <c r="L7" s="171">
        <v>59</v>
      </c>
      <c r="M7" s="169">
        <v>3212</v>
      </c>
      <c r="N7" s="94">
        <v>4093</v>
      </c>
      <c r="O7" s="169">
        <v>1283</v>
      </c>
      <c r="P7" s="171">
        <v>477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10</v>
      </c>
      <c r="C11" s="920">
        <f>IF(ISBLANK(C5),"",C5)</f>
        <v>12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59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93.8</v>
      </c>
      <c r="C6" s="460">
        <v>92.5</v>
      </c>
      <c r="D6" s="978">
        <v>95.1</v>
      </c>
      <c r="E6" s="459">
        <v>70</v>
      </c>
      <c r="F6" s="460">
        <v>48</v>
      </c>
      <c r="G6" s="978">
        <v>22</v>
      </c>
      <c r="H6" s="459">
        <v>212</v>
      </c>
      <c r="I6" s="460">
        <v>82</v>
      </c>
      <c r="J6" s="978">
        <v>130</v>
      </c>
      <c r="K6" s="459">
        <v>1310</v>
      </c>
      <c r="L6" s="460">
        <v>679</v>
      </c>
      <c r="M6" s="978">
        <v>631</v>
      </c>
      <c r="N6" s="459">
        <v>95.9</v>
      </c>
      <c r="O6" s="460">
        <v>97.3</v>
      </c>
      <c r="P6" s="978">
        <v>94.5</v>
      </c>
      <c r="Q6" s="459">
        <v>0.7</v>
      </c>
      <c r="R6" s="460">
        <v>1</v>
      </c>
      <c r="S6" s="978">
        <v>0.3</v>
      </c>
    </row>
    <row r="7" spans="1:19" x14ac:dyDescent="0.25">
      <c r="A7" s="288">
        <v>2021</v>
      </c>
      <c r="B7" s="603">
        <v>94.6</v>
      </c>
      <c r="C7" s="614">
        <v>94.3</v>
      </c>
      <c r="D7" s="982">
        <v>95</v>
      </c>
      <c r="E7" s="603">
        <v>76</v>
      </c>
      <c r="F7" s="614">
        <v>50</v>
      </c>
      <c r="G7" s="982">
        <v>26</v>
      </c>
      <c r="H7" s="603">
        <v>216</v>
      </c>
      <c r="I7" s="614">
        <v>93</v>
      </c>
      <c r="J7" s="982">
        <v>123</v>
      </c>
      <c r="K7" s="603">
        <v>1226</v>
      </c>
      <c r="L7" s="614">
        <v>630</v>
      </c>
      <c r="M7" s="982">
        <v>596</v>
      </c>
      <c r="N7" s="603">
        <v>95.4</v>
      </c>
      <c r="O7" s="614">
        <v>94.8</v>
      </c>
      <c r="P7" s="982">
        <v>96</v>
      </c>
      <c r="Q7" s="603">
        <v>0.2</v>
      </c>
      <c r="R7" s="614">
        <v>0.3</v>
      </c>
      <c r="S7" s="982">
        <v>0.1</v>
      </c>
    </row>
    <row r="8" spans="1:19" x14ac:dyDescent="0.25">
      <c r="A8" s="221">
        <v>2022</v>
      </c>
      <c r="B8" s="949">
        <v>95.3</v>
      </c>
      <c r="C8" s="983">
        <v>96</v>
      </c>
      <c r="D8" s="981">
        <v>94.5</v>
      </c>
      <c r="E8" s="949">
        <v>83</v>
      </c>
      <c r="F8" s="983">
        <v>53</v>
      </c>
      <c r="G8" s="981">
        <v>30</v>
      </c>
      <c r="H8" s="949">
        <v>214</v>
      </c>
      <c r="I8" s="983">
        <v>79</v>
      </c>
      <c r="J8" s="981">
        <v>135</v>
      </c>
      <c r="K8" s="949">
        <v>1200</v>
      </c>
      <c r="L8" s="983">
        <v>605</v>
      </c>
      <c r="M8" s="981">
        <v>595</v>
      </c>
      <c r="N8" s="949">
        <v>101.6</v>
      </c>
      <c r="O8" s="983">
        <v>100</v>
      </c>
      <c r="P8" s="981">
        <v>103.3</v>
      </c>
      <c r="Q8" s="949">
        <v>0.4</v>
      </c>
      <c r="R8" s="983">
        <v>1.2</v>
      </c>
      <c r="S8" s="981">
        <v>-0.5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1.8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37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3847042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30908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905</v>
      </c>
      <c r="C5" s="618">
        <v>619</v>
      </c>
      <c r="D5" s="618">
        <v>286</v>
      </c>
      <c r="E5" s="601">
        <v>3673</v>
      </c>
      <c r="F5" s="618">
        <v>1688</v>
      </c>
      <c r="G5" s="947">
        <v>1985</v>
      </c>
      <c r="H5" s="618">
        <v>793</v>
      </c>
      <c r="I5" s="618">
        <v>308</v>
      </c>
      <c r="J5" s="618">
        <v>485</v>
      </c>
      <c r="K5" s="219">
        <f>SUM(B5,E5,H5)</f>
        <v>5371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835</v>
      </c>
      <c r="C6" s="614">
        <v>569</v>
      </c>
      <c r="D6" s="948">
        <v>266</v>
      </c>
      <c r="E6" s="603">
        <v>3535</v>
      </c>
      <c r="F6" s="614">
        <v>1630</v>
      </c>
      <c r="G6" s="948">
        <v>1905</v>
      </c>
      <c r="H6" s="603">
        <v>803</v>
      </c>
      <c r="I6" s="614">
        <v>322</v>
      </c>
      <c r="J6" s="614">
        <v>481</v>
      </c>
      <c r="K6" s="220">
        <f>SUM(B6,E6,H6)</f>
        <v>5173</v>
      </c>
      <c r="M6" s="105" t="s">
        <v>292</v>
      </c>
      <c r="N6" s="173">
        <f>IF(ISBLANK(J7),"",J7)</f>
        <v>443</v>
      </c>
      <c r="O6" s="80">
        <f>IF(ISBLANK(I7),"",I7)</f>
        <v>312</v>
      </c>
      <c r="P6" s="213"/>
    </row>
    <row r="7" spans="1:17" ht="24.75" x14ac:dyDescent="0.25">
      <c r="A7" s="220">
        <v>2022</v>
      </c>
      <c r="B7" s="603">
        <v>724</v>
      </c>
      <c r="C7" s="614">
        <v>497</v>
      </c>
      <c r="D7" s="948">
        <v>227</v>
      </c>
      <c r="E7" s="603">
        <v>3426</v>
      </c>
      <c r="F7" s="614">
        <v>1575</v>
      </c>
      <c r="G7" s="948">
        <v>1851</v>
      </c>
      <c r="H7" s="603">
        <v>755</v>
      </c>
      <c r="I7" s="614">
        <v>312</v>
      </c>
      <c r="J7" s="614">
        <v>443</v>
      </c>
      <c r="K7" s="220">
        <f>SUM(B7,E7,H7)</f>
        <v>4905</v>
      </c>
      <c r="M7" s="106" t="s">
        <v>293</v>
      </c>
      <c r="N7" s="222">
        <f>IF(ISBLANK(G7),"",G7)</f>
        <v>1851</v>
      </c>
      <c r="O7" s="107">
        <f>IF(ISBLANK(F7),"",F7)</f>
        <v>1575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227</v>
      </c>
      <c r="O8" s="83">
        <f>IF(ISBLANK(C7),"",C7)</f>
        <v>497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443</v>
      </c>
      <c r="O13" s="80">
        <f>IF(ISBLANK(I7),"",I7)</f>
        <v>312</v>
      </c>
      <c r="P13" s="213"/>
    </row>
    <row r="14" spans="1:17" ht="27.75" customHeight="1" x14ac:dyDescent="0.25">
      <c r="M14" s="106" t="s">
        <v>523</v>
      </c>
      <c r="N14" s="222">
        <f>IF(ISBLANK(G7),"",G7)</f>
        <v>1851</v>
      </c>
      <c r="O14" s="107">
        <f>IF(ISBLANK(F7),"",F7)</f>
        <v>1575</v>
      </c>
      <c r="P14" s="213"/>
    </row>
    <row r="15" spans="1:17" ht="26.25" customHeight="1" x14ac:dyDescent="0.25">
      <c r="M15" s="108" t="s">
        <v>524</v>
      </c>
      <c r="N15" s="172">
        <f>IF(ISBLANK(D7),"",D7)</f>
        <v>227</v>
      </c>
      <c r="O15" s="83">
        <f>IF(ISBLANK(C7),"",C7)</f>
        <v>497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266</v>
      </c>
      <c r="C21" s="618">
        <v>210</v>
      </c>
      <c r="D21" s="618">
        <v>56</v>
      </c>
      <c r="E21" s="601">
        <v>981</v>
      </c>
      <c r="F21" s="618">
        <v>446</v>
      </c>
      <c r="G21" s="947">
        <v>535</v>
      </c>
      <c r="H21" s="618">
        <v>182</v>
      </c>
      <c r="I21" s="618">
        <v>85</v>
      </c>
      <c r="J21" s="618">
        <v>97</v>
      </c>
      <c r="K21" s="219">
        <f>SUM(B21,E21,H21)</f>
        <v>1429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277</v>
      </c>
      <c r="C22" s="1037">
        <v>184</v>
      </c>
      <c r="D22" s="982">
        <v>93</v>
      </c>
      <c r="E22" s="1043">
        <v>980</v>
      </c>
      <c r="F22" s="1037">
        <v>426</v>
      </c>
      <c r="G22" s="982">
        <v>554</v>
      </c>
      <c r="H22" s="1043">
        <v>187</v>
      </c>
      <c r="I22" s="1037">
        <v>61</v>
      </c>
      <c r="J22" s="1037">
        <v>126</v>
      </c>
      <c r="K22" s="220">
        <f>SUM(B22,E22,H22)</f>
        <v>1444</v>
      </c>
      <c r="M22" s="105" t="s">
        <v>292</v>
      </c>
      <c r="N22" s="173">
        <f>IF(ISBLANK(J23),"",J23)</f>
        <v>124</v>
      </c>
      <c r="O22" s="80">
        <f>IF(ISBLANK(I23),"",I23)</f>
        <v>79</v>
      </c>
      <c r="P22" s="213"/>
    </row>
    <row r="23" spans="1:17" ht="24.75" x14ac:dyDescent="0.25">
      <c r="A23" s="220">
        <v>2022</v>
      </c>
      <c r="B23" s="1043">
        <v>293</v>
      </c>
      <c r="C23" s="1037">
        <v>202</v>
      </c>
      <c r="D23" s="982">
        <v>91</v>
      </c>
      <c r="E23" s="1043">
        <v>874</v>
      </c>
      <c r="F23" s="1037">
        <v>400</v>
      </c>
      <c r="G23" s="982">
        <v>474</v>
      </c>
      <c r="H23" s="1043">
        <v>203</v>
      </c>
      <c r="I23" s="1037">
        <v>79</v>
      </c>
      <c r="J23" s="1037">
        <v>124</v>
      </c>
      <c r="K23" s="220">
        <f>SUM(B23,E23,H23)</f>
        <v>1370</v>
      </c>
      <c r="M23" s="106" t="s">
        <v>293</v>
      </c>
      <c r="N23" s="222">
        <f>IF(ISBLANK(G23),"",G23)</f>
        <v>474</v>
      </c>
      <c r="O23" s="107">
        <f>IF(ISBLANK(F23),"",F23)</f>
        <v>400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91</v>
      </c>
      <c r="O24" s="109">
        <f>IF(ISBLANK(C23),"",C23)</f>
        <v>202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124</v>
      </c>
      <c r="O29" s="80">
        <f>IF(ISBLANK(I23),"",I23)</f>
        <v>79</v>
      </c>
      <c r="P29" s="213"/>
    </row>
    <row r="30" spans="1:17" ht="27.75" customHeight="1" x14ac:dyDescent="0.25">
      <c r="M30" s="106" t="s">
        <v>523</v>
      </c>
      <c r="N30" s="222">
        <f>IF(ISBLANK(G23),"",G23)</f>
        <v>474</v>
      </c>
      <c r="O30" s="107">
        <f>IF(ISBLANK(F23),"",F23)</f>
        <v>400</v>
      </c>
      <c r="P30" s="213"/>
    </row>
    <row r="31" spans="1:17" ht="27.75" customHeight="1" x14ac:dyDescent="0.25">
      <c r="M31" s="108" t="s">
        <v>524</v>
      </c>
      <c r="N31" s="223">
        <f>IF(ISBLANK(D23),"",D23)</f>
        <v>91</v>
      </c>
      <c r="O31" s="109">
        <f>IF(ISBLANK(C23),"",C23)</f>
        <v>202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1815917</v>
      </c>
      <c r="D5" s="255"/>
    </row>
    <row r="6" spans="1:4" ht="30" x14ac:dyDescent="0.25">
      <c r="A6" s="688" t="s">
        <v>482</v>
      </c>
      <c r="B6" s="619">
        <v>2031125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11</v>
      </c>
      <c r="C6" s="459"/>
      <c r="D6" s="460"/>
      <c r="E6" s="978"/>
      <c r="F6" s="459">
        <v>64</v>
      </c>
      <c r="G6" s="460">
        <v>40</v>
      </c>
      <c r="H6" s="978">
        <v>24</v>
      </c>
      <c r="I6" s="459">
        <v>1.8</v>
      </c>
      <c r="J6" s="460">
        <v>3.4</v>
      </c>
      <c r="K6" s="978">
        <v>0.2</v>
      </c>
      <c r="L6" s="459"/>
      <c r="M6" s="460"/>
      <c r="N6" s="978"/>
    </row>
    <row r="7" spans="1:14" x14ac:dyDescent="0.25">
      <c r="A7" s="288">
        <v>2021</v>
      </c>
      <c r="B7" s="603">
        <v>11</v>
      </c>
      <c r="C7" s="603"/>
      <c r="D7" s="614"/>
      <c r="E7" s="982"/>
      <c r="F7" s="603">
        <v>59</v>
      </c>
      <c r="G7" s="614">
        <v>40</v>
      </c>
      <c r="H7" s="982">
        <v>19</v>
      </c>
      <c r="I7" s="603">
        <v>0.9</v>
      </c>
      <c r="J7" s="614">
        <v>1.4</v>
      </c>
      <c r="K7" s="982">
        <v>0.5</v>
      </c>
      <c r="L7" s="603"/>
      <c r="M7" s="614"/>
      <c r="N7" s="982"/>
    </row>
    <row r="8" spans="1:14" x14ac:dyDescent="0.25">
      <c r="A8" s="221">
        <v>2022</v>
      </c>
      <c r="B8" s="949">
        <v>11</v>
      </c>
      <c r="C8" s="949"/>
      <c r="D8" s="983"/>
      <c r="E8" s="981"/>
      <c r="F8" s="949">
        <v>37</v>
      </c>
      <c r="G8" s="983">
        <v>30</v>
      </c>
      <c r="H8" s="981">
        <v>7</v>
      </c>
      <c r="I8" s="949">
        <v>1.8</v>
      </c>
      <c r="J8" s="983">
        <v>2.1</v>
      </c>
      <c r="K8" s="981">
        <v>1.6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405</v>
      </c>
      <c r="C5" s="209">
        <v>328</v>
      </c>
      <c r="G5" s="113"/>
      <c r="H5" s="176" t="s">
        <v>594</v>
      </c>
      <c r="I5" s="209">
        <v>134</v>
      </c>
      <c r="J5" s="209">
        <v>108</v>
      </c>
    </row>
    <row r="6" spans="1:13" ht="15" customHeight="1" x14ac:dyDescent="0.25">
      <c r="A6" s="177" t="s">
        <v>595</v>
      </c>
      <c r="B6" s="210">
        <v>5140</v>
      </c>
      <c r="C6" s="210">
        <v>955</v>
      </c>
      <c r="G6" s="113"/>
      <c r="H6" s="177" t="s">
        <v>595</v>
      </c>
      <c r="I6" s="210">
        <v>1307</v>
      </c>
      <c r="J6" s="210">
        <v>405</v>
      </c>
    </row>
    <row r="7" spans="1:13" ht="15" customHeight="1" x14ac:dyDescent="0.25">
      <c r="A7" s="177" t="s">
        <v>596</v>
      </c>
      <c r="B7" s="210">
        <v>10408</v>
      </c>
      <c r="C7" s="210">
        <v>6912</v>
      </c>
      <c r="G7" s="113"/>
      <c r="H7" s="177" t="s">
        <v>596</v>
      </c>
      <c r="I7" s="210">
        <v>5635</v>
      </c>
      <c r="J7" s="210">
        <v>2759</v>
      </c>
    </row>
    <row r="8" spans="1:13" ht="15" customHeight="1" x14ac:dyDescent="0.25">
      <c r="A8" s="177" t="s">
        <v>597</v>
      </c>
      <c r="B8" s="210">
        <v>11247</v>
      </c>
      <c r="C8" s="210">
        <v>11449</v>
      </c>
      <c r="G8" s="113"/>
      <c r="H8" s="177" t="s">
        <v>597</v>
      </c>
      <c r="I8" s="210">
        <v>9583</v>
      </c>
      <c r="J8" s="210">
        <v>8703</v>
      </c>
    </row>
    <row r="9" spans="1:13" ht="15" customHeight="1" x14ac:dyDescent="0.25">
      <c r="A9" s="177" t="s">
        <v>598</v>
      </c>
      <c r="B9" s="210">
        <v>28072</v>
      </c>
      <c r="C9" s="210">
        <v>33048</v>
      </c>
      <c r="G9" s="113"/>
      <c r="H9" s="177" t="s">
        <v>598</v>
      </c>
      <c r="I9" s="210">
        <v>28040</v>
      </c>
      <c r="J9" s="210">
        <v>32097</v>
      </c>
    </row>
    <row r="10" spans="1:13" ht="15" customHeight="1" x14ac:dyDescent="0.25">
      <c r="A10" s="177" t="s">
        <v>599</v>
      </c>
      <c r="B10" s="210">
        <v>3062</v>
      </c>
      <c r="C10" s="210">
        <v>3559</v>
      </c>
      <c r="G10" s="113"/>
      <c r="H10" s="177" t="s">
        <v>599</v>
      </c>
      <c r="I10" s="210">
        <v>3275</v>
      </c>
      <c r="J10" s="210">
        <v>3157</v>
      </c>
    </row>
    <row r="11" spans="1:13" ht="15" customHeight="1" x14ac:dyDescent="0.25">
      <c r="A11" s="178" t="s">
        <v>600</v>
      </c>
      <c r="B11" s="211">
        <v>4058</v>
      </c>
      <c r="C11" s="211">
        <v>4558</v>
      </c>
      <c r="G11" s="113"/>
      <c r="H11" s="178" t="s">
        <v>600</v>
      </c>
      <c r="I11" s="211">
        <v>6381</v>
      </c>
      <c r="J11" s="211">
        <v>5732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405</v>
      </c>
      <c r="C17" s="180">
        <f>IF(ISBLANK(C5),"0",C5)</f>
        <v>328</v>
      </c>
      <c r="G17" s="113"/>
      <c r="H17" s="176" t="s">
        <v>594</v>
      </c>
      <c r="I17" s="179">
        <f>IF(ISBLANK(I5),"0",I5)</f>
        <v>134</v>
      </c>
      <c r="J17" s="180">
        <f>IF(ISBLANK(J5),"0",J5)</f>
        <v>108</v>
      </c>
    </row>
    <row r="18" spans="1:13" ht="15" customHeight="1" x14ac:dyDescent="0.25">
      <c r="A18" s="177" t="s">
        <v>595</v>
      </c>
      <c r="B18" s="181">
        <f t="shared" ref="B18:C18" si="0">IF(ISBLANK(B6),"0",B6)</f>
        <v>5140</v>
      </c>
      <c r="C18" s="182">
        <f t="shared" si="0"/>
        <v>955</v>
      </c>
      <c r="G18" s="113"/>
      <c r="H18" s="177" t="s">
        <v>595</v>
      </c>
      <c r="I18" s="181">
        <f t="shared" ref="I18:J18" si="1">IF(ISBLANK(I6),"0",I6)</f>
        <v>1307</v>
      </c>
      <c r="J18" s="182">
        <f t="shared" si="1"/>
        <v>405</v>
      </c>
    </row>
    <row r="19" spans="1:13" ht="15" customHeight="1" x14ac:dyDescent="0.25">
      <c r="A19" s="177" t="s">
        <v>596</v>
      </c>
      <c r="B19" s="181">
        <f t="shared" ref="B19:C19" si="2">IF(ISBLANK(B7),"0",B7)</f>
        <v>10408</v>
      </c>
      <c r="C19" s="182">
        <f t="shared" si="2"/>
        <v>6912</v>
      </c>
      <c r="G19" s="113"/>
      <c r="H19" s="177" t="s">
        <v>596</v>
      </c>
      <c r="I19" s="181">
        <f t="shared" ref="I19:J19" si="3">IF(ISBLANK(I7),"0",I7)</f>
        <v>5635</v>
      </c>
      <c r="J19" s="182">
        <f t="shared" si="3"/>
        <v>2759</v>
      </c>
    </row>
    <row r="20" spans="1:13" ht="15" customHeight="1" x14ac:dyDescent="0.25">
      <c r="A20" s="177" t="s">
        <v>597</v>
      </c>
      <c r="B20" s="181">
        <f t="shared" ref="B20:C20" si="4">IF(ISBLANK(B8),"0",B8)</f>
        <v>11247</v>
      </c>
      <c r="C20" s="182">
        <f t="shared" si="4"/>
        <v>11449</v>
      </c>
      <c r="G20" s="113"/>
      <c r="H20" s="177" t="s">
        <v>597</v>
      </c>
      <c r="I20" s="181">
        <f t="shared" ref="I20:J20" si="5">IF(ISBLANK(I8),"0",I8)</f>
        <v>9583</v>
      </c>
      <c r="J20" s="182">
        <f t="shared" si="5"/>
        <v>8703</v>
      </c>
    </row>
    <row r="21" spans="1:13" ht="15" customHeight="1" x14ac:dyDescent="0.25">
      <c r="A21" s="177" t="s">
        <v>598</v>
      </c>
      <c r="B21" s="181">
        <f t="shared" ref="B21:C21" si="6">IF(ISBLANK(B9),"0",B9)</f>
        <v>28072</v>
      </c>
      <c r="C21" s="182">
        <f t="shared" si="6"/>
        <v>33048</v>
      </c>
      <c r="G21" s="113"/>
      <c r="H21" s="177" t="s">
        <v>598</v>
      </c>
      <c r="I21" s="181">
        <f t="shared" ref="I21:J21" si="7">IF(ISBLANK(I9),"0",I9)</f>
        <v>28040</v>
      </c>
      <c r="J21" s="182">
        <f t="shared" si="7"/>
        <v>32097</v>
      </c>
    </row>
    <row r="22" spans="1:13" ht="15" customHeight="1" x14ac:dyDescent="0.25">
      <c r="A22" s="177" t="s">
        <v>599</v>
      </c>
      <c r="B22" s="181">
        <f t="shared" ref="B22:C22" si="8">IF(ISBLANK(B10),"0",B10)</f>
        <v>3062</v>
      </c>
      <c r="C22" s="182">
        <f t="shared" si="8"/>
        <v>3559</v>
      </c>
      <c r="G22" s="113"/>
      <c r="H22" s="177" t="s">
        <v>599</v>
      </c>
      <c r="I22" s="181">
        <f t="shared" ref="I22:J22" si="9">IF(ISBLANK(I10),"0",I10)</f>
        <v>3275</v>
      </c>
      <c r="J22" s="182">
        <f t="shared" si="9"/>
        <v>3157</v>
      </c>
    </row>
    <row r="23" spans="1:13" ht="15" customHeight="1" x14ac:dyDescent="0.25">
      <c r="A23" s="178" t="s">
        <v>600</v>
      </c>
      <c r="B23" s="183">
        <f t="shared" ref="B23:C23" si="10">IF(ISBLANK(B11),"0",B11)</f>
        <v>4058</v>
      </c>
      <c r="C23" s="184">
        <f t="shared" si="10"/>
        <v>4558</v>
      </c>
      <c r="G23" s="113"/>
      <c r="H23" s="178" t="s">
        <v>600</v>
      </c>
      <c r="I23" s="183">
        <f t="shared" ref="I23:J23" si="11">IF(ISBLANK(I11),"0",I11)</f>
        <v>6381</v>
      </c>
      <c r="J23" s="184">
        <f t="shared" si="11"/>
        <v>5732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0.64912168226695732</v>
      </c>
      <c r="C29" s="186">
        <f>C17/SUM(C17:C23)*100</f>
        <v>0.53939383972767185</v>
      </c>
      <c r="D29" s="255"/>
      <c r="E29" s="255"/>
      <c r="G29" s="113"/>
      <c r="H29" s="176" t="s">
        <v>601</v>
      </c>
      <c r="I29" s="186">
        <f>I17/SUM(I17:I23)*100</f>
        <v>0.24652745837549445</v>
      </c>
      <c r="J29" s="186">
        <f>J17/SUM(J17:J23)*100</f>
        <v>0.20392364192519025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8.2382356712399023</v>
      </c>
      <c r="C30" s="187">
        <f>C18/SUM(C17:C23)*100</f>
        <v>1.5704912101827031</v>
      </c>
      <c r="D30" s="255"/>
      <c r="E30" s="255"/>
      <c r="G30" s="113"/>
      <c r="H30" s="177" t="s">
        <v>602</v>
      </c>
      <c r="I30" s="187">
        <f>I18/SUM(I17:I23)*100</f>
        <v>2.4045625977370988</v>
      </c>
      <c r="J30" s="187">
        <f>J18/SUM(J17:J23)*100</f>
        <v>0.76471365721946338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16.681625849467878</v>
      </c>
      <c r="C31" s="187">
        <f>C19/SUM(C17:C23)*100</f>
        <v>11.366738476212403</v>
      </c>
      <c r="D31" s="255"/>
      <c r="E31" s="255"/>
      <c r="G31" s="113"/>
      <c r="H31" s="177" t="s">
        <v>603</v>
      </c>
      <c r="I31" s="187">
        <f>I19/SUM(I17:I23)*100</f>
        <v>10.367031551835158</v>
      </c>
      <c r="J31" s="187">
        <f>J19/SUM(J17:J23)*100</f>
        <v>5.2094937784407396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18.026349531991283</v>
      </c>
      <c r="C32" s="187">
        <f>C20/SUM(C17:C23)*100</f>
        <v>18.827805094640595</v>
      </c>
      <c r="D32" s="255"/>
      <c r="E32" s="255"/>
      <c r="G32" s="113"/>
      <c r="H32" s="177" t="s">
        <v>604</v>
      </c>
      <c r="I32" s="187">
        <f>I20/SUM(I17:I23)*100</f>
        <v>17.630392788151962</v>
      </c>
      <c r="J32" s="187">
        <f>J20/SUM(J17:J23)*100</f>
        <v>16.432846811804914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44.99294781382229</v>
      </c>
      <c r="C33" s="187">
        <f>C21/SUM(C17:C23)*100</f>
        <v>54.347218339390544</v>
      </c>
      <c r="D33" s="255"/>
      <c r="E33" s="255"/>
      <c r="G33" s="113"/>
      <c r="H33" s="177" t="s">
        <v>605</v>
      </c>
      <c r="I33" s="187">
        <f>I21/SUM(I17:I23)*100</f>
        <v>51.586790543648242</v>
      </c>
      <c r="J33" s="187">
        <f>J21/SUM(J17:J23)*100</f>
        <v>60.60497347104473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4.9076804718553664</v>
      </c>
      <c r="C34" s="187">
        <f>C22/SUM(C17:C23)*100</f>
        <v>5.8527520597280009</v>
      </c>
      <c r="D34" s="255"/>
      <c r="E34" s="255"/>
      <c r="G34" s="113"/>
      <c r="H34" s="177" t="s">
        <v>606</v>
      </c>
      <c r="I34" s="187">
        <f>I22/SUM(I17:I23)*100</f>
        <v>6.0252046729831665</v>
      </c>
      <c r="J34" s="187">
        <f>J22/SUM(J17:J23)*100</f>
        <v>5.9609901625724593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6.5040389793563271</v>
      </c>
      <c r="C35" s="188">
        <f>C23/SUM(C17:C23)*100</f>
        <v>7.4956009801180752</v>
      </c>
      <c r="D35" s="255"/>
      <c r="E35" s="255"/>
      <c r="G35" s="113"/>
      <c r="H35" s="178" t="s">
        <v>607</v>
      </c>
      <c r="I35" s="188">
        <f>I23/SUM(I17:I23)*100</f>
        <v>11.73949038726888</v>
      </c>
      <c r="J35" s="188">
        <f>J23/SUM(J17:J23)*100</f>
        <v>10.823058476992504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0.64912168226695732</v>
      </c>
      <c r="C41" s="186">
        <f t="shared" si="12"/>
        <v>0.53939383972767185</v>
      </c>
      <c r="G41" s="113"/>
      <c r="H41" s="176" t="s">
        <v>609</v>
      </c>
      <c r="I41" s="186">
        <f t="shared" ref="I41:J41" si="13">I29</f>
        <v>0.24652745837549445</v>
      </c>
      <c r="J41" s="186">
        <f t="shared" si="13"/>
        <v>0.20392364192519025</v>
      </c>
    </row>
    <row r="42" spans="1:12" x14ac:dyDescent="0.25">
      <c r="A42" s="177" t="s">
        <v>610</v>
      </c>
      <c r="B42" s="187">
        <f t="shared" si="12"/>
        <v>8.2382356712399023</v>
      </c>
      <c r="C42" s="187">
        <f t="shared" si="12"/>
        <v>1.5704912101827031</v>
      </c>
      <c r="G42" s="113"/>
      <c r="H42" s="177" t="s">
        <v>610</v>
      </c>
      <c r="I42" s="187">
        <f t="shared" ref="I42:J42" si="14">I30</f>
        <v>2.4045625977370988</v>
      </c>
      <c r="J42" s="187">
        <f t="shared" si="14"/>
        <v>0.76471365721946338</v>
      </c>
    </row>
    <row r="43" spans="1:12" x14ac:dyDescent="0.25">
      <c r="A43" s="177" t="s">
        <v>611</v>
      </c>
      <c r="B43" s="187">
        <f t="shared" si="12"/>
        <v>16.681625849467878</v>
      </c>
      <c r="C43" s="187">
        <f t="shared" si="12"/>
        <v>11.366738476212403</v>
      </c>
      <c r="G43" s="113"/>
      <c r="H43" s="177" t="s">
        <v>611</v>
      </c>
      <c r="I43" s="187">
        <f t="shared" ref="I43:J43" si="15">I31</f>
        <v>10.367031551835158</v>
      </c>
      <c r="J43" s="187">
        <f t="shared" si="15"/>
        <v>5.2094937784407396</v>
      </c>
    </row>
    <row r="44" spans="1:12" x14ac:dyDescent="0.25">
      <c r="A44" s="177" t="s">
        <v>612</v>
      </c>
      <c r="B44" s="187">
        <f t="shared" si="12"/>
        <v>18.026349531991283</v>
      </c>
      <c r="C44" s="187">
        <f t="shared" si="12"/>
        <v>18.827805094640595</v>
      </c>
      <c r="G44" s="113"/>
      <c r="H44" s="177" t="s">
        <v>612</v>
      </c>
      <c r="I44" s="187">
        <f t="shared" ref="I44:J44" si="16">I32</f>
        <v>17.630392788151962</v>
      </c>
      <c r="J44" s="187">
        <f t="shared" si="16"/>
        <v>16.432846811804914</v>
      </c>
    </row>
    <row r="45" spans="1:12" x14ac:dyDescent="0.25">
      <c r="A45" s="177" t="s">
        <v>613</v>
      </c>
      <c r="B45" s="187">
        <f t="shared" si="12"/>
        <v>44.99294781382229</v>
      </c>
      <c r="C45" s="187">
        <f t="shared" si="12"/>
        <v>54.347218339390544</v>
      </c>
      <c r="G45" s="113"/>
      <c r="H45" s="177" t="s">
        <v>613</v>
      </c>
      <c r="I45" s="187">
        <f t="shared" ref="I45:J45" si="17">I33</f>
        <v>51.586790543648242</v>
      </c>
      <c r="J45" s="187">
        <f t="shared" si="17"/>
        <v>60.60497347104473</v>
      </c>
    </row>
    <row r="46" spans="1:12" x14ac:dyDescent="0.25">
      <c r="A46" s="177" t="s">
        <v>614</v>
      </c>
      <c r="B46" s="187">
        <f t="shared" si="12"/>
        <v>4.9076804718553664</v>
      </c>
      <c r="C46" s="187">
        <f t="shared" si="12"/>
        <v>5.8527520597280009</v>
      </c>
      <c r="G46" s="113"/>
      <c r="H46" s="177" t="s">
        <v>614</v>
      </c>
      <c r="I46" s="187">
        <f t="shared" ref="I46:J46" si="18">I34</f>
        <v>6.0252046729831665</v>
      </c>
      <c r="J46" s="187">
        <f t="shared" si="18"/>
        <v>5.9609901625724593</v>
      </c>
    </row>
    <row r="47" spans="1:12" x14ac:dyDescent="0.25">
      <c r="A47" s="178" t="s">
        <v>615</v>
      </c>
      <c r="B47" s="188">
        <f t="shared" si="12"/>
        <v>6.5040389793563271</v>
      </c>
      <c r="C47" s="188">
        <f t="shared" si="12"/>
        <v>7.4956009801180752</v>
      </c>
      <c r="G47" s="113"/>
      <c r="H47" s="178" t="s">
        <v>615</v>
      </c>
      <c r="I47" s="188">
        <f t="shared" ref="I47:J47" si="19">I35</f>
        <v>11.73949038726888</v>
      </c>
      <c r="J47" s="188">
        <f t="shared" si="19"/>
        <v>10.823058476992504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39648</v>
      </c>
      <c r="C5" s="209">
        <v>35327</v>
      </c>
      <c r="D5" s="255"/>
      <c r="E5" s="255"/>
      <c r="F5" s="1012"/>
      <c r="H5" s="176" t="s">
        <v>632</v>
      </c>
      <c r="I5" s="209">
        <v>17993</v>
      </c>
      <c r="J5" s="209">
        <v>15107</v>
      </c>
    </row>
    <row r="6" spans="1:10" ht="15" customHeight="1" x14ac:dyDescent="0.25">
      <c r="A6" s="177" t="s">
        <v>633</v>
      </c>
      <c r="B6" s="210">
        <v>8032</v>
      </c>
      <c r="C6" s="210">
        <v>9134</v>
      </c>
      <c r="D6" s="255"/>
      <c r="E6" s="255"/>
      <c r="F6" s="1012"/>
      <c r="H6" s="177" t="s">
        <v>633</v>
      </c>
      <c r="I6" s="210">
        <v>14656</v>
      </c>
      <c r="J6" s="210">
        <v>17519</v>
      </c>
    </row>
    <row r="7" spans="1:10" ht="15" customHeight="1" x14ac:dyDescent="0.25">
      <c r="A7" s="178" t="s">
        <v>634</v>
      </c>
      <c r="B7" s="211">
        <v>14712</v>
      </c>
      <c r="C7" s="211">
        <v>16348</v>
      </c>
      <c r="D7" s="255"/>
      <c r="E7" s="255"/>
      <c r="F7" s="1012"/>
      <c r="H7" s="177" t="s">
        <v>634</v>
      </c>
      <c r="I7" s="210">
        <v>21547</v>
      </c>
      <c r="J7" s="210">
        <v>20182</v>
      </c>
    </row>
    <row r="8" spans="1:10" x14ac:dyDescent="0.25">
      <c r="D8" s="255"/>
      <c r="E8" s="255"/>
      <c r="F8" s="1012"/>
      <c r="H8" s="178" t="s">
        <v>2452</v>
      </c>
      <c r="I8" s="211">
        <v>159</v>
      </c>
      <c r="J8" s="211">
        <v>153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39648</v>
      </c>
      <c r="C13" s="180">
        <f>IF(ISBLANK(C5),"0",C5)</f>
        <v>35327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8032</v>
      </c>
      <c r="C14" s="182">
        <f t="shared" si="0"/>
        <v>9134</v>
      </c>
      <c r="D14" s="255"/>
      <c r="E14" s="255"/>
      <c r="F14" s="1012"/>
      <c r="H14" s="176" t="s">
        <v>632</v>
      </c>
      <c r="I14" s="179">
        <f>IF(ISBLANK(I5),"0",I5)</f>
        <v>17993</v>
      </c>
      <c r="J14" s="180">
        <f>IF(ISBLANK(J5),"0",J5)</f>
        <v>15107</v>
      </c>
    </row>
    <row r="15" spans="1:10" ht="15" customHeight="1" x14ac:dyDescent="0.25">
      <c r="A15" s="178" t="s">
        <v>634</v>
      </c>
      <c r="B15" s="183">
        <f t="shared" si="0"/>
        <v>14712</v>
      </c>
      <c r="C15" s="184">
        <f t="shared" si="0"/>
        <v>16348</v>
      </c>
      <c r="D15" s="255"/>
      <c r="E15" s="255"/>
      <c r="F15" s="1012"/>
      <c r="H15" s="177" t="s">
        <v>633</v>
      </c>
      <c r="I15" s="181">
        <f t="shared" ref="I15:J15" si="1">IF(ISBLANK(I6),"0",I6)</f>
        <v>14656</v>
      </c>
      <c r="J15" s="182">
        <f t="shared" si="1"/>
        <v>17519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21547</v>
      </c>
      <c r="J16" s="182">
        <f t="shared" si="2"/>
        <v>20182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159</v>
      </c>
      <c r="J17" s="184">
        <f t="shared" si="3"/>
        <v>153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63.546608539556345</v>
      </c>
      <c r="C21" s="186">
        <f>C13/SUM(C13:C15)*100</f>
        <v>58.095018829449586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12.87344531350173</v>
      </c>
      <c r="C22" s="187">
        <f>C14/SUM(C13:C15)*100</f>
        <v>15.020802841684619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23.579946146941914</v>
      </c>
      <c r="C23" s="188">
        <f>C15/SUM(C13:C15)*100</f>
        <v>26.884178328865794</v>
      </c>
      <c r="D23" s="255"/>
      <c r="E23" s="255"/>
      <c r="F23" s="1012"/>
      <c r="H23" s="176" t="s">
        <v>637</v>
      </c>
      <c r="I23" s="186">
        <f>I14/SUM(I14:I17)*100</f>
        <v>33.102750436942323</v>
      </c>
      <c r="J23" s="186">
        <f>J14/SUM(J14:J17)*100</f>
        <v>28.524763505220825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26.963480820531689</v>
      </c>
      <c r="J24" s="187">
        <f>J15/SUM(J14:J17)*100</f>
        <v>33.0790581748834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39.641247355349094</v>
      </c>
      <c r="J25" s="187">
        <f>J16/SUM(J14:J17)*100</f>
        <v>38.107286493835083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0.29252138717689263</v>
      </c>
      <c r="J26" s="188">
        <f>J17/SUM(J14:J17)*100</f>
        <v>0.28889182606068614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63.546608539556345</v>
      </c>
      <c r="C29" s="191">
        <f t="shared" si="4"/>
        <v>58.095018829449586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12.87344531350173</v>
      </c>
      <c r="C30" s="194">
        <f t="shared" si="4"/>
        <v>15.020802841684619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23.579946146941914</v>
      </c>
      <c r="C31" s="197">
        <f t="shared" si="4"/>
        <v>26.884178328865794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33.102750436942323</v>
      </c>
      <c r="J32" s="191">
        <f>J23</f>
        <v>28.524763505220825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26.963480820531689</v>
      </c>
      <c r="J33" s="194">
        <f t="shared" si="5"/>
        <v>33.0790581748834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39.641247355349094</v>
      </c>
      <c r="J34" s="194">
        <f t="shared" si="6"/>
        <v>38.107286493835083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0.29252138717689263</v>
      </c>
      <c r="J35" s="197">
        <f t="shared" si="7"/>
        <v>0.28889182606068614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1025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144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124467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121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17.600000000000001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-8.6999999999999993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73.599999999999994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27</v>
      </c>
      <c r="C5" s="657">
        <v>23</v>
      </c>
      <c r="E5" s="28"/>
      <c r="J5" s="656" t="s">
        <v>550</v>
      </c>
      <c r="K5" s="671">
        <f>IF(ISBLANK(B5),"",B5)</f>
        <v>27</v>
      </c>
      <c r="L5" s="620">
        <f>IF(ISBLANK(C5),"",C5)</f>
        <v>23</v>
      </c>
      <c r="N5" s="28"/>
    </row>
    <row r="6" spans="1:15" x14ac:dyDescent="0.25">
      <c r="A6" s="658" t="s">
        <v>551</v>
      </c>
      <c r="B6" s="659">
        <v>38</v>
      </c>
      <c r="C6" s="659">
        <v>40</v>
      </c>
      <c r="E6" s="44"/>
      <c r="J6" s="658" t="s">
        <v>551</v>
      </c>
      <c r="K6" s="672">
        <f t="shared" ref="K6:K10" si="0">IF(ISBLANK(B6),"",B6)</f>
        <v>38</v>
      </c>
      <c r="L6" s="621">
        <f t="shared" ref="L6:L10" si="1">IF(ISBLANK(C6),"",C6)</f>
        <v>40</v>
      </c>
      <c r="N6" s="44"/>
    </row>
    <row r="7" spans="1:15" x14ac:dyDescent="0.25">
      <c r="A7" s="658" t="s">
        <v>649</v>
      </c>
      <c r="B7" s="659">
        <v>198</v>
      </c>
      <c r="C7" s="659">
        <v>114</v>
      </c>
      <c r="E7" s="44"/>
      <c r="J7" s="658" t="s">
        <v>649</v>
      </c>
      <c r="K7" s="672">
        <f t="shared" si="0"/>
        <v>198</v>
      </c>
      <c r="L7" s="621">
        <f t="shared" si="1"/>
        <v>114</v>
      </c>
      <c r="N7" s="44"/>
    </row>
    <row r="8" spans="1:15" x14ac:dyDescent="0.25">
      <c r="A8" s="652" t="s">
        <v>650</v>
      </c>
      <c r="B8" s="653">
        <v>213</v>
      </c>
      <c r="C8" s="653">
        <v>88</v>
      </c>
      <c r="E8" s="21"/>
      <c r="J8" s="652" t="s">
        <v>650</v>
      </c>
      <c r="K8" s="672">
        <f t="shared" si="0"/>
        <v>213</v>
      </c>
      <c r="L8" s="621">
        <f t="shared" si="1"/>
        <v>88</v>
      </c>
      <c r="N8" s="21"/>
    </row>
    <row r="9" spans="1:15" x14ac:dyDescent="0.25">
      <c r="A9" s="652" t="s">
        <v>651</v>
      </c>
      <c r="B9" s="653">
        <v>336</v>
      </c>
      <c r="C9" s="653">
        <v>113</v>
      </c>
      <c r="E9" s="21"/>
      <c r="J9" s="652" t="s">
        <v>651</v>
      </c>
      <c r="K9" s="672">
        <f t="shared" si="0"/>
        <v>336</v>
      </c>
      <c r="L9" s="621">
        <f t="shared" si="1"/>
        <v>113</v>
      </c>
      <c r="N9" s="21"/>
    </row>
    <row r="10" spans="1:15" x14ac:dyDescent="0.25">
      <c r="A10" s="654" t="s">
        <v>373</v>
      </c>
      <c r="B10" s="655">
        <v>3823</v>
      </c>
      <c r="C10" s="655">
        <v>385</v>
      </c>
      <c r="J10" s="654" t="s">
        <v>373</v>
      </c>
      <c r="K10" s="673">
        <f t="shared" si="0"/>
        <v>3823</v>
      </c>
      <c r="L10" s="622">
        <f t="shared" si="1"/>
        <v>385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7.03</v>
      </c>
      <c r="C15" s="199"/>
      <c r="D15" s="255"/>
      <c r="E15" s="213"/>
      <c r="F15" s="255"/>
      <c r="G15" s="255"/>
      <c r="J15" s="675" t="s">
        <v>496</v>
      </c>
      <c r="K15" s="676">
        <f>B15</f>
        <v>7.03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1.18</v>
      </c>
      <c r="C16" s="199"/>
      <c r="D16" s="255"/>
      <c r="E16" s="256"/>
      <c r="F16" s="255"/>
      <c r="G16" s="255"/>
      <c r="J16" s="677" t="s">
        <v>497</v>
      </c>
      <c r="K16" s="678">
        <f>B16</f>
        <v>1.18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2.2000000000000002</v>
      </c>
      <c r="C18" s="199"/>
      <c r="D18" s="257"/>
      <c r="E18" s="258"/>
      <c r="F18" s="255"/>
      <c r="G18" s="255"/>
      <c r="J18" s="680" t="s">
        <v>509</v>
      </c>
      <c r="K18" s="676">
        <f>B18</f>
        <v>2.2000000000000002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5.71</v>
      </c>
      <c r="C19" s="200"/>
      <c r="D19" s="257"/>
      <c r="E19" s="258"/>
      <c r="F19" s="255"/>
      <c r="G19" s="255"/>
      <c r="J19" s="674" t="s">
        <v>510</v>
      </c>
      <c r="K19" s="678">
        <f>B19</f>
        <v>5.71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4.13</v>
      </c>
      <c r="C21" s="255"/>
      <c r="D21" s="255"/>
      <c r="E21" s="255"/>
      <c r="F21" s="255"/>
      <c r="G21" s="255"/>
      <c r="J21" s="663" t="s">
        <v>506</v>
      </c>
      <c r="K21" s="681">
        <f>B21</f>
        <v>4.13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4</v>
      </c>
      <c r="C32" s="657">
        <v>8</v>
      </c>
      <c r="E32" s="28"/>
      <c r="J32" s="656" t="s">
        <v>550</v>
      </c>
      <c r="K32" s="671">
        <f>IF(ISBLANK(B32),"",B32)</f>
        <v>4</v>
      </c>
      <c r="L32" s="620">
        <f>IF(ISBLANK(C32),"",C32)</f>
        <v>8</v>
      </c>
      <c r="N32" s="28"/>
    </row>
    <row r="33" spans="1:15" x14ac:dyDescent="0.25">
      <c r="A33" s="658" t="s">
        <v>551</v>
      </c>
      <c r="B33" s="659">
        <v>8</v>
      </c>
      <c r="C33" s="659">
        <v>10</v>
      </c>
      <c r="E33" s="44"/>
      <c r="J33" s="658" t="s">
        <v>551</v>
      </c>
      <c r="K33" s="672">
        <f t="shared" ref="K33:K37" si="2">IF(ISBLANK(B33),"",B33)</f>
        <v>8</v>
      </c>
      <c r="L33" s="621">
        <f t="shared" ref="L33:L37" si="3">IF(ISBLANK(C33),"",C33)</f>
        <v>10</v>
      </c>
      <c r="N33" s="44"/>
    </row>
    <row r="34" spans="1:15" x14ac:dyDescent="0.25">
      <c r="A34" s="658" t="s">
        <v>649</v>
      </c>
      <c r="B34" s="659">
        <v>71</v>
      </c>
      <c r="C34" s="659">
        <v>55</v>
      </c>
      <c r="E34" s="44"/>
      <c r="J34" s="658" t="s">
        <v>649</v>
      </c>
      <c r="K34" s="672">
        <f t="shared" si="2"/>
        <v>71</v>
      </c>
      <c r="L34" s="621">
        <f t="shared" si="3"/>
        <v>55</v>
      </c>
      <c r="N34" s="44"/>
    </row>
    <row r="35" spans="1:15" x14ac:dyDescent="0.25">
      <c r="A35" s="652" t="s">
        <v>650</v>
      </c>
      <c r="B35" s="653">
        <v>147</v>
      </c>
      <c r="C35" s="653">
        <v>60</v>
      </c>
      <c r="E35" s="21"/>
      <c r="J35" s="652" t="s">
        <v>650</v>
      </c>
      <c r="K35" s="672">
        <f t="shared" si="2"/>
        <v>147</v>
      </c>
      <c r="L35" s="621">
        <f t="shared" si="3"/>
        <v>60</v>
      </c>
      <c r="N35" s="21"/>
    </row>
    <row r="36" spans="1:15" x14ac:dyDescent="0.25">
      <c r="A36" s="652" t="s">
        <v>651</v>
      </c>
      <c r="B36" s="653">
        <v>158</v>
      </c>
      <c r="C36" s="653">
        <v>45</v>
      </c>
      <c r="E36" s="21"/>
      <c r="J36" s="652" t="s">
        <v>651</v>
      </c>
      <c r="K36" s="672">
        <f t="shared" si="2"/>
        <v>158</v>
      </c>
      <c r="L36" s="621">
        <f t="shared" si="3"/>
        <v>45</v>
      </c>
      <c r="N36" s="21"/>
    </row>
    <row r="37" spans="1:15" x14ac:dyDescent="0.25">
      <c r="A37" s="654" t="s">
        <v>373</v>
      </c>
      <c r="B37" s="655">
        <v>624</v>
      </c>
      <c r="C37" s="655">
        <v>84</v>
      </c>
      <c r="J37" s="654" t="s">
        <v>373</v>
      </c>
      <c r="K37" s="673">
        <f t="shared" si="2"/>
        <v>624</v>
      </c>
      <c r="L37" s="622">
        <f t="shared" si="3"/>
        <v>84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1.77</v>
      </c>
      <c r="C42" s="199"/>
      <c r="D42" s="255"/>
      <c r="E42" s="213"/>
      <c r="F42" s="255"/>
      <c r="G42" s="255"/>
      <c r="J42" s="675" t="s">
        <v>496</v>
      </c>
      <c r="K42" s="676">
        <f>B42</f>
        <v>1.77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0.47</v>
      </c>
      <c r="C43" s="199"/>
      <c r="D43" s="255"/>
      <c r="E43" s="256"/>
      <c r="F43" s="255"/>
      <c r="G43" s="255"/>
      <c r="J43" s="677" t="s">
        <v>497</v>
      </c>
      <c r="K43" s="678">
        <f>B43</f>
        <v>0.47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0.9</v>
      </c>
      <c r="C45" s="199"/>
      <c r="D45" s="257"/>
      <c r="E45" s="258"/>
      <c r="F45" s="255"/>
      <c r="G45" s="255"/>
      <c r="J45" s="680" t="s">
        <v>509</v>
      </c>
      <c r="K45" s="676">
        <f>B45</f>
        <v>0.9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1.33</v>
      </c>
      <c r="C46" s="200"/>
      <c r="D46" s="257"/>
      <c r="E46" s="258"/>
      <c r="F46" s="255"/>
      <c r="G46" s="255"/>
      <c r="J46" s="674" t="s">
        <v>510</v>
      </c>
      <c r="K46" s="678">
        <f>B46</f>
        <v>1.33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1.1299999999999999</v>
      </c>
      <c r="C48" s="255"/>
      <c r="D48" s="255"/>
      <c r="E48" s="255"/>
      <c r="F48" s="255"/>
      <c r="G48" s="255"/>
      <c r="J48" s="663" t="s">
        <v>506</v>
      </c>
      <c r="K48" s="681">
        <f>B48</f>
        <v>1.1299999999999999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16745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4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9695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75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15375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8598</v>
      </c>
      <c r="D4" s="645">
        <v>4</v>
      </c>
      <c r="E4" s="645">
        <v>6607</v>
      </c>
      <c r="F4" s="645">
        <v>1</v>
      </c>
      <c r="G4" s="645">
        <v>58</v>
      </c>
      <c r="H4" s="645">
        <v>7656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17383</v>
      </c>
      <c r="D5" s="604">
        <v>4</v>
      </c>
      <c r="E5" s="604">
        <v>5047</v>
      </c>
      <c r="F5" s="604">
        <v>1</v>
      </c>
      <c r="G5" s="604">
        <v>47</v>
      </c>
      <c r="H5" s="604">
        <v>7000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16745</v>
      </c>
      <c r="D6" s="619">
        <v>4</v>
      </c>
      <c r="E6" s="619">
        <v>9695</v>
      </c>
      <c r="F6" s="619">
        <v>1</v>
      </c>
      <c r="G6" s="619">
        <v>75</v>
      </c>
      <c r="H6" s="619">
        <v>15375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403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3.2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2.6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114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0.98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11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8.8000000000000007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78.400000000000006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4610694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37044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18</v>
      </c>
      <c r="C4" s="602">
        <v>16.7</v>
      </c>
      <c r="D4" s="602">
        <v>98.2</v>
      </c>
      <c r="E4" s="602">
        <v>0.97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25</v>
      </c>
      <c r="C5" s="604">
        <v>22.8</v>
      </c>
      <c r="D5" s="753">
        <v>118.7</v>
      </c>
      <c r="E5" s="753">
        <v>0.87</v>
      </c>
      <c r="G5" s="649" t="s">
        <v>454</v>
      </c>
      <c r="H5" s="650">
        <f>IF(ISBLANK(B4),"",B4)</f>
        <v>18</v>
      </c>
      <c r="I5" s="650">
        <f>IF(ISBLANK(B5),"",B5)</f>
        <v>25</v>
      </c>
      <c r="J5" s="651">
        <f>IF(ISBLANK(B6),"",B6)</f>
        <v>18</v>
      </c>
      <c r="K5" s="571"/>
    </row>
    <row r="6" spans="1:11" x14ac:dyDescent="0.25">
      <c r="A6" s="220">
        <v>2022</v>
      </c>
      <c r="B6" s="603">
        <v>18</v>
      </c>
      <c r="C6" s="604">
        <v>16.399999999999999</v>
      </c>
      <c r="D6" s="961">
        <v>114</v>
      </c>
      <c r="E6" s="961">
        <v>0.98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16.7</v>
      </c>
      <c r="I9" s="650">
        <f>IF(ISBLANK(C5),"",C5)</f>
        <v>22.8</v>
      </c>
      <c r="J9" s="651">
        <f>IF(ISBLANK(C6),"",C6)</f>
        <v>16.399999999999999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406</v>
      </c>
      <c r="C4" s="645">
        <v>3.1</v>
      </c>
      <c r="D4" s="645"/>
      <c r="E4" s="645">
        <v>0.15</v>
      </c>
      <c r="F4" s="645">
        <v>0.7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402</v>
      </c>
      <c r="C5" s="604">
        <v>3.1</v>
      </c>
      <c r="D5" s="604"/>
      <c r="E5" s="604">
        <v>0.17</v>
      </c>
      <c r="F5" s="604">
        <v>0.7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403</v>
      </c>
      <c r="C6" s="604">
        <v>3.2</v>
      </c>
      <c r="D6" s="604">
        <v>0.9</v>
      </c>
      <c r="E6" s="604">
        <v>0.18</v>
      </c>
      <c r="F6" s="604">
        <v>0.7</v>
      </c>
      <c r="G6" s="604">
        <v>2.6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81.900000000000006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95.7</v>
      </c>
      <c r="C6" s="604">
        <v>89.1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78.400000000000006</v>
      </c>
      <c r="D7" s="1076">
        <v>11</v>
      </c>
      <c r="E7" s="1076">
        <v>8.8000000000000007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8.8000000000000007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12474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10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36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347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3438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279666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2247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13706</v>
      </c>
      <c r="C5" s="1043">
        <v>6602</v>
      </c>
      <c r="D5" s="602">
        <v>7104</v>
      </c>
      <c r="G5" s="873" t="s">
        <v>126</v>
      </c>
      <c r="H5" s="639">
        <f>IF(ISBLANK(D7),"",D7)</f>
        <v>6471</v>
      </c>
    </row>
    <row r="6" spans="1:17" x14ac:dyDescent="0.25">
      <c r="A6" s="643">
        <v>2021</v>
      </c>
      <c r="B6" s="1043">
        <v>12351</v>
      </c>
      <c r="C6" s="1043">
        <v>5953</v>
      </c>
      <c r="D6" s="604">
        <v>6398</v>
      </c>
      <c r="G6" s="637" t="s">
        <v>127</v>
      </c>
      <c r="H6" s="625">
        <f>IF(ISBLANK(C7),"",C7)</f>
        <v>6003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12474</v>
      </c>
      <c r="C7" s="1043">
        <v>6003</v>
      </c>
      <c r="D7" s="619">
        <v>6471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6471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6003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79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3.8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0.1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3.7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6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84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77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4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7927</v>
      </c>
      <c r="C6" s="55">
        <v>4180</v>
      </c>
      <c r="D6" s="55">
        <v>3747</v>
      </c>
      <c r="E6" s="70">
        <v>9857</v>
      </c>
      <c r="F6" s="55">
        <v>5053</v>
      </c>
      <c r="G6" s="110">
        <v>4804</v>
      </c>
      <c r="H6" s="55">
        <v>5929</v>
      </c>
      <c r="I6" s="55">
        <v>3039</v>
      </c>
      <c r="J6" s="55">
        <v>2890</v>
      </c>
      <c r="K6" s="70">
        <v>22207</v>
      </c>
      <c r="L6" s="55">
        <v>11499</v>
      </c>
      <c r="M6" s="110">
        <v>10708</v>
      </c>
      <c r="N6" s="70">
        <v>22948</v>
      </c>
      <c r="O6" s="55">
        <v>11915</v>
      </c>
      <c r="P6" s="110">
        <v>11033</v>
      </c>
      <c r="Q6" s="70">
        <v>86469</v>
      </c>
      <c r="R6" s="55">
        <v>43829</v>
      </c>
      <c r="S6" s="110">
        <v>42640</v>
      </c>
      <c r="T6" s="70">
        <v>132764</v>
      </c>
      <c r="U6" s="55">
        <v>66027</v>
      </c>
      <c r="V6" s="162">
        <v>66737</v>
      </c>
    </row>
    <row r="7" spans="1:22" x14ac:dyDescent="0.25">
      <c r="A7" s="288">
        <v>2021</v>
      </c>
      <c r="B7" s="169">
        <v>7816</v>
      </c>
      <c r="C7" s="94">
        <v>4107</v>
      </c>
      <c r="D7" s="94">
        <v>3709</v>
      </c>
      <c r="E7" s="169">
        <v>9609</v>
      </c>
      <c r="F7" s="94">
        <v>4937</v>
      </c>
      <c r="G7" s="171">
        <v>4672</v>
      </c>
      <c r="H7" s="94">
        <v>5792</v>
      </c>
      <c r="I7" s="94">
        <v>2975</v>
      </c>
      <c r="J7" s="94">
        <v>2817</v>
      </c>
      <c r="K7" s="169">
        <v>21728</v>
      </c>
      <c r="L7" s="94">
        <v>11256</v>
      </c>
      <c r="M7" s="171">
        <v>10472</v>
      </c>
      <c r="N7" s="169">
        <v>22560</v>
      </c>
      <c r="O7" s="94">
        <v>11731</v>
      </c>
      <c r="P7" s="171">
        <v>10829</v>
      </c>
      <c r="Q7" s="169">
        <v>85215</v>
      </c>
      <c r="R7" s="94">
        <v>43204</v>
      </c>
      <c r="S7" s="171">
        <v>42011</v>
      </c>
      <c r="T7" s="214">
        <v>130940</v>
      </c>
      <c r="U7" s="58">
        <v>65126</v>
      </c>
      <c r="V7" s="162">
        <v>65814</v>
      </c>
    </row>
    <row r="8" spans="1:22" x14ac:dyDescent="0.25">
      <c r="A8" s="221">
        <v>2022</v>
      </c>
      <c r="B8" s="72">
        <v>7616</v>
      </c>
      <c r="C8" s="61">
        <v>3969</v>
      </c>
      <c r="D8" s="61">
        <v>3647</v>
      </c>
      <c r="E8" s="72">
        <v>9129</v>
      </c>
      <c r="F8" s="61">
        <v>4643</v>
      </c>
      <c r="G8" s="111">
        <v>4486</v>
      </c>
      <c r="H8" s="61">
        <v>5366</v>
      </c>
      <c r="I8" s="61">
        <v>2772</v>
      </c>
      <c r="J8" s="61">
        <v>2594</v>
      </c>
      <c r="K8" s="72">
        <v>20741</v>
      </c>
      <c r="L8" s="61">
        <v>10675</v>
      </c>
      <c r="M8" s="111">
        <v>10066</v>
      </c>
      <c r="N8" s="72">
        <v>20204</v>
      </c>
      <c r="O8" s="61">
        <v>10471</v>
      </c>
      <c r="P8" s="111">
        <v>9733</v>
      </c>
      <c r="Q8" s="72">
        <v>79880</v>
      </c>
      <c r="R8" s="61">
        <v>40309</v>
      </c>
      <c r="S8" s="111">
        <v>39571</v>
      </c>
      <c r="T8" s="72">
        <v>124467</v>
      </c>
      <c r="U8" s="61">
        <v>61749</v>
      </c>
      <c r="V8" s="111">
        <v>62718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7616</v>
      </c>
      <c r="C15" s="174">
        <f>E8</f>
        <v>9129</v>
      </c>
      <c r="D15" s="174">
        <f>H8</f>
        <v>5366</v>
      </c>
      <c r="E15" s="174">
        <f>K8</f>
        <v>20741</v>
      </c>
      <c r="F15" s="174">
        <f>N8</f>
        <v>20204</v>
      </c>
      <c r="G15" s="174">
        <f>Q8</f>
        <v>79880</v>
      </c>
      <c r="H15" s="336">
        <f>T8</f>
        <v>124467</v>
      </c>
      <c r="M15" s="174">
        <f>K8</f>
        <v>20741</v>
      </c>
      <c r="N15" s="174">
        <f>H15-E15-O15</f>
        <v>75884</v>
      </c>
      <c r="O15" s="174">
        <f>H15-(B15+C15+G15)</f>
        <v>27842</v>
      </c>
      <c r="P15" s="29"/>
      <c r="Q15" s="100">
        <f>M15/H15*100</f>
        <v>16.663854676339913</v>
      </c>
      <c r="R15" s="100">
        <f>N15/H15*100</f>
        <v>60.967163987241605</v>
      </c>
      <c r="S15" s="100">
        <f>O15/H15*100</f>
        <v>22.368981336418489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16.663854676339913</v>
      </c>
      <c r="R18" s="100">
        <f>N15/H15*100</f>
        <v>60.967163987241605</v>
      </c>
      <c r="S18" s="100">
        <f>O15/H15*100</f>
        <v>22.368981336418489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4.8</v>
      </c>
      <c r="C23" s="363"/>
      <c r="D23" s="363"/>
      <c r="E23" s="169">
        <v>9.6</v>
      </c>
      <c r="F23" s="363"/>
      <c r="G23" s="364"/>
      <c r="H23" s="169">
        <v>2.9</v>
      </c>
      <c r="I23" s="94">
        <v>5.55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5.5</v>
      </c>
      <c r="C24" s="363"/>
      <c r="D24" s="363"/>
      <c r="E24" s="169">
        <v>10.1</v>
      </c>
      <c r="F24" s="363"/>
      <c r="G24" s="364"/>
      <c r="H24" s="169">
        <v>4.5999999999999996</v>
      </c>
      <c r="I24" s="94">
        <v>1.79</v>
      </c>
      <c r="J24" s="171">
        <v>7.6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4.5</v>
      </c>
      <c r="C25" s="359"/>
      <c r="D25" s="359"/>
      <c r="E25" s="72">
        <v>7.2</v>
      </c>
      <c r="F25" s="359"/>
      <c r="G25" s="463"/>
      <c r="H25" s="72">
        <v>2.71</v>
      </c>
      <c r="I25" s="61">
        <v>3.57</v>
      </c>
      <c r="J25" s="111">
        <v>1.83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5.55</v>
      </c>
      <c r="F32" s="702">
        <f>A23</f>
        <v>2020</v>
      </c>
      <c r="G32" s="676">
        <f>IF(ISBLANK(J23),"",J23)</f>
        <v>0</v>
      </c>
      <c r="H32" s="676">
        <f>IF(ISBLANK(I23),"",I23)</f>
        <v>5.55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7.6</v>
      </c>
      <c r="C33" s="855">
        <f t="shared" ref="C33:C34" si="2">IF(ISBLANK(I24),"",I24)</f>
        <v>1.79</v>
      </c>
      <c r="F33" s="703">
        <f t="shared" ref="F33:F34" si="3">A24</f>
        <v>2021</v>
      </c>
      <c r="G33" s="855">
        <f t="shared" ref="G33:G34" si="4">IF(ISBLANK(J24),"",J24)</f>
        <v>7.6</v>
      </c>
      <c r="H33" s="855">
        <f t="shared" ref="H33:H34" si="5">IF(ISBLANK(I24),"",I24)</f>
        <v>1.79</v>
      </c>
    </row>
    <row r="34" spans="1:8" x14ac:dyDescent="0.25">
      <c r="A34" s="704">
        <f t="shared" si="0"/>
        <v>2022</v>
      </c>
      <c r="B34" s="678">
        <f t="shared" si="1"/>
        <v>1.83</v>
      </c>
      <c r="C34" s="678">
        <f t="shared" si="2"/>
        <v>3.57</v>
      </c>
      <c r="F34" s="704">
        <f t="shared" si="3"/>
        <v>2022</v>
      </c>
      <c r="G34" s="678">
        <f t="shared" si="4"/>
        <v>1.83</v>
      </c>
      <c r="H34" s="678">
        <f t="shared" si="5"/>
        <v>3.57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82</v>
      </c>
      <c r="C4" s="602">
        <v>6</v>
      </c>
      <c r="D4" s="602">
        <v>6</v>
      </c>
      <c r="E4" s="601">
        <v>5</v>
      </c>
      <c r="F4" s="602">
        <v>4</v>
      </c>
      <c r="G4" s="602">
        <v>0.3</v>
      </c>
    </row>
    <row r="5" spans="1:10" x14ac:dyDescent="0.25">
      <c r="A5" s="288">
        <v>2021</v>
      </c>
      <c r="B5" s="753">
        <v>80</v>
      </c>
      <c r="C5" s="753">
        <v>5</v>
      </c>
      <c r="D5" s="753">
        <v>2</v>
      </c>
      <c r="E5" s="755">
        <v>2</v>
      </c>
      <c r="F5" s="753">
        <v>3.8</v>
      </c>
      <c r="G5" s="753">
        <v>0.1</v>
      </c>
    </row>
    <row r="6" spans="1:10" x14ac:dyDescent="0.25">
      <c r="A6" s="220">
        <v>2022</v>
      </c>
      <c r="B6" s="754">
        <v>77</v>
      </c>
      <c r="C6" s="754">
        <v>4</v>
      </c>
      <c r="D6" s="754">
        <v>2</v>
      </c>
      <c r="E6" s="756">
        <v>2</v>
      </c>
      <c r="F6" s="754">
        <v>3.8</v>
      </c>
      <c r="G6" s="754">
        <v>0.1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82</v>
      </c>
      <c r="C11" s="80">
        <f>IF(ISBLANK(D4),"",D4)</f>
        <v>6</v>
      </c>
      <c r="E11" s="103">
        <f>A4</f>
        <v>2020</v>
      </c>
      <c r="F11" s="80">
        <f>IF(ISBLANK(B4),"",B4)</f>
        <v>82</v>
      </c>
      <c r="G11" s="80">
        <f>IF(ISBLANK(D4),"",D4)</f>
        <v>6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80</v>
      </c>
      <c r="C12" s="80">
        <f>IF(ISBLANK(D5),"",D5)</f>
        <v>2</v>
      </c>
      <c r="E12" s="103">
        <f t="shared" ref="E12:E13" si="1">A5</f>
        <v>2021</v>
      </c>
      <c r="F12" s="80">
        <f t="shared" ref="F12:F13" si="2">IF(ISBLANK(B5),"",B5)</f>
        <v>80</v>
      </c>
      <c r="G12" s="80">
        <f t="shared" ref="G12:G13" si="3">IF(ISBLANK(D5),"",D5)</f>
        <v>2</v>
      </c>
    </row>
    <row r="13" spans="1:10" x14ac:dyDescent="0.25">
      <c r="A13" s="156">
        <f t="shared" si="0"/>
        <v>2022</v>
      </c>
      <c r="B13" s="83">
        <f>IF(ISBLANK(B6),"",B6)</f>
        <v>77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77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6</v>
      </c>
      <c r="C18" s="80">
        <f>IF(ISBLANK(E4),"",E4)</f>
        <v>5</v>
      </c>
      <c r="E18" s="605">
        <f>A4</f>
        <v>2020</v>
      </c>
      <c r="F18" s="100">
        <f>IF(ISBLANK(C4),"",C4)</f>
        <v>6</v>
      </c>
      <c r="G18" s="100">
        <f>IF(ISBLANK(E4),"",E4)</f>
        <v>5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5</v>
      </c>
      <c r="C19" s="80">
        <f>IF(ISBLANK(E5),"",E5)</f>
        <v>2</v>
      </c>
      <c r="E19" s="103">
        <f t="shared" ref="E19:E20" si="5">A5</f>
        <v>2021</v>
      </c>
      <c r="F19" s="104">
        <f>IF(ISBLANK(C5),"",C5)</f>
        <v>5</v>
      </c>
      <c r="G19" s="104">
        <f t="shared" ref="G19:G20" si="6">IF(ISBLANK(E5),"",E5)</f>
        <v>2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4</v>
      </c>
      <c r="C20" s="83">
        <f>IF(ISBLANK(E6),"",E6)</f>
        <v>2</v>
      </c>
      <c r="E20" s="156">
        <f t="shared" si="5"/>
        <v>2022</v>
      </c>
      <c r="F20" s="83">
        <f>IF(ISBLANK(C6),"",C6)</f>
        <v>4</v>
      </c>
      <c r="G20" s="83">
        <f t="shared" si="6"/>
        <v>2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4181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3.4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3291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16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841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4.0999999999999996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554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4580</v>
      </c>
    </row>
    <row r="17" spans="2:3" x14ac:dyDescent="0.25">
      <c r="B17" s="255">
        <v>2021</v>
      </c>
      <c r="C17" s="1010">
        <v>3823</v>
      </c>
    </row>
    <row r="18" spans="2:3" x14ac:dyDescent="0.25">
      <c r="B18" s="255">
        <v>2022</v>
      </c>
      <c r="C18" s="1010">
        <v>3291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4580</v>
      </c>
    </row>
    <row r="22" spans="2:3" x14ac:dyDescent="0.25">
      <c r="B22" s="638">
        <f>B17</f>
        <v>2021</v>
      </c>
      <c r="C22" s="638">
        <f t="shared" ref="C22:C23" si="0">IF(ISBLANK(C17),"",C17)</f>
        <v>3823</v>
      </c>
    </row>
    <row r="23" spans="2:3" x14ac:dyDescent="0.25">
      <c r="B23" s="638">
        <f>B18</f>
        <v>2022</v>
      </c>
      <c r="C23" s="638">
        <f t="shared" si="0"/>
        <v>3291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69</v>
      </c>
      <c r="C5" s="55">
        <v>106</v>
      </c>
      <c r="D5" s="55">
        <v>61</v>
      </c>
      <c r="E5" s="271">
        <f>SUM(B5:D5)</f>
        <v>236</v>
      </c>
      <c r="F5" s="71">
        <v>4869</v>
      </c>
      <c r="G5" s="70">
        <v>0.3</v>
      </c>
      <c r="H5" s="55">
        <v>0.1</v>
      </c>
      <c r="I5" s="110">
        <v>0.2</v>
      </c>
      <c r="J5" s="71">
        <v>3.7</v>
      </c>
    </row>
    <row r="6" spans="1:10" x14ac:dyDescent="0.25">
      <c r="A6" s="288">
        <v>2021</v>
      </c>
      <c r="B6" s="759">
        <v>72</v>
      </c>
      <c r="C6" s="760">
        <v>103</v>
      </c>
      <c r="D6" s="760">
        <v>67</v>
      </c>
      <c r="E6" s="272">
        <f>SUM(B6:D6)</f>
        <v>242</v>
      </c>
      <c r="F6" s="216">
        <v>4312</v>
      </c>
      <c r="G6" s="459">
        <v>0.3</v>
      </c>
      <c r="H6" s="460">
        <v>0.1</v>
      </c>
      <c r="I6" s="765">
        <v>0.2</v>
      </c>
      <c r="J6" s="216">
        <v>3.3</v>
      </c>
    </row>
    <row r="7" spans="1:10" x14ac:dyDescent="0.25">
      <c r="A7" s="220">
        <v>2022</v>
      </c>
      <c r="B7" s="169">
        <v>115</v>
      </c>
      <c r="C7" s="94">
        <v>121</v>
      </c>
      <c r="D7" s="94">
        <v>88</v>
      </c>
      <c r="E7" s="449">
        <f>SUM(B7:D7)</f>
        <v>324</v>
      </c>
      <c r="F7" s="170">
        <v>4181</v>
      </c>
      <c r="G7" s="169">
        <v>0.6</v>
      </c>
      <c r="H7" s="94">
        <v>0.2</v>
      </c>
      <c r="I7" s="171">
        <v>0.3</v>
      </c>
      <c r="J7" s="170">
        <v>3.4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4869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4312</v>
      </c>
      <c r="C14" s="28"/>
      <c r="D14" s="28"/>
      <c r="F14" s="627" t="s">
        <v>1534</v>
      </c>
      <c r="G14" s="623">
        <f>IF(ISBLANK(B7),"",B7)</f>
        <v>115</v>
      </c>
      <c r="I14" s="627" t="s">
        <v>1537</v>
      </c>
      <c r="J14" s="623">
        <f>IF(ISBLANK(B7),"",B7)</f>
        <v>115</v>
      </c>
    </row>
    <row r="15" spans="1:10" x14ac:dyDescent="0.25">
      <c r="A15" s="626">
        <f t="shared" ref="A15" si="1">A7</f>
        <v>2022</v>
      </c>
      <c r="B15" s="625">
        <f t="shared" si="0"/>
        <v>4181</v>
      </c>
      <c r="C15" s="28"/>
      <c r="D15" s="28"/>
      <c r="F15" s="628" t="s">
        <v>1535</v>
      </c>
      <c r="G15" s="624">
        <f>IF(ISBLANK(C7),"",C7)</f>
        <v>121</v>
      </c>
      <c r="I15" s="628" t="s">
        <v>1546</v>
      </c>
      <c r="J15" s="624">
        <f>IF(ISBLANK(C7),"",C7)</f>
        <v>121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88</v>
      </c>
      <c r="I16" s="629" t="s">
        <v>1547</v>
      </c>
      <c r="J16" s="625">
        <f>IF(ISBLANK(D7),"",D7)</f>
        <v>88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51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577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167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11.7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181</v>
      </c>
      <c r="C6" s="761"/>
      <c r="D6" s="761"/>
      <c r="E6" s="459">
        <v>11.7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146</v>
      </c>
      <c r="C7" s="761"/>
      <c r="D7" s="761"/>
      <c r="E7" s="459">
        <v>9.6999999999999993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167</v>
      </c>
      <c r="C8" s="762"/>
      <c r="D8" s="762"/>
      <c r="E8" s="603">
        <v>11.7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181</v>
      </c>
      <c r="C16" s="757"/>
      <c r="I16" s="702">
        <f>A6</f>
        <v>2020</v>
      </c>
      <c r="J16" s="676">
        <f>IF(ISBLANK(E6),"",E6)</f>
        <v>11.7</v>
      </c>
      <c r="K16" s="758"/>
    </row>
    <row r="17" spans="1:10" x14ac:dyDescent="0.25">
      <c r="A17" s="703">
        <f>A7</f>
        <v>2021</v>
      </c>
      <c r="B17" s="855">
        <f>IF(ISBLANK(B7),"",B7)</f>
        <v>146</v>
      </c>
      <c r="C17" s="757"/>
      <c r="I17" s="703">
        <f>A7</f>
        <v>2021</v>
      </c>
      <c r="J17" s="855">
        <f>IF(ISBLANK(E7),"",E7)</f>
        <v>9.6999999999999993</v>
      </c>
    </row>
    <row r="18" spans="1:10" x14ac:dyDescent="0.25">
      <c r="A18" s="704">
        <f>A8</f>
        <v>2022</v>
      </c>
      <c r="B18" s="678">
        <f>IF(ISBLANK(B8),"",B8)</f>
        <v>167</v>
      </c>
      <c r="C18" s="757"/>
      <c r="I18" s="704">
        <f>A8</f>
        <v>2022</v>
      </c>
      <c r="J18" s="678">
        <f>IF(ISBLANK(E8),"",E8)</f>
        <v>11.7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80</v>
      </c>
      <c r="D5" s="451">
        <f>IF(ISBLANK(B5),"",A5)</f>
        <v>2020</v>
      </c>
      <c r="E5" s="620">
        <f>IF(ISBLANK(B5),"",B5)</f>
        <v>80</v>
      </c>
      <c r="K5" s="219">
        <v>2020</v>
      </c>
      <c r="L5" s="657">
        <v>3.7</v>
      </c>
    </row>
    <row r="6" spans="1:12" x14ac:dyDescent="0.25">
      <c r="A6" s="231">
        <v>2021</v>
      </c>
      <c r="B6" s="604">
        <v>76</v>
      </c>
      <c r="D6" s="452">
        <f>IF(ISBLANK(B6),"",A6)</f>
        <v>2021</v>
      </c>
      <c r="E6" s="621">
        <f>IF(ISBLANK(B6),"",B6)</f>
        <v>76</v>
      </c>
      <c r="K6" s="288">
        <v>2021</v>
      </c>
      <c r="L6" s="659">
        <v>3.7</v>
      </c>
    </row>
    <row r="7" spans="1:12" x14ac:dyDescent="0.25">
      <c r="A7" s="123">
        <v>2022</v>
      </c>
      <c r="B7" s="619">
        <v>74</v>
      </c>
      <c r="D7" s="381">
        <f>IF(ISBLANK(B7),"",A7)</f>
        <v>2022</v>
      </c>
      <c r="E7" s="622">
        <f>IF(ISBLANK(B7),"",B7)</f>
        <v>74</v>
      </c>
      <c r="K7" s="221">
        <v>2022</v>
      </c>
      <c r="L7" s="619">
        <v>3.7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74</v>
      </c>
      <c r="C4" s="645">
        <v>578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70</v>
      </c>
      <c r="C5" s="604">
        <v>590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51</v>
      </c>
      <c r="C6" s="604">
        <v>577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46</v>
      </c>
      <c r="C5" s="645">
        <v>2868</v>
      </c>
      <c r="D5" s="645">
        <v>298</v>
      </c>
      <c r="E5" s="871">
        <v>10.3</v>
      </c>
      <c r="F5" s="1048">
        <v>10</v>
      </c>
      <c r="G5" s="1048">
        <v>10.6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36</v>
      </c>
      <c r="C6" s="659">
        <v>3609</v>
      </c>
      <c r="D6" s="659">
        <v>343</v>
      </c>
      <c r="E6" s="659">
        <v>9.4</v>
      </c>
      <c r="F6" s="659">
        <v>9.1</v>
      </c>
      <c r="G6" s="659">
        <v>9.6999999999999993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36</v>
      </c>
      <c r="C7" s="619">
        <v>3438</v>
      </c>
      <c r="D7" s="619">
        <v>347</v>
      </c>
      <c r="E7" s="619">
        <v>10</v>
      </c>
      <c r="F7" s="619">
        <v>9.6999999999999993</v>
      </c>
      <c r="G7" s="619">
        <v>10.3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20.9</v>
      </c>
      <c r="C4" s="657">
        <v>1017</v>
      </c>
      <c r="D4" s="657">
        <v>4.5999999999999996</v>
      </c>
      <c r="E4" s="657">
        <v>613</v>
      </c>
      <c r="F4" s="657">
        <v>0.5</v>
      </c>
      <c r="G4" s="657">
        <v>88</v>
      </c>
      <c r="H4" s="657">
        <v>11</v>
      </c>
      <c r="I4" s="657">
        <v>86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17.8</v>
      </c>
      <c r="C5" s="604">
        <v>842</v>
      </c>
      <c r="D5" s="604">
        <v>3.9</v>
      </c>
      <c r="E5" s="604">
        <v>569</v>
      </c>
      <c r="F5" s="604">
        <v>0.4</v>
      </c>
      <c r="G5" s="604">
        <v>82</v>
      </c>
      <c r="H5" s="604">
        <v>7</v>
      </c>
      <c r="I5" s="604">
        <v>87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16</v>
      </c>
      <c r="C6" s="619">
        <v>841</v>
      </c>
      <c r="D6" s="619">
        <v>4.0999999999999996</v>
      </c>
      <c r="E6" s="619">
        <v>554</v>
      </c>
      <c r="F6" s="619">
        <v>0.4</v>
      </c>
      <c r="G6" s="619">
        <v>79</v>
      </c>
      <c r="H6" s="619">
        <v>6</v>
      </c>
      <c r="I6" s="619">
        <v>84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25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527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89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1034</v>
      </c>
      <c r="C4" s="1015">
        <v>541</v>
      </c>
      <c r="D4" s="1015">
        <v>493</v>
      </c>
      <c r="E4" s="1014">
        <v>2377</v>
      </c>
      <c r="F4" s="1015">
        <v>1247</v>
      </c>
      <c r="G4" s="1015">
        <v>1130</v>
      </c>
      <c r="H4" s="1016">
        <v>7.8</v>
      </c>
      <c r="I4" s="1016">
        <v>17.899999999999999</v>
      </c>
      <c r="J4" s="1016">
        <v>-10.1</v>
      </c>
      <c r="K4" s="70">
        <v>1168</v>
      </c>
      <c r="L4" s="55">
        <v>465</v>
      </c>
      <c r="M4" s="110">
        <v>703</v>
      </c>
      <c r="N4" s="55">
        <v>1455</v>
      </c>
      <c r="O4" s="55">
        <v>577</v>
      </c>
      <c r="P4" s="110">
        <v>878</v>
      </c>
    </row>
    <row r="5" spans="1:17" x14ac:dyDescent="0.25">
      <c r="A5" s="288">
        <v>2021</v>
      </c>
      <c r="B5" s="1017">
        <v>1086</v>
      </c>
      <c r="C5" s="1018">
        <v>560</v>
      </c>
      <c r="D5" s="1018">
        <v>526</v>
      </c>
      <c r="E5" s="1017">
        <v>2793</v>
      </c>
      <c r="F5" s="1018">
        <v>1404</v>
      </c>
      <c r="G5" s="1018">
        <v>1389</v>
      </c>
      <c r="H5" s="1019">
        <v>8.3000000000000007</v>
      </c>
      <c r="I5" s="1019">
        <v>21.3</v>
      </c>
      <c r="J5" s="1019">
        <v>-13</v>
      </c>
      <c r="K5" s="214">
        <v>1490</v>
      </c>
      <c r="L5" s="58">
        <v>591</v>
      </c>
      <c r="M5" s="162">
        <v>899</v>
      </c>
      <c r="N5" s="58">
        <v>1800</v>
      </c>
      <c r="O5" s="58">
        <v>728</v>
      </c>
      <c r="P5" s="162">
        <v>1072</v>
      </c>
    </row>
    <row r="6" spans="1:17" x14ac:dyDescent="0.25">
      <c r="A6" s="221">
        <v>2022</v>
      </c>
      <c r="B6" s="1020">
        <v>1106</v>
      </c>
      <c r="C6" s="1021">
        <v>560</v>
      </c>
      <c r="D6" s="1021">
        <v>546</v>
      </c>
      <c r="E6" s="1020">
        <v>2194</v>
      </c>
      <c r="F6" s="1021">
        <v>1096</v>
      </c>
      <c r="G6" s="1021">
        <v>1098</v>
      </c>
      <c r="H6" s="1022">
        <v>8.9</v>
      </c>
      <c r="I6" s="1022">
        <v>17.600000000000001</v>
      </c>
      <c r="J6" s="1022">
        <v>-8.6999999999999993</v>
      </c>
      <c r="K6" s="1023">
        <v>1580</v>
      </c>
      <c r="L6" s="1024">
        <v>619</v>
      </c>
      <c r="M6" s="1025">
        <v>961</v>
      </c>
      <c r="N6" s="1024">
        <v>1892</v>
      </c>
      <c r="O6" s="1024">
        <v>731</v>
      </c>
      <c r="P6" s="1025">
        <v>1161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493</v>
      </c>
      <c r="C13" s="321">
        <f>IF(ISBLANK(C4),"",C4)</f>
        <v>541</v>
      </c>
      <c r="D13" s="366"/>
      <c r="E13" s="324">
        <f>A4</f>
        <v>2020</v>
      </c>
      <c r="F13" s="321">
        <f>IF(ISBLANK(G4),"",G4)</f>
        <v>1130</v>
      </c>
      <c r="G13" s="321">
        <f>IF(ISBLANK(F4),"",F4)</f>
        <v>1247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526</v>
      </c>
      <c r="C14" s="322">
        <f t="shared" ref="C14:C15" si="2">IF(ISBLANK(C5),"",C5)</f>
        <v>560</v>
      </c>
      <c r="D14" s="366"/>
      <c r="E14" s="325">
        <f t="shared" ref="E14:E15" si="3">A5</f>
        <v>2021</v>
      </c>
      <c r="F14" s="322">
        <f t="shared" ref="F14:F15" si="4">IF(ISBLANK(G5),"",G5)</f>
        <v>1389</v>
      </c>
      <c r="G14" s="322">
        <f t="shared" ref="G14:G15" si="5">IF(ISBLANK(F5),"",F5)</f>
        <v>1404</v>
      </c>
      <c r="H14" s="391"/>
      <c r="I14" s="391"/>
      <c r="J14" s="48"/>
      <c r="K14" s="327" t="s">
        <v>544</v>
      </c>
      <c r="L14" s="330">
        <f>IF(ISBLANK(K4),"",K4)</f>
        <v>1168</v>
      </c>
      <c r="M14" s="330">
        <f>IF(ISBLANK(K5),"",K5)</f>
        <v>1490</v>
      </c>
      <c r="N14" s="330">
        <f>IF(ISBLANK(K6),"",K6)</f>
        <v>1580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546</v>
      </c>
      <c r="C15" s="323">
        <f t="shared" si="2"/>
        <v>560</v>
      </c>
      <c r="E15" s="326">
        <f t="shared" si="3"/>
        <v>2022</v>
      </c>
      <c r="F15" s="323">
        <f t="shared" si="4"/>
        <v>1098</v>
      </c>
      <c r="G15" s="323">
        <f t="shared" si="5"/>
        <v>1096</v>
      </c>
      <c r="H15" s="213"/>
      <c r="I15" s="213"/>
      <c r="J15" s="28"/>
      <c r="K15" s="328" t="s">
        <v>543</v>
      </c>
      <c r="L15" s="331">
        <f>IF(ISBLANK(N4),"",N4)</f>
        <v>1455</v>
      </c>
      <c r="M15" s="331">
        <f>IF(ISBLANK(N5),"",N5)</f>
        <v>1800</v>
      </c>
      <c r="N15" s="331">
        <f>IF(ISBLANK(N6),"",N6)</f>
        <v>1892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1168</v>
      </c>
      <c r="M19" s="330">
        <f>IF(ISBLANK(K5),"",K5)</f>
        <v>1490</v>
      </c>
      <c r="N19" s="330">
        <f>IF(ISBLANK(K6),"",K6)</f>
        <v>1580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1455</v>
      </c>
      <c r="M20" s="331">
        <f>IF(ISBLANK(N5),"",N5)</f>
        <v>1800</v>
      </c>
      <c r="N20" s="331">
        <f>IF(ISBLANK(N6),"",N6)</f>
        <v>1892</v>
      </c>
      <c r="O20" s="366"/>
    </row>
    <row r="21" spans="1:15" x14ac:dyDescent="0.25">
      <c r="A21" s="324">
        <f>A4</f>
        <v>2020</v>
      </c>
      <c r="B21" s="321">
        <f>IF(ISBLANK(D4),"",D4)</f>
        <v>493</v>
      </c>
      <c r="C21" s="321">
        <f>IF(ISBLANK(C4),"",C4)</f>
        <v>541</v>
      </c>
      <c r="E21" s="324">
        <f>A4</f>
        <v>2020</v>
      </c>
      <c r="F21" s="321">
        <f>IF(ISBLANK(G4),"",G4)</f>
        <v>1130</v>
      </c>
      <c r="G21" s="321">
        <f>IF(ISBLANK(F4),"",F4)</f>
        <v>1247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526</v>
      </c>
      <c r="C22" s="322">
        <f t="shared" ref="C22:C23" si="8">IF(ISBLANK(C5),"",C5)</f>
        <v>560</v>
      </c>
      <c r="E22" s="325">
        <f t="shared" ref="E22:E23" si="9">A5</f>
        <v>2021</v>
      </c>
      <c r="F22" s="322">
        <f t="shared" ref="F22:F23" si="10">IF(ISBLANK(G5),"",G5)</f>
        <v>1389</v>
      </c>
      <c r="G22" s="322">
        <f t="shared" ref="G22:G23" si="11">IF(ISBLANK(F5),"",F5)</f>
        <v>1404</v>
      </c>
    </row>
    <row r="23" spans="1:15" x14ac:dyDescent="0.25">
      <c r="A23" s="326">
        <f t="shared" si="6"/>
        <v>2022</v>
      </c>
      <c r="B23" s="323">
        <f t="shared" si="7"/>
        <v>546</v>
      </c>
      <c r="C23" s="323">
        <f t="shared" si="8"/>
        <v>560</v>
      </c>
      <c r="E23" s="326">
        <f t="shared" si="9"/>
        <v>2022</v>
      </c>
      <c r="F23" s="323">
        <f t="shared" si="10"/>
        <v>1098</v>
      </c>
      <c r="G23" s="323">
        <f t="shared" si="11"/>
        <v>1096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22</v>
      </c>
      <c r="C5" s="613"/>
      <c r="D5" s="613"/>
      <c r="E5" s="601">
        <v>35</v>
      </c>
      <c r="F5" s="618"/>
      <c r="G5" s="947"/>
      <c r="H5" s="601">
        <v>187</v>
      </c>
      <c r="I5" s="618">
        <v>48</v>
      </c>
      <c r="J5" s="618">
        <v>139</v>
      </c>
      <c r="K5" s="618"/>
      <c r="L5" s="947"/>
    </row>
    <row r="6" spans="1:12" x14ac:dyDescent="0.25">
      <c r="A6" s="288">
        <v>2021</v>
      </c>
      <c r="B6" s="603">
        <v>31</v>
      </c>
      <c r="C6" s="614"/>
      <c r="D6" s="614"/>
      <c r="E6" s="1043">
        <v>121</v>
      </c>
      <c r="F6" s="1037"/>
      <c r="G6" s="982"/>
      <c r="H6" s="1043">
        <v>528</v>
      </c>
      <c r="I6" s="1037">
        <v>167</v>
      </c>
      <c r="J6" s="1037">
        <v>361</v>
      </c>
      <c r="K6" s="1037"/>
      <c r="L6" s="982"/>
    </row>
    <row r="7" spans="1:12" x14ac:dyDescent="0.25">
      <c r="A7" s="220">
        <v>2022</v>
      </c>
      <c r="B7" s="603">
        <v>25</v>
      </c>
      <c r="C7" s="614"/>
      <c r="D7" s="614"/>
      <c r="E7" s="1043">
        <v>89</v>
      </c>
      <c r="F7" s="1037"/>
      <c r="G7" s="982"/>
      <c r="H7" s="1043">
        <v>527</v>
      </c>
      <c r="I7" s="1037">
        <v>131</v>
      </c>
      <c r="J7" s="1037">
        <v>396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131</v>
      </c>
    </row>
    <row r="15" spans="1:12" ht="30" x14ac:dyDescent="0.25">
      <c r="A15" s="835" t="s">
        <v>1551</v>
      </c>
      <c r="B15" s="625">
        <f>IF(ISBLANK(J7),"",J7)</f>
        <v>396</v>
      </c>
    </row>
    <row r="17" spans="1:2" x14ac:dyDescent="0.25">
      <c r="A17" s="627" t="s">
        <v>1548</v>
      </c>
      <c r="B17" s="623">
        <f>IF(ISBLANK(I7),"",I7)</f>
        <v>131</v>
      </c>
    </row>
    <row r="18" spans="1:2" x14ac:dyDescent="0.25">
      <c r="A18" s="629" t="s">
        <v>1549</v>
      </c>
      <c r="B18" s="625">
        <f>IF(ISBLANK(J7),"",J7)</f>
        <v>396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58.6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68.5</v>
      </c>
      <c r="C6" s="616">
        <v>32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66.8</v>
      </c>
      <c r="C10" s="616">
        <v>33.299999999999997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58.6</v>
      </c>
      <c r="C14" s="73">
        <v>36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608.351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560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34203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306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30973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41818.230000000003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41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1.5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23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608.351</v>
      </c>
      <c r="C5" s="613">
        <v>420.12799999999999</v>
      </c>
      <c r="D5" s="753">
        <v>28350</v>
      </c>
      <c r="E5" s="753">
        <v>22</v>
      </c>
      <c r="G5" s="360">
        <v>2014</v>
      </c>
      <c r="H5" s="70">
        <v>35883.99</v>
      </c>
      <c r="I5" s="55">
        <v>23949.11</v>
      </c>
      <c r="J5" s="55">
        <v>11934.88</v>
      </c>
      <c r="K5" s="71">
        <v>35</v>
      </c>
    </row>
    <row r="6" spans="1:12" x14ac:dyDescent="0.25">
      <c r="A6" s="288">
        <v>2021</v>
      </c>
      <c r="B6" s="603">
        <v>608.351</v>
      </c>
      <c r="C6" s="614">
        <v>420.12799999999999</v>
      </c>
      <c r="D6" s="961">
        <v>28254</v>
      </c>
      <c r="E6" s="961">
        <v>22</v>
      </c>
      <c r="G6" s="482">
        <v>2017</v>
      </c>
      <c r="H6" s="214">
        <v>41058.120000000003</v>
      </c>
      <c r="I6" s="58">
        <v>31037.37</v>
      </c>
      <c r="J6" s="58">
        <v>10020.75</v>
      </c>
      <c r="K6" s="216">
        <v>40</v>
      </c>
    </row>
    <row r="7" spans="1:12" x14ac:dyDescent="0.25">
      <c r="A7" s="220">
        <v>2022</v>
      </c>
      <c r="B7" s="603">
        <v>608.351</v>
      </c>
      <c r="C7" s="614">
        <v>424.20100000000002</v>
      </c>
      <c r="D7" s="961">
        <v>28026</v>
      </c>
      <c r="E7" s="961">
        <v>23</v>
      </c>
      <c r="G7" s="484">
        <v>2020</v>
      </c>
      <c r="H7" s="72">
        <v>41818.230000000003</v>
      </c>
      <c r="I7" s="61">
        <v>30728.98</v>
      </c>
      <c r="J7" s="61">
        <v>11089.25</v>
      </c>
      <c r="K7" s="73">
        <v>41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424.20100000000002</v>
      </c>
      <c r="D14" s="633">
        <f>A5</f>
        <v>2020</v>
      </c>
      <c r="E14" s="627">
        <f>IF(ISBLANK(D5),"",D5)</f>
        <v>28350</v>
      </c>
      <c r="F14" s="213"/>
      <c r="G14" s="636" t="s">
        <v>933</v>
      </c>
      <c r="H14" s="623">
        <f>IF(ISBLANK(J7),"",J7)</f>
        <v>11089.25</v>
      </c>
      <c r="I14" s="213"/>
      <c r="J14" s="213"/>
    </row>
    <row r="15" spans="1:12" x14ac:dyDescent="0.25">
      <c r="A15" s="872" t="s">
        <v>16</v>
      </c>
      <c r="B15" s="632">
        <f>IF(ISBLANK(B7),"",B7)</f>
        <v>608.351</v>
      </c>
      <c r="D15" s="634">
        <f t="shared" ref="D15:D16" si="0">A6</f>
        <v>2021</v>
      </c>
      <c r="E15" s="628">
        <f>IF(ISBLANK(D6),"",D6)</f>
        <v>28254</v>
      </c>
      <c r="F15" s="213"/>
      <c r="G15" s="637" t="s">
        <v>934</v>
      </c>
      <c r="H15" s="625">
        <f>IF(ISBLANK(I7),"",I7)</f>
        <v>30728.98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28026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424.20100000000002</v>
      </c>
      <c r="F19" s="255"/>
      <c r="G19" s="636" t="s">
        <v>537</v>
      </c>
      <c r="H19" s="623">
        <f>IF(ISBLANK(J7),"",J7)</f>
        <v>11089.25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608.351</v>
      </c>
      <c r="F20" s="255"/>
      <c r="G20" s="637" t="s">
        <v>536</v>
      </c>
      <c r="H20" s="625">
        <f>IF(ISBLANK(I7),"",I7)</f>
        <v>30728.98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0.6</v>
      </c>
      <c r="C5" s="1101">
        <v>34154</v>
      </c>
      <c r="D5" s="1102">
        <v>560</v>
      </c>
      <c r="E5" s="1101">
        <v>30973</v>
      </c>
      <c r="F5" s="1102">
        <v>306</v>
      </c>
    </row>
    <row r="6" spans="1:9" x14ac:dyDescent="0.25">
      <c r="A6" s="220">
        <v>2021</v>
      </c>
      <c r="B6" s="1101">
        <v>1.1000000000000001</v>
      </c>
      <c r="C6" s="1101">
        <v>34180</v>
      </c>
      <c r="D6" s="1102">
        <v>560</v>
      </c>
      <c r="E6" s="1101">
        <v>30973</v>
      </c>
      <c r="F6" s="1102">
        <v>306</v>
      </c>
    </row>
    <row r="7" spans="1:9" x14ac:dyDescent="0.25">
      <c r="A7" s="221">
        <v>2022</v>
      </c>
      <c r="B7" s="73">
        <v>1.5</v>
      </c>
      <c r="C7" s="73">
        <v>34203</v>
      </c>
      <c r="D7" s="73">
        <v>560</v>
      </c>
      <c r="E7" s="73">
        <v>30973</v>
      </c>
      <c r="F7" s="73">
        <v>306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26589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12545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14044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53709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26422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27287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2.1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1.9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8383</v>
      </c>
      <c r="C5" s="460">
        <v>5081</v>
      </c>
      <c r="D5" s="460">
        <v>3302</v>
      </c>
      <c r="E5" s="459">
        <v>26694</v>
      </c>
      <c r="F5" s="460">
        <v>10240</v>
      </c>
      <c r="G5" s="460">
        <v>16454</v>
      </c>
      <c r="H5" s="459">
        <v>2</v>
      </c>
      <c r="I5" s="765">
        <v>5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18482</v>
      </c>
      <c r="C6" s="460">
        <v>11995</v>
      </c>
      <c r="D6" s="460">
        <v>6487</v>
      </c>
      <c r="E6" s="459">
        <v>43685</v>
      </c>
      <c r="F6" s="460">
        <v>23944</v>
      </c>
      <c r="G6" s="460">
        <v>19741</v>
      </c>
      <c r="H6" s="459">
        <v>2</v>
      </c>
      <c r="I6" s="765">
        <v>3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26589</v>
      </c>
      <c r="C7" s="614">
        <v>12545</v>
      </c>
      <c r="D7" s="614">
        <v>14044</v>
      </c>
      <c r="E7" s="603">
        <v>53709</v>
      </c>
      <c r="F7" s="614">
        <v>26422</v>
      </c>
      <c r="G7" s="614">
        <v>27287</v>
      </c>
      <c r="H7" s="949">
        <v>2.1</v>
      </c>
      <c r="I7" s="950">
        <v>1.9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8383</v>
      </c>
      <c r="C14" s="676">
        <f t="shared" ref="C14:D14" si="0">IF(ISBLANK(C5),"",C5)</f>
        <v>5081</v>
      </c>
      <c r="D14" s="671">
        <f t="shared" si="0"/>
        <v>3302</v>
      </c>
      <c r="F14" s="886">
        <f>A5</f>
        <v>2020</v>
      </c>
      <c r="G14" s="676">
        <f>IF(ISBLANK(E5),"",E5)</f>
        <v>26694</v>
      </c>
      <c r="H14" s="676">
        <f t="shared" ref="H14:I16" si="1">IF(ISBLANK(F5),"",F5)</f>
        <v>10240</v>
      </c>
      <c r="I14" s="671">
        <f t="shared" si="1"/>
        <v>16454</v>
      </c>
      <c r="J14" s="758"/>
      <c r="K14" s="886">
        <f>A5</f>
        <v>2020</v>
      </c>
      <c r="L14" s="676">
        <f>IF(ISBLANK(H5),"",H5)</f>
        <v>2</v>
      </c>
      <c r="M14" s="671">
        <f>IF(ISBLANK(I5),"",I5)</f>
        <v>5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18482</v>
      </c>
      <c r="C15" s="881">
        <f t="shared" si="3"/>
        <v>11995</v>
      </c>
      <c r="D15" s="888">
        <f t="shared" si="3"/>
        <v>6487</v>
      </c>
      <c r="F15" s="892">
        <f t="shared" ref="F15:F16" si="4">A6</f>
        <v>2021</v>
      </c>
      <c r="G15" s="855">
        <f t="shared" ref="G15:G16" si="5">IF(ISBLANK(E6),"",E6)</f>
        <v>43685</v>
      </c>
      <c r="H15" s="855">
        <f t="shared" si="1"/>
        <v>23944</v>
      </c>
      <c r="I15" s="672">
        <f t="shared" si="1"/>
        <v>19741</v>
      </c>
      <c r="J15" s="213"/>
      <c r="K15" s="892">
        <f t="shared" ref="K15:K16" si="6">A6</f>
        <v>2021</v>
      </c>
      <c r="L15" s="855">
        <f t="shared" ref="L15:M16" si="7">IF(ISBLANK(H6),"",H6)</f>
        <v>2</v>
      </c>
      <c r="M15" s="672">
        <f t="shared" si="7"/>
        <v>3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26589</v>
      </c>
      <c r="C16" s="890">
        <f t="shared" si="3"/>
        <v>12545</v>
      </c>
      <c r="D16" s="891">
        <f t="shared" si="3"/>
        <v>14044</v>
      </c>
      <c r="F16" s="893">
        <f t="shared" si="4"/>
        <v>2022</v>
      </c>
      <c r="G16" s="678">
        <f t="shared" si="5"/>
        <v>53709</v>
      </c>
      <c r="H16" s="678">
        <f t="shared" si="1"/>
        <v>26422</v>
      </c>
      <c r="I16" s="673">
        <f t="shared" si="1"/>
        <v>27287</v>
      </c>
      <c r="J16" s="213"/>
      <c r="K16" s="893">
        <f t="shared" si="6"/>
        <v>2022</v>
      </c>
      <c r="L16" s="678">
        <f t="shared" si="7"/>
        <v>2.1</v>
      </c>
      <c r="M16" s="673">
        <f t="shared" si="7"/>
        <v>1.9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8383</v>
      </c>
      <c r="C22" s="676">
        <f t="shared" ref="C22:D22" si="8">IF(ISBLANK(C5),"",C5)</f>
        <v>5081</v>
      </c>
      <c r="D22" s="671">
        <f t="shared" si="8"/>
        <v>3302</v>
      </c>
      <c r="F22" s="886">
        <f>A5</f>
        <v>2020</v>
      </c>
      <c r="G22" s="676">
        <f>IF(ISBLANK(E5),"",E5)</f>
        <v>26694</v>
      </c>
      <c r="H22" s="676">
        <f t="shared" ref="H22:I24" si="9">IF(ISBLANK(F5),"",F5)</f>
        <v>10240</v>
      </c>
      <c r="I22" s="671">
        <f t="shared" si="9"/>
        <v>16454</v>
      </c>
      <c r="J22" s="758"/>
      <c r="K22" s="886">
        <f>A5</f>
        <v>2020</v>
      </c>
      <c r="L22" s="676">
        <f>IF(ISBLANK(H5),"",H5)</f>
        <v>2</v>
      </c>
      <c r="M22" s="671">
        <f>IF(ISBLANK(I5),"",I5)</f>
        <v>5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18482</v>
      </c>
      <c r="C23" s="855">
        <f t="shared" si="11"/>
        <v>11995</v>
      </c>
      <c r="D23" s="672">
        <f t="shared" si="11"/>
        <v>6487</v>
      </c>
      <c r="F23" s="892">
        <f t="shared" ref="F23:F24" si="12">A6</f>
        <v>2021</v>
      </c>
      <c r="G23" s="855">
        <f t="shared" ref="G23:G24" si="13">IF(ISBLANK(E6),"",E6)</f>
        <v>43685</v>
      </c>
      <c r="H23" s="855">
        <f t="shared" si="9"/>
        <v>23944</v>
      </c>
      <c r="I23" s="672">
        <f t="shared" si="9"/>
        <v>19741</v>
      </c>
      <c r="J23" s="213"/>
      <c r="K23" s="892">
        <f t="shared" ref="K23:K24" si="14">A6</f>
        <v>2021</v>
      </c>
      <c r="L23" s="855">
        <f t="shared" ref="L23:M24" si="15">IF(ISBLANK(H6),"",H6)</f>
        <v>2</v>
      </c>
      <c r="M23" s="672">
        <f t="shared" si="15"/>
        <v>3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26589</v>
      </c>
      <c r="C24" s="678">
        <f t="shared" si="11"/>
        <v>12545</v>
      </c>
      <c r="D24" s="673">
        <f t="shared" si="11"/>
        <v>14044</v>
      </c>
      <c r="F24" s="893">
        <f t="shared" si="12"/>
        <v>2022</v>
      </c>
      <c r="G24" s="678">
        <f t="shared" si="13"/>
        <v>53709</v>
      </c>
      <c r="H24" s="678">
        <f t="shared" si="9"/>
        <v>26422</v>
      </c>
      <c r="I24" s="673">
        <f t="shared" si="9"/>
        <v>27287</v>
      </c>
      <c r="J24" s="213"/>
      <c r="K24" s="893">
        <f t="shared" si="14"/>
        <v>2022</v>
      </c>
      <c r="L24" s="678">
        <f t="shared" si="15"/>
        <v>2.1</v>
      </c>
      <c r="M24" s="673">
        <f t="shared" si="15"/>
        <v>1.9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341</v>
      </c>
      <c r="C3" s="71">
        <v>156</v>
      </c>
      <c r="D3" s="71">
        <v>14.4</v>
      </c>
      <c r="F3" s="105" t="s">
        <v>545</v>
      </c>
      <c r="G3" s="97">
        <f>IF(ISBLANK(B3),"",B3)</f>
        <v>341</v>
      </c>
      <c r="H3" s="97">
        <f>IF(ISBLANK(B4),"",B4)</f>
        <v>547</v>
      </c>
      <c r="I3" s="97">
        <f>IF(ISBLANK(B5),"",B5)</f>
        <v>569</v>
      </c>
      <c r="J3" s="367"/>
    </row>
    <row r="4" spans="1:12" x14ac:dyDescent="0.25">
      <c r="A4" s="288">
        <v>2021</v>
      </c>
      <c r="B4" s="216">
        <v>547</v>
      </c>
      <c r="C4" s="216">
        <v>224</v>
      </c>
      <c r="D4" s="216">
        <v>14.8</v>
      </c>
      <c r="F4" s="130" t="s">
        <v>546</v>
      </c>
      <c r="G4" s="98">
        <f>IF(ISBLANK(C3),"",C3)</f>
        <v>156</v>
      </c>
      <c r="H4" s="98">
        <f>IF(ISBLANK(C4),"",C4)</f>
        <v>224</v>
      </c>
      <c r="I4" s="98">
        <f>IF(ISBLANK(C5),"",C5)</f>
        <v>202</v>
      </c>
      <c r="J4" s="367"/>
    </row>
    <row r="5" spans="1:12" x14ac:dyDescent="0.25">
      <c r="A5" s="220">
        <v>2022</v>
      </c>
      <c r="B5" s="170">
        <v>569</v>
      </c>
      <c r="C5" s="170">
        <v>202</v>
      </c>
      <c r="D5" s="170">
        <v>14.9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341</v>
      </c>
      <c r="H8" s="97">
        <f>IF(ISBLANK(B4),"",B4)</f>
        <v>547</v>
      </c>
      <c r="I8" s="97">
        <f>IF(ISBLANK(B5),"",B5)</f>
        <v>569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156</v>
      </c>
      <c r="H9" s="98">
        <f>IF(ISBLANK(C4),"",C4)</f>
        <v>224</v>
      </c>
      <c r="I9" s="98">
        <f>IF(ISBLANK(C5),"",C5)</f>
        <v>202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14.4</v>
      </c>
      <c r="H13" s="132">
        <f>IF(ISBLANK(D4),"",D4)</f>
        <v>14.8</v>
      </c>
      <c r="I13" s="132">
        <f>IF(ISBLANK(D5),"",D5)</f>
        <v>14.9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2576</v>
      </c>
      <c r="C4" s="110">
        <v>2768</v>
      </c>
      <c r="E4" s="29" t="s">
        <v>548</v>
      </c>
      <c r="F4" s="165">
        <f>B4/($B$22+$C$22)*100</f>
        <v>2.0696248804904114</v>
      </c>
      <c r="G4" s="165">
        <f>C4/($B$22+$C$22)*100</f>
        <v>2.2238826355580192</v>
      </c>
      <c r="J4" s="29" t="s">
        <v>548</v>
      </c>
      <c r="K4" s="165">
        <f>G4</f>
        <v>2.2238826355580192</v>
      </c>
    </row>
    <row r="5" spans="1:11" x14ac:dyDescent="0.25">
      <c r="A5" s="204" t="s">
        <v>549</v>
      </c>
      <c r="B5" s="214">
        <v>2697</v>
      </c>
      <c r="C5" s="162">
        <v>2949</v>
      </c>
      <c r="E5" s="29" t="s">
        <v>549</v>
      </c>
      <c r="F5" s="165">
        <f t="shared" ref="F5:G21" si="0">B5/($B$22+$C$22)*100</f>
        <v>2.16683940321531</v>
      </c>
      <c r="G5" s="165">
        <f t="shared" si="0"/>
        <v>2.369302706741546</v>
      </c>
      <c r="J5" s="29" t="s">
        <v>549</v>
      </c>
      <c r="K5" s="165">
        <f t="shared" ref="K5:K21" si="1">G5</f>
        <v>2.369302706741546</v>
      </c>
    </row>
    <row r="6" spans="1:11" x14ac:dyDescent="0.25">
      <c r="A6" s="204" t="s">
        <v>550</v>
      </c>
      <c r="B6" s="214">
        <v>2860</v>
      </c>
      <c r="C6" s="162">
        <v>2895</v>
      </c>
      <c r="E6" s="29" t="s">
        <v>550</v>
      </c>
      <c r="F6" s="165">
        <f t="shared" si="0"/>
        <v>2.2977978098612484</v>
      </c>
      <c r="G6" s="165">
        <f t="shared" si="0"/>
        <v>2.3259177131287814</v>
      </c>
      <c r="J6" s="29" t="s">
        <v>550</v>
      </c>
      <c r="K6" s="165">
        <f t="shared" si="1"/>
        <v>2.3259177131287814</v>
      </c>
    </row>
    <row r="7" spans="1:11" x14ac:dyDescent="0.25">
      <c r="A7" s="204" t="s">
        <v>551</v>
      </c>
      <c r="B7" s="214">
        <v>3244</v>
      </c>
      <c r="C7" s="162">
        <v>3451</v>
      </c>
      <c r="E7" s="29" t="s">
        <v>551</v>
      </c>
      <c r="F7" s="165">
        <f t="shared" si="0"/>
        <v>2.606313319996465</v>
      </c>
      <c r="G7" s="165">
        <f t="shared" si="0"/>
        <v>2.7726224621787301</v>
      </c>
      <c r="J7" s="29" t="s">
        <v>551</v>
      </c>
      <c r="K7" s="165">
        <f t="shared" si="1"/>
        <v>2.7726224621787301</v>
      </c>
    </row>
    <row r="8" spans="1:11" x14ac:dyDescent="0.25">
      <c r="A8" s="204" t="s">
        <v>552</v>
      </c>
      <c r="B8" s="214">
        <v>3162</v>
      </c>
      <c r="C8" s="162">
        <v>3356</v>
      </c>
      <c r="E8" s="29" t="s">
        <v>552</v>
      </c>
      <c r="F8" s="165">
        <f t="shared" si="0"/>
        <v>2.5404324037696742</v>
      </c>
      <c r="G8" s="165">
        <f t="shared" si="0"/>
        <v>2.6962970104525699</v>
      </c>
      <c r="J8" s="29" t="s">
        <v>552</v>
      </c>
      <c r="K8" s="165">
        <f t="shared" si="1"/>
        <v>2.6962970104525699</v>
      </c>
    </row>
    <row r="9" spans="1:11" x14ac:dyDescent="0.25">
      <c r="A9" s="204" t="s">
        <v>553</v>
      </c>
      <c r="B9" s="214">
        <v>3327</v>
      </c>
      <c r="C9" s="162">
        <v>3664</v>
      </c>
      <c r="E9" s="29" t="s">
        <v>553</v>
      </c>
      <c r="F9" s="165">
        <f t="shared" si="0"/>
        <v>2.6729976620308999</v>
      </c>
      <c r="G9" s="165">
        <f t="shared" si="0"/>
        <v>2.9437521592068578</v>
      </c>
      <c r="J9" s="29" t="s">
        <v>553</v>
      </c>
      <c r="K9" s="165">
        <f t="shared" si="1"/>
        <v>2.9437521592068578</v>
      </c>
    </row>
    <row r="10" spans="1:11" x14ac:dyDescent="0.25">
      <c r="A10" s="204" t="s">
        <v>554</v>
      </c>
      <c r="B10" s="214">
        <v>3545</v>
      </c>
      <c r="C10" s="162">
        <v>3704</v>
      </c>
      <c r="E10" s="29" t="s">
        <v>554</v>
      </c>
      <c r="F10" s="165">
        <f t="shared" si="0"/>
        <v>2.8481444880972466</v>
      </c>
      <c r="G10" s="165">
        <f t="shared" si="0"/>
        <v>2.9758891915126098</v>
      </c>
      <c r="J10" s="29" t="s">
        <v>554</v>
      </c>
      <c r="K10" s="165">
        <f t="shared" si="1"/>
        <v>2.9758891915126098</v>
      </c>
    </row>
    <row r="11" spans="1:11" x14ac:dyDescent="0.25">
      <c r="A11" s="204" t="s">
        <v>555</v>
      </c>
      <c r="B11" s="214">
        <v>3882</v>
      </c>
      <c r="C11" s="162">
        <v>4046</v>
      </c>
      <c r="E11" s="29" t="s">
        <v>555</v>
      </c>
      <c r="F11" s="165">
        <f t="shared" si="0"/>
        <v>3.118898985273205</v>
      </c>
      <c r="G11" s="165">
        <f t="shared" si="0"/>
        <v>3.2506608177267875</v>
      </c>
      <c r="J11" s="29" t="s">
        <v>555</v>
      </c>
      <c r="K11" s="165">
        <f t="shared" si="1"/>
        <v>3.2506608177267875</v>
      </c>
    </row>
    <row r="12" spans="1:11" x14ac:dyDescent="0.25">
      <c r="A12" s="204" t="s">
        <v>556</v>
      </c>
      <c r="B12" s="214">
        <v>4118</v>
      </c>
      <c r="C12" s="162">
        <v>4169</v>
      </c>
      <c r="E12" s="29" t="s">
        <v>556</v>
      </c>
      <c r="F12" s="165">
        <f t="shared" si="0"/>
        <v>3.30850747587714</v>
      </c>
      <c r="G12" s="165">
        <f t="shared" si="0"/>
        <v>3.3494821920669735</v>
      </c>
      <c r="J12" s="29" t="s">
        <v>556</v>
      </c>
      <c r="K12" s="165">
        <f t="shared" si="1"/>
        <v>3.3494821920669735</v>
      </c>
    </row>
    <row r="13" spans="1:11" x14ac:dyDescent="0.25">
      <c r="A13" s="204" t="s">
        <v>557</v>
      </c>
      <c r="B13" s="214">
        <v>4586</v>
      </c>
      <c r="C13" s="162">
        <v>4583</v>
      </c>
      <c r="E13" s="29" t="s">
        <v>557</v>
      </c>
      <c r="F13" s="165">
        <f t="shared" si="0"/>
        <v>3.6845107538544348</v>
      </c>
      <c r="G13" s="165">
        <f t="shared" si="0"/>
        <v>3.6821004764315037</v>
      </c>
      <c r="J13" s="29" t="s">
        <v>557</v>
      </c>
      <c r="K13" s="165">
        <f t="shared" si="1"/>
        <v>3.6821004764315037</v>
      </c>
    </row>
    <row r="14" spans="1:11" x14ac:dyDescent="0.25">
      <c r="A14" s="204" t="s">
        <v>558</v>
      </c>
      <c r="B14" s="214">
        <v>4445</v>
      </c>
      <c r="C14" s="162">
        <v>4375</v>
      </c>
      <c r="E14" s="29" t="s">
        <v>558</v>
      </c>
      <c r="F14" s="165">
        <f t="shared" si="0"/>
        <v>3.5712277149766605</v>
      </c>
      <c r="G14" s="165">
        <f t="shared" si="0"/>
        <v>3.5149879084415949</v>
      </c>
      <c r="J14" s="29" t="s">
        <v>558</v>
      </c>
      <c r="K14" s="165">
        <f t="shared" si="1"/>
        <v>3.5149879084415949</v>
      </c>
    </row>
    <row r="15" spans="1:11" x14ac:dyDescent="0.25">
      <c r="A15" s="204" t="s">
        <v>559</v>
      </c>
      <c r="B15" s="214">
        <v>4575</v>
      </c>
      <c r="C15" s="162">
        <v>4459</v>
      </c>
      <c r="E15" s="29" t="s">
        <v>559</v>
      </c>
      <c r="F15" s="165">
        <f t="shared" si="0"/>
        <v>3.6756730699703533</v>
      </c>
      <c r="G15" s="165">
        <f t="shared" si="0"/>
        <v>3.5824756762836736</v>
      </c>
      <c r="J15" s="29" t="s">
        <v>559</v>
      </c>
      <c r="K15" s="165">
        <f t="shared" si="1"/>
        <v>3.5824756762836736</v>
      </c>
    </row>
    <row r="16" spans="1:11" x14ac:dyDescent="0.25">
      <c r="A16" s="204" t="s">
        <v>560</v>
      </c>
      <c r="B16" s="214">
        <v>4687</v>
      </c>
      <c r="C16" s="162">
        <v>4502</v>
      </c>
      <c r="E16" s="29" t="s">
        <v>560</v>
      </c>
      <c r="F16" s="165">
        <f t="shared" si="0"/>
        <v>3.7656567604264586</v>
      </c>
      <c r="G16" s="165">
        <f t="shared" si="0"/>
        <v>3.6170229860123566</v>
      </c>
      <c r="J16" s="29" t="s">
        <v>560</v>
      </c>
      <c r="K16" s="165">
        <f t="shared" si="1"/>
        <v>3.6170229860123566</v>
      </c>
    </row>
    <row r="17" spans="1:11" x14ac:dyDescent="0.25">
      <c r="A17" s="204" t="s">
        <v>561</v>
      </c>
      <c r="B17" s="214">
        <v>4852</v>
      </c>
      <c r="C17" s="162">
        <v>4559</v>
      </c>
      <c r="E17" s="29" t="s">
        <v>561</v>
      </c>
      <c r="F17" s="165">
        <f t="shared" si="0"/>
        <v>3.8982220186876844</v>
      </c>
      <c r="G17" s="165">
        <f t="shared" si="0"/>
        <v>3.6628182570480528</v>
      </c>
      <c r="J17" s="29" t="s">
        <v>561</v>
      </c>
      <c r="K17" s="165">
        <f t="shared" si="1"/>
        <v>3.6628182570480528</v>
      </c>
    </row>
    <row r="18" spans="1:11" x14ac:dyDescent="0.25">
      <c r="A18" s="204" t="s">
        <v>562</v>
      </c>
      <c r="B18" s="214">
        <v>4452</v>
      </c>
      <c r="C18" s="162">
        <v>3870</v>
      </c>
      <c r="E18" s="29" t="s">
        <v>562</v>
      </c>
      <c r="F18" s="165">
        <f t="shared" si="0"/>
        <v>3.5768516956301668</v>
      </c>
      <c r="G18" s="165">
        <f t="shared" si="0"/>
        <v>3.1092578755814797</v>
      </c>
      <c r="J18" s="29" t="s">
        <v>562</v>
      </c>
      <c r="K18" s="165">
        <f t="shared" si="1"/>
        <v>3.1092578755814797</v>
      </c>
    </row>
    <row r="19" spans="1:11" x14ac:dyDescent="0.25">
      <c r="A19" s="204" t="s">
        <v>563</v>
      </c>
      <c r="B19" s="214">
        <v>2443</v>
      </c>
      <c r="C19" s="162">
        <v>2048</v>
      </c>
      <c r="E19" s="29" t="s">
        <v>563</v>
      </c>
      <c r="F19" s="165">
        <f t="shared" si="0"/>
        <v>1.9627692480737864</v>
      </c>
      <c r="G19" s="165">
        <f t="shared" si="0"/>
        <v>1.6454160540544882</v>
      </c>
      <c r="J19" s="29" t="s">
        <v>563</v>
      </c>
      <c r="K19" s="165">
        <f t="shared" si="1"/>
        <v>1.6454160540544882</v>
      </c>
    </row>
    <row r="20" spans="1:11" x14ac:dyDescent="0.25">
      <c r="A20" s="204" t="s">
        <v>564</v>
      </c>
      <c r="B20" s="214">
        <v>2011</v>
      </c>
      <c r="C20" s="162">
        <v>1485</v>
      </c>
      <c r="E20" s="29" t="s">
        <v>564</v>
      </c>
      <c r="F20" s="165">
        <f t="shared" si="0"/>
        <v>1.615689299171668</v>
      </c>
      <c r="G20" s="165">
        <f t="shared" si="0"/>
        <v>1.1930873243510327</v>
      </c>
      <c r="J20" s="29" t="s">
        <v>564</v>
      </c>
      <c r="K20" s="165">
        <f t="shared" si="1"/>
        <v>1.1930873243510327</v>
      </c>
    </row>
    <row r="21" spans="1:11" x14ac:dyDescent="0.25">
      <c r="A21" s="205" t="s">
        <v>565</v>
      </c>
      <c r="B21" s="72">
        <v>1256</v>
      </c>
      <c r="C21" s="111">
        <v>866</v>
      </c>
      <c r="E21" s="31" t="s">
        <v>565</v>
      </c>
      <c r="F21" s="165">
        <f t="shared" si="0"/>
        <v>1.0091028144006042</v>
      </c>
      <c r="G21" s="165">
        <f t="shared" si="0"/>
        <v>0.69576674941952488</v>
      </c>
      <c r="J21" s="31" t="s">
        <v>565</v>
      </c>
      <c r="K21" s="212">
        <f t="shared" si="1"/>
        <v>0.69576674941952488</v>
      </c>
    </row>
    <row r="22" spans="1:11" x14ac:dyDescent="0.25">
      <c r="A22" s="311" t="s">
        <v>16</v>
      </c>
      <c r="B22" s="121">
        <f>SUM(B4:B21)</f>
        <v>62718</v>
      </c>
      <c r="C22" s="124">
        <f>SUM(C4:C21)</f>
        <v>61749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3592</v>
      </c>
      <c r="C3" s="110">
        <v>3482</v>
      </c>
      <c r="E3" s="299" t="s">
        <v>717</v>
      </c>
      <c r="F3" s="71">
        <v>49.94</v>
      </c>
      <c r="G3" s="71">
        <v>54.71</v>
      </c>
      <c r="K3" s="122" t="s">
        <v>16</v>
      </c>
      <c r="L3" s="71">
        <v>3.3</v>
      </c>
      <c r="M3" s="71">
        <v>2.92</v>
      </c>
    </row>
    <row r="4" spans="1:16" x14ac:dyDescent="0.25">
      <c r="A4" s="204" t="s">
        <v>712</v>
      </c>
      <c r="B4" s="214">
        <v>5233</v>
      </c>
      <c r="C4" s="162">
        <v>4949</v>
      </c>
      <c r="E4" s="300" t="s">
        <v>718</v>
      </c>
      <c r="F4" s="216">
        <v>44.13</v>
      </c>
      <c r="G4" s="216">
        <v>38.200000000000003</v>
      </c>
      <c r="K4" s="217" t="s">
        <v>212</v>
      </c>
      <c r="L4" s="216">
        <v>3.06</v>
      </c>
      <c r="M4" s="216">
        <v>2.7</v>
      </c>
      <c r="N4" s="213"/>
    </row>
    <row r="5" spans="1:16" x14ac:dyDescent="0.25">
      <c r="A5" s="204" t="s">
        <v>713</v>
      </c>
      <c r="B5" s="214">
        <v>4434</v>
      </c>
      <c r="C5" s="162">
        <v>3357</v>
      </c>
      <c r="E5" s="300" t="s">
        <v>719</v>
      </c>
      <c r="F5" s="216">
        <v>5.16</v>
      </c>
      <c r="G5" s="216">
        <v>5.98</v>
      </c>
      <c r="K5" s="123" t="s">
        <v>213</v>
      </c>
      <c r="L5" s="73">
        <v>3.53</v>
      </c>
      <c r="M5" s="73">
        <v>3.14</v>
      </c>
      <c r="N5" s="213"/>
    </row>
    <row r="6" spans="1:16" x14ac:dyDescent="0.25">
      <c r="A6" s="204" t="s">
        <v>714</v>
      </c>
      <c r="B6" s="214">
        <v>4579</v>
      </c>
      <c r="C6" s="162">
        <v>3653</v>
      </c>
      <c r="E6" s="300" t="s">
        <v>720</v>
      </c>
      <c r="F6" s="216">
        <v>0.57999999999999996</v>
      </c>
      <c r="G6" s="216">
        <v>0.85</v>
      </c>
      <c r="K6" s="228"/>
      <c r="L6" s="166"/>
      <c r="M6" s="213"/>
    </row>
    <row r="7" spans="1:16" x14ac:dyDescent="0.25">
      <c r="A7" s="204" t="s">
        <v>715</v>
      </c>
      <c r="B7" s="214">
        <v>1878</v>
      </c>
      <c r="C7" s="162">
        <v>2918</v>
      </c>
      <c r="E7" s="301" t="s">
        <v>721</v>
      </c>
      <c r="F7" s="73">
        <v>0.19</v>
      </c>
      <c r="G7" s="73">
        <v>0.27</v>
      </c>
      <c r="K7" s="229"/>
      <c r="L7" s="213"/>
      <c r="M7" s="213"/>
    </row>
    <row r="8" spans="1:16" x14ac:dyDescent="0.25">
      <c r="A8" s="205" t="s">
        <v>716</v>
      </c>
      <c r="B8" s="72">
        <v>1519</v>
      </c>
      <c r="C8" s="111">
        <v>4009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15.566881258941345</v>
      </c>
      <c r="C13" s="303">
        <f>B3/SUM(B3:B8)*100</f>
        <v>16.915469743348247</v>
      </c>
      <c r="E13" s="219" t="s">
        <v>844</v>
      </c>
      <c r="F13" s="291">
        <f>IF(ISBLANK(F3),"",F3)</f>
        <v>49.94</v>
      </c>
      <c r="G13" s="291">
        <f>IF(ISBLANK(G3),"",G3)</f>
        <v>54.71</v>
      </c>
    </row>
    <row r="14" spans="1:16" x14ac:dyDescent="0.25">
      <c r="A14" s="222" t="s">
        <v>833</v>
      </c>
      <c r="B14" s="307">
        <f>C4/SUM(C3:C8)*100</f>
        <v>22.125357653791131</v>
      </c>
      <c r="C14" s="304">
        <f>B4/SUM(B3:B8)*100</f>
        <v>24.6432776077231</v>
      </c>
      <c r="E14" s="288" t="s">
        <v>845</v>
      </c>
      <c r="F14" s="292">
        <f t="shared" ref="F14:G17" si="0">IF(ISBLANK(F4),"",F4)</f>
        <v>44.13</v>
      </c>
      <c r="G14" s="292">
        <f t="shared" si="0"/>
        <v>38.200000000000003</v>
      </c>
    </row>
    <row r="15" spans="1:16" x14ac:dyDescent="0.25">
      <c r="A15" s="222" t="s">
        <v>834</v>
      </c>
      <c r="B15" s="307">
        <f>C5/SUM(C3:C8)*100</f>
        <v>15.008047210300429</v>
      </c>
      <c r="C15" s="304">
        <f>B5/SUM(B3:B8)*100</f>
        <v>20.88062161525783</v>
      </c>
      <c r="E15" s="288" t="s">
        <v>846</v>
      </c>
      <c r="F15" s="292">
        <f t="shared" si="0"/>
        <v>5.16</v>
      </c>
      <c r="G15" s="292">
        <f t="shared" si="0"/>
        <v>5.98</v>
      </c>
    </row>
    <row r="16" spans="1:16" x14ac:dyDescent="0.25">
      <c r="A16" s="222" t="s">
        <v>835</v>
      </c>
      <c r="B16" s="307">
        <f>C6/SUM(C3:C8)*100</f>
        <v>16.331366237482118</v>
      </c>
      <c r="C16" s="304">
        <f>B6/SUM(B3:B8)*100</f>
        <v>21.563456557570049</v>
      </c>
      <c r="E16" s="288" t="s">
        <v>847</v>
      </c>
      <c r="F16" s="292">
        <f t="shared" si="0"/>
        <v>0.57999999999999996</v>
      </c>
      <c r="G16" s="292">
        <f t="shared" si="0"/>
        <v>0.85</v>
      </c>
    </row>
    <row r="17" spans="1:18" x14ac:dyDescent="0.25">
      <c r="A17" s="222" t="s">
        <v>836</v>
      </c>
      <c r="B17" s="307">
        <f>C7/SUM(C3:C8)*100</f>
        <v>13.045422031473533</v>
      </c>
      <c r="C17" s="304">
        <f>B7/SUM(B3:B8)*100</f>
        <v>8.8438898045679313</v>
      </c>
      <c r="E17" s="221" t="s">
        <v>848</v>
      </c>
      <c r="F17" s="293">
        <f t="shared" si="0"/>
        <v>0.19</v>
      </c>
      <c r="G17" s="293">
        <f t="shared" si="0"/>
        <v>0.27</v>
      </c>
    </row>
    <row r="18" spans="1:18" x14ac:dyDescent="0.25">
      <c r="A18" s="223" t="s">
        <v>837</v>
      </c>
      <c r="B18" s="308">
        <f>C8/SUM(C3:C8)*100</f>
        <v>17.922925608011443</v>
      </c>
      <c r="C18" s="305">
        <f>B8/SUM(B3:B8)*100</f>
        <v>7.1532846715328464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15.566881258941345</v>
      </c>
      <c r="C22" s="303">
        <f>C13</f>
        <v>16.915469743348247</v>
      </c>
    </row>
    <row r="23" spans="1:18" x14ac:dyDescent="0.25">
      <c r="A23" s="222" t="s">
        <v>839</v>
      </c>
      <c r="B23" s="307">
        <f t="shared" ref="B23:C27" si="1">B14</f>
        <v>22.125357653791131</v>
      </c>
      <c r="C23" s="304">
        <f t="shared" si="1"/>
        <v>24.6432776077231</v>
      </c>
    </row>
    <row r="24" spans="1:18" x14ac:dyDescent="0.25">
      <c r="A24" s="309" t="s">
        <v>840</v>
      </c>
      <c r="B24" s="307">
        <f t="shared" si="1"/>
        <v>15.008047210300429</v>
      </c>
      <c r="C24" s="304">
        <f t="shared" si="1"/>
        <v>20.88062161525783</v>
      </c>
    </row>
    <row r="25" spans="1:18" x14ac:dyDescent="0.25">
      <c r="A25" s="222" t="s">
        <v>841</v>
      </c>
      <c r="B25" s="307">
        <f t="shared" si="1"/>
        <v>16.331366237482118</v>
      </c>
      <c r="C25" s="304">
        <f t="shared" si="1"/>
        <v>21.563456557570049</v>
      </c>
    </row>
    <row r="26" spans="1:18" x14ac:dyDescent="0.25">
      <c r="A26" s="222" t="s">
        <v>842</v>
      </c>
      <c r="B26" s="307">
        <f t="shared" si="1"/>
        <v>13.045422031473533</v>
      </c>
      <c r="C26" s="304">
        <f t="shared" si="1"/>
        <v>8.8438898045679313</v>
      </c>
    </row>
    <row r="27" spans="1:18" x14ac:dyDescent="0.25">
      <c r="A27" s="310" t="s">
        <v>843</v>
      </c>
      <c r="B27" s="308">
        <f t="shared" si="1"/>
        <v>17.922925608011443</v>
      </c>
      <c r="C27" s="305">
        <f t="shared" si="1"/>
        <v>7.1532846715328464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5319</v>
      </c>
      <c r="C34" s="110">
        <v>4217</v>
      </c>
      <c r="E34" s="299" t="s">
        <v>717</v>
      </c>
      <c r="F34" s="71">
        <v>54.71</v>
      </c>
      <c r="G34" s="213"/>
      <c r="K34" s="122" t="s">
        <v>16</v>
      </c>
      <c r="L34" s="71">
        <v>2.92</v>
      </c>
      <c r="M34" s="213"/>
    </row>
    <row r="35" spans="1:16" x14ac:dyDescent="0.25">
      <c r="A35" s="204" t="s">
        <v>712</v>
      </c>
      <c r="B35" s="214">
        <v>5905</v>
      </c>
      <c r="C35" s="162">
        <v>5299</v>
      </c>
      <c r="E35" s="300" t="s">
        <v>718</v>
      </c>
      <c r="F35" s="216">
        <v>38.200000000000003</v>
      </c>
      <c r="G35" s="213"/>
      <c r="K35" s="217" t="s">
        <v>212</v>
      </c>
      <c r="L35" s="216">
        <v>2.7</v>
      </c>
      <c r="M35" s="213"/>
      <c r="N35" s="29" t="s">
        <v>884</v>
      </c>
    </row>
    <row r="36" spans="1:16" x14ac:dyDescent="0.25">
      <c r="A36" s="204" t="s">
        <v>713</v>
      </c>
      <c r="B36" s="214">
        <v>4323</v>
      </c>
      <c r="C36" s="162">
        <v>3459</v>
      </c>
      <c r="E36" s="300" t="s">
        <v>719</v>
      </c>
      <c r="F36" s="216">
        <v>5.98</v>
      </c>
      <c r="G36" s="213"/>
      <c r="K36" s="123" t="s">
        <v>213</v>
      </c>
      <c r="L36" s="73">
        <v>3.14</v>
      </c>
      <c r="M36" s="213"/>
      <c r="N36" s="290">
        <v>2022</v>
      </c>
    </row>
    <row r="37" spans="1:16" x14ac:dyDescent="0.25">
      <c r="A37" s="204" t="s">
        <v>714</v>
      </c>
      <c r="B37" s="214">
        <v>3439</v>
      </c>
      <c r="C37" s="162">
        <v>3135</v>
      </c>
      <c r="E37" s="300" t="s">
        <v>720</v>
      </c>
      <c r="F37" s="216">
        <v>0.85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1403</v>
      </c>
      <c r="C38" s="162">
        <v>2219</v>
      </c>
      <c r="E38" s="301" t="s">
        <v>721</v>
      </c>
      <c r="F38" s="73">
        <v>0.27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1048</v>
      </c>
      <c r="C39" s="111">
        <v>2528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20.21863163446325</v>
      </c>
      <c r="C44" s="303">
        <f>B34/SUM(B34:B39)*100</f>
        <v>24.8122405187293</v>
      </c>
      <c r="E44" s="219" t="s">
        <v>844</v>
      </c>
      <c r="F44" s="291">
        <f>IF(ISBLANK(F34),"",F34)</f>
        <v>54.71</v>
      </c>
    </row>
    <row r="45" spans="1:16" x14ac:dyDescent="0.25">
      <c r="A45" s="222" t="s">
        <v>833</v>
      </c>
      <c r="B45" s="307">
        <f>C35/SUM(C34:C39)*100</f>
        <v>25.406338399578075</v>
      </c>
      <c r="C45" s="304">
        <f>B35/SUM(B34:B39)*100</f>
        <v>27.545831972757384</v>
      </c>
      <c r="E45" s="288" t="s">
        <v>845</v>
      </c>
      <c r="F45" s="292">
        <f t="shared" ref="F45:F48" si="2">IF(ISBLANK(F35),"",F35)</f>
        <v>38.200000000000003</v>
      </c>
    </row>
    <row r="46" spans="1:16" x14ac:dyDescent="0.25">
      <c r="A46" s="222" t="s">
        <v>834</v>
      </c>
      <c r="B46" s="307">
        <f>C36/SUM(C34:C39)*100</f>
        <v>16.584360166850459</v>
      </c>
      <c r="C46" s="304">
        <f>B36/SUM(B34:B39)*100</f>
        <v>20.166068013248122</v>
      </c>
      <c r="E46" s="288" t="s">
        <v>846</v>
      </c>
      <c r="F46" s="292">
        <f t="shared" si="2"/>
        <v>5.98</v>
      </c>
    </row>
    <row r="47" spans="1:16" x14ac:dyDescent="0.25">
      <c r="A47" s="222" t="s">
        <v>835</v>
      </c>
      <c r="B47" s="307">
        <f>C37/SUM(C34:C39)*100</f>
        <v>15.03092486934842</v>
      </c>
      <c r="C47" s="304">
        <f>B37/SUM(B34:B39)*100</f>
        <v>16.042356673041937</v>
      </c>
      <c r="E47" s="288" t="s">
        <v>847</v>
      </c>
      <c r="F47" s="292">
        <f t="shared" si="2"/>
        <v>0.85</v>
      </c>
    </row>
    <row r="48" spans="1:16" x14ac:dyDescent="0.25">
      <c r="A48" s="222" t="s">
        <v>836</v>
      </c>
      <c r="B48" s="307">
        <f>C38/SUM(C34:C39)*100</f>
        <v>10.639113966534017</v>
      </c>
      <c r="C48" s="304">
        <f>B38/SUM(B34:B39)*100</f>
        <v>6.544759061435836</v>
      </c>
      <c r="E48" s="221" t="s">
        <v>848</v>
      </c>
      <c r="F48" s="293">
        <f t="shared" si="2"/>
        <v>0.27</v>
      </c>
    </row>
    <row r="49" spans="1:3" x14ac:dyDescent="0.25">
      <c r="A49" s="223" t="s">
        <v>837</v>
      </c>
      <c r="B49" s="308">
        <f>C39/SUM(C34:C39)*100</f>
        <v>12.120630963225775</v>
      </c>
      <c r="C49" s="305">
        <f>B39/SUM(B34:B39)*100</f>
        <v>4.888743760787424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20.21863163446325</v>
      </c>
      <c r="C53" s="303">
        <f>C44</f>
        <v>24.8122405187293</v>
      </c>
    </row>
    <row r="54" spans="1:3" x14ac:dyDescent="0.25">
      <c r="A54" s="222" t="s">
        <v>839</v>
      </c>
      <c r="B54" s="307">
        <f t="shared" ref="B54:C54" si="3">B45</f>
        <v>25.406338399578075</v>
      </c>
      <c r="C54" s="304">
        <f t="shared" si="3"/>
        <v>27.545831972757384</v>
      </c>
    </row>
    <row r="55" spans="1:3" x14ac:dyDescent="0.25">
      <c r="A55" s="309" t="s">
        <v>840</v>
      </c>
      <c r="B55" s="307">
        <f t="shared" ref="B55:C55" si="4">B46</f>
        <v>16.584360166850459</v>
      </c>
      <c r="C55" s="304">
        <f t="shared" si="4"/>
        <v>20.166068013248122</v>
      </c>
    </row>
    <row r="56" spans="1:3" x14ac:dyDescent="0.25">
      <c r="A56" s="222" t="s">
        <v>841</v>
      </c>
      <c r="B56" s="307">
        <f t="shared" ref="B56:C56" si="5">B47</f>
        <v>15.03092486934842</v>
      </c>
      <c r="C56" s="304">
        <f t="shared" si="5"/>
        <v>16.042356673041937</v>
      </c>
    </row>
    <row r="57" spans="1:3" x14ac:dyDescent="0.25">
      <c r="A57" s="222" t="s">
        <v>842</v>
      </c>
      <c r="B57" s="307">
        <f t="shared" ref="B57:C57" si="6">B48</f>
        <v>10.639113966534017</v>
      </c>
      <c r="C57" s="304">
        <f t="shared" si="6"/>
        <v>6.544759061435836</v>
      </c>
    </row>
    <row r="58" spans="1:3" x14ac:dyDescent="0.25">
      <c r="A58" s="310" t="s">
        <v>843</v>
      </c>
      <c r="B58" s="308">
        <f t="shared" ref="B58:C58" si="7">B49</f>
        <v>12.120630963225775</v>
      </c>
      <c r="C58" s="305">
        <f t="shared" si="7"/>
        <v>4.888743760787424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2024-01-30T09:23:13Z</dcterms:modified>
</cp:coreProperties>
</file>