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4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5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drawings/drawing6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8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a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<sst xmlns="http://schemas.openxmlformats.org/spreadsheetml/2006/main" count="6314" uniqueCount="2917">
  <si>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</si>
  <si>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</si>
  <si>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</si>
  <si>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</si>
  <si>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</si>
  <si>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</si>
  <si>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</si>
  <si>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</si>
  <si>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</si>
  <si>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</si>
  <si>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</si>
  <si>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</si>
  <si>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</si>
  <si>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</si>
  <si>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</si>
  <si>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</si>
  <si>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</si>
  <si>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</si>
  <si>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</si>
  <si>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</si>
  <si>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</si>
  <si>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</si>
  <si>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</si>
  <si>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</si>
  <si>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</si>
  <si>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</si>
  <si>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</si>
  <si>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</si>
  <si>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</si>
  <si>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</si>
  <si>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</si>
  <si>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</si>
  <si>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</si>
  <si>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</si>
  <si>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</si>
  <si>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</si>
  <si>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</si>
  <si>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</si>
  <si>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</si>
  <si>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</si>
  <si>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</si>
  <si>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</si>
  <si>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</si>
  <si>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</si>
  <si>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</si>
  <si>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</si>
  <si>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</si>
  <si>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</si>
  <si>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</si>
  <si>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</si>
  <si>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</si>
  <si>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</si>
  <si>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</si>
  <si>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</si>
  <si>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</si>
  <si>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</si>
  <si>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</si>
  <si>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</si>
  <si>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</si>
  <si>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</si>
  <si>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</si>
  <si>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</si>
  <si>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</si>
  <si>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</si>
  <si>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</si>
  <si>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</si>
  <si>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</si>
  <si>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</si>
  <si>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</si>
  <si>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</si>
  <si>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</si>
  <si>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</si>
  <si>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</si>
  <si>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</si>
  <si>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</si>
  <si>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</si>
  <si>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</si>
  <si>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</si>
  <si>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</si>
  <si>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</si>
  <si>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</si>
  <si>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</si>
  <si>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</si>
  <si>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</si>
  <si>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</si>
  <si>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</si>
  <si>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</si>
  <si>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</si>
  <si>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</si>
  <si>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</si>
  <si>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</si>
  <si>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</si>
  <si>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</si>
  <si>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</si>
  <si>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</si>
  <si>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</si>
  <si>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</si>
  <si>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</si>
  <si>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</si>
  <si>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</si>
  <si>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</si>
  <si>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</si>
  <si>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</si>
  <si>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</si>
  <si>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</si>
  <si>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</si>
  <si>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</si>
  <si>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</si>
  <si>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</si>
  <si>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</si>
  <si>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</si>
  <si>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</si>
  <si>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</si>
  <si>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</si>
  <si>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</si>
  <si>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</si>
  <si>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</si>
  <si>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</si>
  <si>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</si>
  <si>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</si>
  <si>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</si>
  <si>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</si>
  <si>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</si>
  <si>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</si>
  <si>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</si>
  <si>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</si>
  <si>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</si>
  <si>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</si>
  <si>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</si>
  <si>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</si>
  <si>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</si>
  <si>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</si>
  <si>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</si>
  <si>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</si>
  <si>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</si>
  <si>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</si>
  <si>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</si>
  <si>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</si>
  <si>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</si>
  <si>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</si>
  <si>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</si>
  <si>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</si>
  <si>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</si>
  <si>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</si>
  <si>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</si>
  <si>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</si>
  <si>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</si>
  <si>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</si>
  <si>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</si>
  <si>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</si>
  <si>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</si>
  <si>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</si>
  <si>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</si>
  <si>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</si>
  <si>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</si>
  <si>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</si>
  <si>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</si>
  <si>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</si>
  <si>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</si>
  <si>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</si>
  <si>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</si>
  <si>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</si>
  <si>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</si>
  <si>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</si>
  <si>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</si>
  <si>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</si>
  <si>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</si>
  <si>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</si>
  <si>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</si>
  <si>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</si>
  <si>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</si>
  <si>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</si>
  <si>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</si>
  <si>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</si>
  <si>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</si>
  <si>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</si>
  <si>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</si>
  <si>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</si>
  <si>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</si>
  <si>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</si>
  <si>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</si>
  <si>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</si>
  <si>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</si>
  <si>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</si>
  <si>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</si>
  <si>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</si>
  <si>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</si>
  <si>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</si>
  <si>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</si>
  <si>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</si>
  <si>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</si>
  <si>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</si>
  <si>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</si>
  <si>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</si>
  <si>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</si>
  <si>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</si>
  <si>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</si>
  <si>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</si>
  <si>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</si>
  <si>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</si>
  <si>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</si>
  <si>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</si>
  <si>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</si>
  <si>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</si>
  <si>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</si>
  <si>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</si>
  <si>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</si>
  <si>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</si>
  <si>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</si>
  <si>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</si>
  <si>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</si>
  <si>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</si>
  <si>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</si>
  <si>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</si>
  <si>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</si>
  <si>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</si>
  <si>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</si>
  <si>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</si>
  <si>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</si>
  <si>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</si>
  <si>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</si>
  <si>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</si>
  <si>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</si>
  <si>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</si>
  <si>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</si>
  <si>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</si>
  <si>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</si>
  <si>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</si>
  <si>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</si>
  <si>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</si>
  <si>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</si>
  <si>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</si>
  <si>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</si>
  <si>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</si>
  <si>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</si>
  <si>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</si>
  <si>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</si>
  <si>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</si>
  <si>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</si>
  <si>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</si>
  <si>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</si>
  <si>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</si>
  <si>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</si>
  <si>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</si>
  <si>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</si>
  <si>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</si>
  <si>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</si>
  <si>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</si>
  <si>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</si>
  <si>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</si>
  <si>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</si>
  <si>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</si>
  <si>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</si>
  <si>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</si>
  <si>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</si>
  <si>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</si>
  <si>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</si>
  <si>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</si>
  <si>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</si>
  <si>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</si>
  <si>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</si>
  <si>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</si>
  <si>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</si>
  <si>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</si>
  <si>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</si>
  <si>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</si>
  <si>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</si>
  <si>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</si>
  <si>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</si>
  <si>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</si>
  <si>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</si>
  <si>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</si>
  <si>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</si>
  <si>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</si>
  <si>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</si>
  <si>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</si>
  <si>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</si>
  <si>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</si>
  <si>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</si>
  <si>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</si>
  <si>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</si>
  <si>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</si>
  <si>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</si>
  <si>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</si>
  <si>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</si>
  <si>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</si>
  <si>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</si>
  <si>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</si>
  <si>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</si>
  <si>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</si>
  <si>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</si>
  <si>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</si>
  <si>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</si>
  <si>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</si>
  <si>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</si>
  <si>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</si>
  <si>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</si>
  <si>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</si>
  <si>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</si>
  <si>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</si>
  <si>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</si>
  <si>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</si>
  <si>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</si>
  <si>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</si>
  <si>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</si>
  <si>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</si>
  <si>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</si>
  <si>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</si>
  <si>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</si>
  <si>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</si>
  <si>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</si>
  <si>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</si>
  <si>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</si>
  <si>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</si>
  <si>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</si>
  <si>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</si>
  <si>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</si>
  <si>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</si>
  <si>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</si>
  <si>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</si>
  <si>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</si>
  <si>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</si>
  <si>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</si>
  <si>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</si>
  <si>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</si>
  <si>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</si>
  <si>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</si>
  <si>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</si>
  <si>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</si>
  <si>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</si>
  <si>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</si>
  <si>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</si>
  <si>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</si>
  <si>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</si>
  <si>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</si>
  <si>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</si>
  <si>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</si>
  <si>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</si>
  <si>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</si>
  <si>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</si>
  <si>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</si>
  <si>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</si>
  <si>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</si>
  <si>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</si>
  <si>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</si>
  <si>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</si>
  <si>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</si>
  <si>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</si>
  <si>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</si>
  <si>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</si>
  <si>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</si>
  <si>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</si>
  <si>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</si>
  <si>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</si>
  <si>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</si>
  <si>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</si>
  <si>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</si>
  <si>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</si>
  <si>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</si>
  <si>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</si>
  <si>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</si>
  <si>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</si>
  <si>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</si>
  <si>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</si>
  <si>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</si>
  <si>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</si>
  <si>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</si>
  <si>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</si>
  <si>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</si>
  <si>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</si>
  <si>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</si>
  <si>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</si>
  <si>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</si>
  <si>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</si>
  <si>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</si>
  <si>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</si>
  <si>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</si>
  <si>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</si>
  <si>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</si>
  <si>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</si>
  <si>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</si>
  <si>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</si>
  <si>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</si>
  <si>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</si>
  <si>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</si>
  <si>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</si>
  <si>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</si>
  <si>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</si>
  <si>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</si>
  <si>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</si>
  <si>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</si>
  <si>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</si>
  <si>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</si>
  <si>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</si>
  <si>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</si>
  <si>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</si>
  <si>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</si>
  <si>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</si>
  <si>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</si>
  <si>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</si>
  <si>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</si>
  <si>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</si>
  <si>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</si>
  <si>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</si>
  <si>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</si>
  <si>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</si>
  <si>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</si>
  <si>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</si>
  <si>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</si>
  <si>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</si>
  <si>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</si>
  <si>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</si>
  <si>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</si>
  <si>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</si>
  <si>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</si>
  <si>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</si>
  <si>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</si>
  <si>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</si>
  <si>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</si>
  <si>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</si>
  <si>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</si>
  <si>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</si>
  <si>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</si>
  <si>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</si>
  <si>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</si>
  <si>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</si>
  <si>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</si>
  <si>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</si>
  <si>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</si>
  <si>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</si>
  <si>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</si>
  <si>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</si>
  <si>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</si>
  <si>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</si>
  <si>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</si>
  <si>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</si>
  <si>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</si>
  <si>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</si>
  <si>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</si>
  <si>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</si>
  <si>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</si>
  <si>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</si>
  <si>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</si>
  <si>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</si>
  <si>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</si>
  <si>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</si>
  <si>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</si>
  <si>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</si>
  <si>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</si>
  <si>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</si>
  <si>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</si>
  <si>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</si>
  <si>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</si>
  <si>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</si>
  <si>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</si>
  <si>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</si>
  <si>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</si>
  <si>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</si>
  <si>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</si>
  <si>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</si>
  <si>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</si>
  <si>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</si>
  <si>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</si>
  <si>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</si>
  <si>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</si>
  <si>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</si>
  <si>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</si>
  <si>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</si>
  <si>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</si>
  <si>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</si>
  <si>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</si>
  <si>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</si>
  <si>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</si>
  <si>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</si>
  <si>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</si>
  <si>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</si>
  <si>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</si>
  <si>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</si>
  <si>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</si>
  <si>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</si>
  <si>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</si>
  <si>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</si>
  <si>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</si>
  <si>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</si>
  <si>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</si>
  <si>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</si>
  <si>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</si>
  <si>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</si>
  <si>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</si>
  <si>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</si>
  <si>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</si>
  <si>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</si>
  <si>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</si>
  <si>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</si>
  <si>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</si>
  <si>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</si>
  <si>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</si>
  <si>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</si>
  <si>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</si>
  <si>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</si>
  <si>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</si>
  <si>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</si>
  <si>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</si>
  <si>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</si>
  <si>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</si>
  <si>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</si>
  <si>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</si>
  <si>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</si>
  <si>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</si>
  <si>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</si>
  <si>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</si>
  <si>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</si>
  <si>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</si>
  <si>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</si>
  <si>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</si>
  <si>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</si>
  <si>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</si>
  <si>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</si>
  <si>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</si>
  <si>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</si>
  <si>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</si>
  <si>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</si>
  <si>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</si>
  <si>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</si>
  <si>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</si>
  <si>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</si>
  <si>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</si>
  <si>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</si>
  <si>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</si>
  <si>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</si>
  <si>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</si>
  <si>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</si>
  <si>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</si>
  <si>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</si>
  <si>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</si>
  <si>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</si>
  <si>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</si>
  <si>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</si>
  <si>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</si>
  <si>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</si>
  <si>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</si>
  <si>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</si>
  <si>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</si>
  <si>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</si>
  <si>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</si>
  <si>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</si>
  <si>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</si>
  <si>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</si>
  <si>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</si>
  <si>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</si>
  <si>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</si>
  <si>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</si>
  <si>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</si>
  <si>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</si>
  <si>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</si>
  <si>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</si>
  <si>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</si>
  <si>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</si>
  <si>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</si>
  <si>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</si>
  <si>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</si>
  <si>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</si>
  <si>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</si>
  <si>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</si>
  <si>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</si>
  <si>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</si>
  <si>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</si>
  <si>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</si>
  <si>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</si>
  <si>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</si>
  <si>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</si>
  <si>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</si>
  <si>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</si>
  <si>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</si>
  <si>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</si>
  <si>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</si>
  <si>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</si>
  <si>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</si>
  <si>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</si>
  <si>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</si>
  <si>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</si>
  <si>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</si>
  <si>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</si>
  <si>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</si>
  <si>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</si>
  <si>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</si>
  <si>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</si>
  <si>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</si>
  <si>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</si>
  <si>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</si>
  <si>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</si>
  <si>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</si>
  <si>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</si>
  <si>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</si>
  <si>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</si>
  <si>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</si>
  <si>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</si>
  <si>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</si>
  <si>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</si>
  <si>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</si>
  <si>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</si>
  <si>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</si>
  <si>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</si>
  <si>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</si>
  <si>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</si>
  <si>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</si>
  <si>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</si>
  <si>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</si>
  <si>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</si>
  <si>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</si>
  <si>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</si>
  <si>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</si>
  <si>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</si>
  <si>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</si>
  <si>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</si>
  <si>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</si>
  <si>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</si>
  <si>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</si>
  <si>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</si>
  <si>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</si>
  <si>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</si>
  <si>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</si>
  <si>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</si>
  <si>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</si>
  <si>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</si>
  <si>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</si>
  <si>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</si>
  <si>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</si>
  <si>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</si>
  <si>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</si>
  <si>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</si>
  <si>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</si>
  <si>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</si>
  <si>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</si>
  <si>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</si>
  <si>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</si>
  <si>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</si>
  <si>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</si>
  <si>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</si>
  <si>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</si>
  <si>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</si>
  <si>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</si>
  <si>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</si>
  <si>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</si>
  <si>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</si>
  <si>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</si>
  <si>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</si>
  <si>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</si>
  <si>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</si>
  <si>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</si>
  <si>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</si>
  <si>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</si>
  <si>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</si>
  <si>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</si>
  <si>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</si>
  <si>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</si>
  <si>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</si>
  <si>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</si>
  <si>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</si>
  <si>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</si>
  <si>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</si>
  <si>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</si>
  <si>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</si>
  <si>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</si>
  <si>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</si>
  <si>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</si>
  <si>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</si>
  <si>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</si>
  <si>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</si>
  <si>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</si>
  <si>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</si>
  <si>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</si>
  <si>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</si>
  <si>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</si>
  <si>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</si>
  <si>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</si>
  <si>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</si>
  <si>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</si>
  <si>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</si>
  <si>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</si>
  <si>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</si>
  <si>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</si>
  <si>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</si>
  <si>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</si>
  <si>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</si>
  <si>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</si>
  <si>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</si>
  <si>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</si>
  <si>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</si>
  <si>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</si>
  <si>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</si>
  <si>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</si>
  <si>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</si>
  <si>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</si>
  <si>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</si>
  <si>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</si>
  <si>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</si>
  <si>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</si>
  <si>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</si>
  <si>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</si>
  <si>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</si>
  <si>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</si>
  <si>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</si>
  <si>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</si>
  <si>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</si>
  <si>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</si>
  <si>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</si>
  <si>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</si>
  <si>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</si>
  <si>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</si>
  <si>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</si>
  <si>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</si>
  <si>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</si>
  <si>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</si>
  <si>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</si>
  <si>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</si>
  <si>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</si>
  <si>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</si>
  <si>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</si>
  <si>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</si>
  <si>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</si>
  <si>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</si>
  <si>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</si>
  <si>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</si>
  <si>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</si>
  <si>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</si>
  <si>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</si>
  <si>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</si>
  <si>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</si>
  <si>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</si>
  <si>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</si>
  <si>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</si>
  <si>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</si>
  <si>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</si>
  <si>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</si>
  <si>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</si>
  <si>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</si>
  <si>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</si>
  <si>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</si>
  <si>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</si>
  <si>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</si>
  <si>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</si>
  <si>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</si>
  <si>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</si>
  <si>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</si>
  <si>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</si>
  <si>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</si>
  <si>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</si>
  <si>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</si>
  <si>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</si>
  <si>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</si>
  <si>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</si>
  <si>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</si>
  <si>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</si>
  <si>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</si>
  <si>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</si>
  <si>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</si>
  <si>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</si>
  <si>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</si>
  <si>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</si>
  <si>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</si>
  <si>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</si>
  <si>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</si>
  <si>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</si>
  <si>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</si>
  <si>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</si>
  <si>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</si>
  <si>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</si>
  <si>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</si>
  <si>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</si>
  <si>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</si>
  <si>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</si>
  <si>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</si>
  <si>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</si>
  <si>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</si>
  <si>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</si>
  <si>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</si>
  <si>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</si>
  <si>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</si>
  <si>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</si>
  <si>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</si>
  <si>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</si>
  <si>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</si>
  <si>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</si>
  <si>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</si>
  <si>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</si>
  <si>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</si>
  <si>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</si>
  <si>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</si>
  <si>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</si>
  <si>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</si>
  <si>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</si>
  <si>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</si>
  <si>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</si>
  <si>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</si>
  <si>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</si>
  <si>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</si>
  <si>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</si>
  <si>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</si>
  <si>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</si>
  <si>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</si>
  <si>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</si>
  <si>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</si>
  <si>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</si>
  <si>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</si>
  <si>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</si>
  <si>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</si>
  <si>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</si>
  <si>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</si>
  <si>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</si>
  <si>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</si>
  <si>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</si>
  <si>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</si>
  <si>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</si>
  <si>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</si>
  <si>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</si>
  <si>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</si>
  <si>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</si>
  <si>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</si>
  <si>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</si>
  <si>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</si>
  <si>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</si>
  <si>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</si>
  <si>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</si>
  <si>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</si>
  <si>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</si>
  <si>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</si>
  <si>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</si>
  <si>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</si>
  <si>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</si>
  <si>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</si>
  <si>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</si>
  <si>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</si>
  <si>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</si>
  <si>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</si>
  <si>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</si>
  <si>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</si>
  <si>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</si>
  <si>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</si>
  <si>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</si>
  <si>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</si>
  <si>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</si>
  <si>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</si>
  <si>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</si>
  <si>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</si>
  <si>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</si>
  <si>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</si>
  <si>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</si>
  <si>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</si>
  <si>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</si>
  <si>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</si>
  <si>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</si>
  <si>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</si>
  <si>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</si>
  <si>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</si>
  <si>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</si>
  <si>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</si>
  <si>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</si>
  <si>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</si>
  <si>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</si>
  <si>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</si>
  <si>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</si>
  <si>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</si>
  <si>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</si>
  <si>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</si>
  <si>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</si>
  <si>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</si>
  <si>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</si>
  <si>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</si>
  <si>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</si>
  <si>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</si>
  <si>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</si>
  <si>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</si>
  <si>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</si>
  <si>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</si>
  <si>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</si>
  <si>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</si>
  <si>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</si>
  <si>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</si>
  <si>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</si>
  <si>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</si>
  <si>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</si>
  <si>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</si>
  <si>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</si>
  <si>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</si>
  <si>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</si>
  <si>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</si>
  <si>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</si>
  <si>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</si>
  <si>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</si>
  <si>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</si>
  <si>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</si>
  <si>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</si>
  <si>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</si>
  <si>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</si>
  <si>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</si>
  <si>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</si>
  <si>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</si>
  <si>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</si>
  <si>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</si>
  <si>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</si>
  <si>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</si>
  <si>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</si>
  <si>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</si>
  <si>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</si>
  <si>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</si>
  <si>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</si>
  <si>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</si>
  <si>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</si>
  <si>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</si>
  <si>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</si>
  <si>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</si>
  <si>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</si>
  <si>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</si>
  <si>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</si>
  <si>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</si>
  <si>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</si>
  <si>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</si>
  <si>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</si>
  <si>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</si>
  <si>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</si>
  <si>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</si>
  <si>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</si>
  <si>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</si>
  <si>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</si>
  <si>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</si>
  <si>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</si>
  <si>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</si>
  <si>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</si>
  <si>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</si>
  <si>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</si>
  <si>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</si>
  <si>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</si>
  <si>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</si>
  <si>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</si>
  <si>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</si>
  <si>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</si>
  <si>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</si>
  <si>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</si>
  <si>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</si>
  <si>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</si>
  <si>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</si>
  <si>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</si>
  <si>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</si>
  <si>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</si>
  <si>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</si>
  <si>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</si>
  <si>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</si>
  <si>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</si>
  <si>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</si>
  <si>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</si>
  <si>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</si>
  <si>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</si>
  <si>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</si>
  <si>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</si>
  <si>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</si>
  <si>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</si>
  <si>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</si>
  <si>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</si>
  <si>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</si>
  <si>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</si>
  <si>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</si>
  <si>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</si>
  <si>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</si>
  <si>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</si>
  <si>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</si>
  <si>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</si>
  <si>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</si>
  <si>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</si>
  <si>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</si>
  <si>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</si>
  <si>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</si>
  <si>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</si>
  <si>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</si>
  <si>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</si>
  <si>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</si>
  <si>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</si>
  <si>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</si>
  <si>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</si>
  <si>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</si>
  <si>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</si>
  <si>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</si>
  <si>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</si>
  <si>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</si>
  <si>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</si>
  <si>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</si>
  <si>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</si>
  <si>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</si>
  <si>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</si>
  <si>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</si>
  <si>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</si>
  <si>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</si>
  <si>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</si>
  <si>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</si>
  <si>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</si>
  <si>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</si>
  <si>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</si>
  <si>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</si>
  <si>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</si>
  <si>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</si>
  <si>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</si>
  <si>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</si>
  <si>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</si>
  <si>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</si>
  <si>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</si>
  <si>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</si>
  <si>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</si>
  <si>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</si>
  <si>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</si>
  <si>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</si>
  <si>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</si>
  <si>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</si>
  <si>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</si>
  <si>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</si>
  <si>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</si>
  <si>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</si>
  <si>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</si>
  <si>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</si>
  <si>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</si>
  <si>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</si>
  <si>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</si>
  <si>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</si>
  <si>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</si>
  <si>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</si>
  <si>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</si>
  <si>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</si>
  <si>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</si>
  <si>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</si>
  <si>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</si>
  <si>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</si>
  <si>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</si>
  <si>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</si>
  <si>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</si>
  <si>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</si>
  <si>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</si>
  <si>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</si>
  <si>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</si>
  <si>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</si>
  <si>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</si>
  <si>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</si>
  <si>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</si>
  <si>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</si>
  <si>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</si>
  <si>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</si>
  <si>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</si>
  <si>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</si>
  <si>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</si>
  <si>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</si>
  <si>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</si>
  <si>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</si>
  <si>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</si>
  <si>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</si>
  <si>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</si>
  <si>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</si>
  <si>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</si>
  <si>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</si>
  <si>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</si>
  <si>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</si>
  <si>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</si>
  <si>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</si>
  <si>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</si>
  <si>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</si>
  <si>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</si>
  <si>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</si>
  <si>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</si>
  <si>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</si>
  <si>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</si>
  <si>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</si>
  <si>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</si>
  <si>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</si>
  <si>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</si>
  <si>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</si>
  <si>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</si>
  <si>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</si>
  <si>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</si>
  <si>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</si>
  <si>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</si>
  <si>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</si>
  <si>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</si>
  <si>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</si>
  <si>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</si>
  <si>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</si>
  <si>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</si>
  <si>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</si>
  <si>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</si>
  <si>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</si>
  <si>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</si>
  <si>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</si>
  <si>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</si>
  <si>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</si>
  <si>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</si>
  <si>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</si>
  <si>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</si>
  <si>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</si>
  <si>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</si>
  <si>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</si>
  <si>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</si>
  <si>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</si>
  <si>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</si>
  <si>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</si>
  <si>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</si>
  <si>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</si>
  <si>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</si>
  <si>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</si>
  <si>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</si>
  <si>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</si>
  <si>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</si>
  <si>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</si>
  <si>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</si>
  <si>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</si>
  <si>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</si>
  <si>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</si>
  <si>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</si>
  <si>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</si>
  <si>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</si>
  <si>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</si>
  <si>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</si>
  <si>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</si>
  <si>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</si>
  <si>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</si>
  <si>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</si>
  <si>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</si>
  <si>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</si>
  <si>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</si>
  <si>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</si>
  <si>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</si>
  <si>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</si>
  <si>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</si>
  <si>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</si>
  <si>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</si>
  <si>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</si>
  <si>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</si>
  <si>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</si>
  <si>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</si>
  <si>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</si>
  <si>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</si>
  <si>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</si>
  <si>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</si>
  <si>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</si>
  <si>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</si>
  <si>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</si>
  <si>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</si>
  <si>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</si>
  <si>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</si>
  <si>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</si>
  <si>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</si>
  <si>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</si>
  <si>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</si>
  <si>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</si>
  <si>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</si>
  <si>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</si>
  <si>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</si>
  <si>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</si>
  <si>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</si>
  <si>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</si>
  <si>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</si>
  <si>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</si>
  <si>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</si>
  <si>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</si>
  <si>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</si>
  <si>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</si>
  <si>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</si>
  <si>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</si>
  <si>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</si>
  <si>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</si>
  <si>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</si>
  <si>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</si>
  <si>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</si>
  <si>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</si>
  <si>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</si>
  <si>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</si>
  <si>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</si>
  <si>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</si>
  <si>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</si>
  <si>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</si>
  <si>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</si>
  <si>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</si>
  <si>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</si>
  <si>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</si>
  <si>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</si>
  <si>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</si>
  <si>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</si>
  <si>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</si>
  <si>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</si>
  <si>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</si>
  <si>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</si>
  <si>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</si>
  <si>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</si>
  <si>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</si>
  <si>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</si>
  <si>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</si>
  <si>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</si>
  <si>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</si>
  <si>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</si>
  <si>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</si>
  <si>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</si>
  <si>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</si>
  <si>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</si>
  <si>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</si>
  <si>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</si>
  <si>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</si>
  <si>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</si>
  <si>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</si>
  <si>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</si>
  <si>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</si>
  <si>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</si>
  <si>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</si>
  <si>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</si>
  <si>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</si>
  <si>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</si>
  <si>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</si>
  <si>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</si>
  <si>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</si>
  <si>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</si>
  <si>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</si>
  <si>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</si>
  <si>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</si>
  <si>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</si>
  <si>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</si>
  <si>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</si>
  <si>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</si>
  <si>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</si>
  <si>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</si>
  <si>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</si>
  <si>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</si>
  <si>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</si>
  <si>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</si>
  <si>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</si>
  <si>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</si>
  <si>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</si>
  <si>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</si>
  <si>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</si>
  <si>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</si>
  <si>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</si>
  <si>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</si>
  <si>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</si>
  <si>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</si>
  <si>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</si>
  <si>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</si>
  <si>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</si>
  <si>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</si>
  <si>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</si>
  <si>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</si>
  <si>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</si>
  <si>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</si>
  <si>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</si>
  <si>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</si>
  <si>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</si>
  <si>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</si>
  <si>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</si>
  <si>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</si>
  <si>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</si>
  <si>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</si>
  <si>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</si>
  <si>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</si>
  <si>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</si>
  <si>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</si>
  <si>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</si>
  <si>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</si>
  <si>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</si>
  <si>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</si>
  <si>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</si>
  <si>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</si>
  <si>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</si>
  <si>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</si>
  <si>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</si>
  <si>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</si>
  <si>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</si>
  <si>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</si>
  <si>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</si>
  <si>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</si>
  <si>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</si>
  <si>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</si>
  <si>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</si>
  <si>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</si>
  <si>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</si>
  <si>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</si>
  <si>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</si>
  <si>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</si>
  <si>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</si>
  <si>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</si>
  <si>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</si>
  <si>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</si>
  <si>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</si>
  <si>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</si>
  <si>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</si>
  <si>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</si>
  <si>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</si>
  <si>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</si>
  <si>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</si>
  <si>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</si>
  <si>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</si>
  <si>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</si>
  <si>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</si>
  <si>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</si>
  <si>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</si>
  <si>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</si>
  <si>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</si>
  <si>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</si>
  <si>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</si>
  <si>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</si>
  <si>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</si>
  <si>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</si>
  <si>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</si>
  <si>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</si>
  <si>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</si>
  <si>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</si>
  <si>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</si>
  <si>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</si>
  <si>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</si>
  <si>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</si>
  <si>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</si>
  <si>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</si>
  <si>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</si>
  <si>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</si>
  <si>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</si>
  <si>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</si>
  <si>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</si>
  <si>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</si>
  <si>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</si>
  <si>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</si>
  <si>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</si>
  <si>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</si>
  <si>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</si>
  <si>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</si>
  <si>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</si>
  <si>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</si>
  <si>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</si>
  <si>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</si>
  <si>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</si>
  <si>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</si>
  <si>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</si>
  <si>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</si>
  <si>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</si>
  <si>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</si>
  <si>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</si>
  <si>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</si>
  <si>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</si>
  <si>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</si>
  <si>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</si>
  <si>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</si>
  <si>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</si>
  <si>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</si>
  <si>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</si>
  <si>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</si>
  <si>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</si>
  <si>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</si>
  <si>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</si>
  <si>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</si>
  <si>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</si>
  <si>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</si>
  <si>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</si>
  <si>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</si>
  <si>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</si>
  <si>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</si>
  <si>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</si>
  <si>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</si>
  <si>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</si>
  <si>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</si>
  <si>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</si>
  <si>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</si>
  <si>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</si>
  <si>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</si>
  <si>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</si>
  <si>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</si>
  <si>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</si>
  <si>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</si>
  <si>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</si>
  <si>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</si>
  <si>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</si>
  <si>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</si>
  <si>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</si>
  <si>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</si>
  <si>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</si>
  <si>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</si>
  <si>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</si>
  <si>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</si>
  <si>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</si>
  <si>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</si>
  <si>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</si>
  <si>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</si>
  <si>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</si>
  <si>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</si>
  <si>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</si>
  <si>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</si>
  <si>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</si>
  <si>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</si>
  <si>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</si>
  <si>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</si>
  <si>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</si>
  <si>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</si>
  <si>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</si>
  <si>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</si>
  <si>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</si>
  <si>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</si>
  <si>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</si>
  <si>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</si>
  <si>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</si>
  <si>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</si>
  <si>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</si>
  <si>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</si>
  <si>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</si>
  <si>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</si>
  <si>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</si>
  <si>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</si>
  <si>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</si>
  <si>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</si>
  <si>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</si>
  <si>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</si>
  <si>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</si>
  <si>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</si>
  <si>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</si>
  <si>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</si>
  <si>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</si>
  <si>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</si>
  <si>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</si>
  <si>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</si>
  <si>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</si>
  <si>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</si>
  <si>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</si>
  <si>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</si>
  <si>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</si>
  <si>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</si>
  <si>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</si>
  <si>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</si>
  <si>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</si>
  <si>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</si>
  <si>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</si>
  <si>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</si>
  <si>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</si>
  <si>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</si>
  <si>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</si>
  <si>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</si>
  <si>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</si>
  <si>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</si>
  <si>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</si>
  <si>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</si>
  <si>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</si>
  <si>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</si>
  <si>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</si>
  <si>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</si>
  <si>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</si>
  <si>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</si>
  <si>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</si>
  <si>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</si>
  <si>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</si>
  <si>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</si>
  <si>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</si>
  <si>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</si>
  <si>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</si>
  <si>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</si>
  <si>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</si>
  <si>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</si>
  <si>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</si>
  <si>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</si>
  <si>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</si>
  <si>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</si>
  <si>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</si>
  <si>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</si>
  <si>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</si>
  <si>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</si>
  <si>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</si>
  <si>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</si>
  <si>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</si>
  <si>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</si>
  <si>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</si>
  <si>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</si>
  <si>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</si>
  <si>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</si>
  <si>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</si>
  <si>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</si>
  <si>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</si>
  <si>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</si>
  <si>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</si>
  <si>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</si>
  <si>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</si>
  <si>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</si>
  <si>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</si>
  <si>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</si>
  <si>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</si>
  <si>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</si>
  <si>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</si>
  <si>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</si>
  <si>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</si>
  <si>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</si>
  <si>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</si>
  <si>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</si>
  <si>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</si>
  <si>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</si>
  <si>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</si>
  <si>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</si>
  <si>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</si>
  <si>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</si>
  <si>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</si>
  <si>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</si>
  <si>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</si>
  <si>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</si>
  <si>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</si>
  <si>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</si>
  <si>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</si>
  <si>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</si>
  <si>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</si>
  <si>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</si>
  <si>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</si>
  <si>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</si>
  <si>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</si>
  <si>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</si>
  <si>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</si>
  <si>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</si>
  <si>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</si>
  <si>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</si>
  <si>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</si>
  <si>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</si>
  <si>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</si>
  <si>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</si>
  <si>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</si>
  <si>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</si>
  <si>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</si>
  <si>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</si>
  <si>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</si>
  <si>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</si>
  <si>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</si>
  <si>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</si>
  <si>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</si>
  <si>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</si>
  <si>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</si>
  <si>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</si>
  <si>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</si>
  <si>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</si>
  <si>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</si>
  <si>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</si>
  <si>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</si>
  <si>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</si>
  <si>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</si>
  <si>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</si>
  <si>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</si>
  <si>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</si>
  <si>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</si>
  <si>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</si>
  <si>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</si>
  <si>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</si>
  <si>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</si>
  <si>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</si>
  <si>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</si>
  <si>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</si>
  <si>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</si>
  <si>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</si>
  <si>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</si>
  <si>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</si>
  <si>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</si>
  <si>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</si>
  <si>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</si>
  <si>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</si>
  <si>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</si>
  <si>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</si>
  <si>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</si>
  <si>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</si>
  <si>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</si>
  <si>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</si>
  <si>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</si>
  <si>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</si>
  <si>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</si>
  <si>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</si>
  <si>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</si>
  <si>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</si>
  <si>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</si>
  <si>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</si>
  <si>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</si>
  <si>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</si>
  <si>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</si>
  <si>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</si>
  <si>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</si>
  <si>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</si>
  <si>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</si>
  <si>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</si>
  <si>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</si>
  <si>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</si>
  <si>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</si>
  <si>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</si>
  <si>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</si>
  <si>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</si>
  <si>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</si>
  <si>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</si>
  <si>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</si>
  <si>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</si>
  <si>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</si>
  <si>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</si>
  <si>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</si>
  <si>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</si>
  <si>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</si>
  <si>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</si>
  <si>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</si>
  <si>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</si>
  <si>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</si>
  <si>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</si>
  <si>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</si>
  <si>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</si>
  <si>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</si>
  <si>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</si>
  <si>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</si>
  <si>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</si>
  <si>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</si>
  <si>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</si>
  <si>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</si>
  <si>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</si>
  <si>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</si>
  <si>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</si>
  <si>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</si>
  <si>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</si>
  <si>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</si>
  <si>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</si>
  <si>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</si>
  <si>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</si>
  <si>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</si>
  <si>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</si>
  <si>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</si>
  <si>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</si>
  <si>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</si>
  <si>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</si>
  <si>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</si>
  <si>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</si>
  <si>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</si>
  <si>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</si>
  <si>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</si>
  <si>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</si>
  <si>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</si>
  <si>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</si>
  <si>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</si>
  <si>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</si>
  <si>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</si>
  <si>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</si>
  <si>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</si>
  <si>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</si>
  <si>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</si>
  <si>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</si>
  <si>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</si>
  <si>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</si>
  <si>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</si>
  <si>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</si>
  <si>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</si>
  <si>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</si>
  <si>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</si>
  <si>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</si>
  <si>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</si>
  <si>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</si>
  <si>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</si>
  <si>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</si>
  <si>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</si>
  <si>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</si>
  <si>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</si>
  <si>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</si>
  <si>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</si>
  <si>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</si>
  <si>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</si>
  <si>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</si>
  <si>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</si>
  <si>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</si>
  <si>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</si>
  <si>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</si>
  <si>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</si>
  <si>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</si>
  <si>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</si>
  <si>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</si>
  <si>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</si>
  <si>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</si>
  <si>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</si>
  <si>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</si>
  <si>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</si>
  <si>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</si>
  <si>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</si>
  <si>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</si>
  <si>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</si>
  <si>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</si>
  <si>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</si>
  <si>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</si>
  <si>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</si>
  <si>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</si>
  <si>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</si>
  <si>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</si>
  <si>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</si>
  <si>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</si>
  <si>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</si>
  <si>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</si>
  <si>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</si>
  <si>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</si>
  <si>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</si>
  <si>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</si>
  <si>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</si>
  <si>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</si>
  <si>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</si>
  <si>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</si>
  <si>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</si>
  <si>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</si>
  <si>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</si>
  <si>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</si>
  <si>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</si>
  <si>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</si>
  <si>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</si>
  <si>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</si>
  <si>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</si>
  <si>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</si>
  <si>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</si>
  <si>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</si>
  <si>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</si>
  <si>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</si>
  <si>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</si>
  <si>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</si>
  <si>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</si>
  <si>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</si>
  <si>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</si>
  <si>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</si>
  <si>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</si>
  <si>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</si>
  <si>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</si>
  <si>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</si>
  <si>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</si>
  <si>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</si>
  <si>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</si>
  <si>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</si>
  <si>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</si>
  <si>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</si>
  <si>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</si>
  <si>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</si>
  <si>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</si>
  <si>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</si>
  <si>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</si>
  <si>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</si>
  <si>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</si>
  <si>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</si>
  <si>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</si>
  <si>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</si>
  <si>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</si>
  <si>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</si>
  <si>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</si>
  <si>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</si>
  <si>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</si>
  <si>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</si>
  <si>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</si>
  <si>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</si>
  <si>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</si>
  <si>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</si>
  <si>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</si>
  <si>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</si>
  <si>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</si>
  <si>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</si>
  <si>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</si>
  <si>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</si>
  <si>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</si>
  <si>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</si>
  <si>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</si>
  <si>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</si>
  <si>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</si>
  <si>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</si>
  <si>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</si>
  <si>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</si>
  <si>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</si>
  <si>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</si>
  <si>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</si>
  <si>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</si>
  <si>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</si>
  <si>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</si>
  <si>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</si>
  <si>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</si>
  <si>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</si>
  <si>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</si>
  <si>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</si>
  <si>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</si>
  <si>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</si>
  <si>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</si>
  <si>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</si>
  <si>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</si>
  <si>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</si>
  <si>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</si>
  <si>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</si>
  <si>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</si>
  <si>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</si>
  <si>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</si>
  <si>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</si>
  <si>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</si>
  <si>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</si>
  <si>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</si>
  <si>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</si>
  <si>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</si>
  <si>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</si>
  <si>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</si>
  <si>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</si>
  <si>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</si>
  <si>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</si>
  <si>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</si>
  <si>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</si>
  <si>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</si>
  <si>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</si>
  <si>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</si>
  <si>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</si>
  <si>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</si>
  <si>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</si>
  <si>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</si>
  <si>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</si>
  <si>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</si>
  <si>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</si>
  <si>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</si>
  <si>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</si>
  <si>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</si>
  <si>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</si>
  <si>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</si>
  <si>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</si>
  <si>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</si>
  <si>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</si>
  <si>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</si>
  <si>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</si>
  <si>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</si>
  <si>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</si>
  <si>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</si>
  <si>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</si>
  <si>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</si>
  <si>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</si>
  <si>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</si>
  <si>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</si>
  <si>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</si>
  <si>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</si>
  <si>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</si>
  <si>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</si>
  <si>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</si>
  <si>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</si>
  <si>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</si>
  <si>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</si>
  <si>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</si>
  <si>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</si>
  <si>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</si>
  <si>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</si>
  <si>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</si>
  <si>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</si>
  <si>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</si>
  <si>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</si>
  <si>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</si>
  <si>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</si>
  <si>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</si>
  <si>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</si>
  <si>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</si>
  <si>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</si>
  <si>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</si>
  <si>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</si>
  <si>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</si>
  <si>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</si>
  <si>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</si>
  <si>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</si>
  <si>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</si>
  <si>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</si>
  <si>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</si>
  <si>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</si>
  <si>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</si>
  <si>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</si>
  <si>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</si>
  <si>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</si>
  <si>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</si>
  <si>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</si>
  <si>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</si>
  <si>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</si>
  <si>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</si>
  <si>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</si>
  <si>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</si>
  <si>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</si>
  <si>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</si>
  <si>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</si>
  <si>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</si>
  <si>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</si>
  <si>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</si>
  <si>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</si>
  <si>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</si>
  <si>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</si>
  <si>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</si>
  <si>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</si>
  <si>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</si>
  <si>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</si>
  <si>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</si>
  <si>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</si>
  <si>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</si>
  <si>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</si>
  <si>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</si>
  <si>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</si>
  <si>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</si>
  <si>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</si>
  <si>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</si>
  <si>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</si>
  <si>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</si>
  <si>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</si>
  <si>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</si>
  <si>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</si>
  <si>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</si>
  <si>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</si>
  <si>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</si>
  <si>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</si>
  <si>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</si>
  <si>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</si>
  <si>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</si>
  <si>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</si>
  <si>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</si>
  <si>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</si>
  <si>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</si>
  <si>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</si>
  <si>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</si>
  <si>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</si>
  <si>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</si>
  <si>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</si>
  <si>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</si>
  <si>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</si>
  <si>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</si>
  <si>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</si>
  <si>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</si>
  <si>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</si>
  <si>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</si>
  <si>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</si>
  <si>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</si>
  <si>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</si>
  <si>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</si>
  <si>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</si>
  <si>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</si>
  <si>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</si>
  <si>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</si>
  <si>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</si>
  <si>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</si>
  <si>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</si>
  <si>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</si>
  <si>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</si>
  <si>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</si>
  <si>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</si>
  <si>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</si>
  <si>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</si>
  <si>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</si>
  <si>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</si>
  <si>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</si>
  <si>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</si>
  <si>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</si>
  <si>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</si>
  <si>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</si>
  <si>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</si>
  <si>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</si>
  <si>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</si>
  <si>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</si>
  <si>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</si>
  <si>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</si>
  <si>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</si>
  <si>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</si>
  <si>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</si>
  <si>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</si>
  <si>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</si>
  <si>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</si>
  <si>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</si>
  <si>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</si>
  <si>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</si>
  <si>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</si>
  <si>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</si>
  <si>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</si>
  <si>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</si>
  <si>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</si>
  <si>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</si>
  <si>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</si>
  <si>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</si>
  <si>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</si>
  <si>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</si>
  <si>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</si>
  <si>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</si>
  <si>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</si>
  <si>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</si>
  <si>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</si>
  <si>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</si>
  <si>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</si>
  <si>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</si>
  <si>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</si>
  <si>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</si>
  <si>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</si>
  <si>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</si>
  <si>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</si>
  <si>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</si>
  <si>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</si>
  <si>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</si>
  <si>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</si>
  <si>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</si>
  <si>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</si>
  <si>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</si>
  <si>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</si>
  <si>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</si>
  <si>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</si>
  <si>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</si>
  <si>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</si>
  <si>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</si>
  <si>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</si>
  <si>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</si>
  <si>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</si>
  <si>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</si>
  <si>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</si>
  <si>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</si>
  <si>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</si>
  <si>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</si>
  <si>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</si>
  <si>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</si>
  <si>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</si>
  <si>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</si>
  <si>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</si>
  <si>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</si>
  <si>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</si>
  <si>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</si>
  <si>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</si>
  <si>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</si>
  <si>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</si>
  <si>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</si>
  <si>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</si>
  <si>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</si>
  <si>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</si>
  <si>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</si>
  <si>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</si>
  <si>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</si>
  <si>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</si>
  <si>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</si>
  <si>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</si>
  <si>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</si>
  <si>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</si>
  <si>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</si>
  <si>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</si>
  <si>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</si>
  <si>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</si>
  <si>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</si>
  <si>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</si>
  <si>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</si>
  <si>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</si>
  <si>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</si>
  <si>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</si>
  <si>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</si>
  <si>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</si>
  <si>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</si>
  <si>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</si>
  <si>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</si>
  <si>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</si>
  <si>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</si>
  <si>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</si>
  <si>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</si>
  <si>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</si>
  <si>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</si>
  <si>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</si>
  <si>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</si>
  <si>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</si>
  <si>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</si>
  <si>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</si>
  <si>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</si>
  <si>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</si>
  <si>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</si>
  <si>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</si>
  <si>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</si>
  <si>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</si>
  <si>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</si>
  <si>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</si>
  <si>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</si>
  <si>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</si>
  <si>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</si>
  <si>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</si>
  <si>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</si>
  <si>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</si>
  <si>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</si>
  <si>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</si>
  <si>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</si>
  <si>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</si>
  <si>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</si>
  <si>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</si>
  <si>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</si>
  <si>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</si>
  <si>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</si>
  <si>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</si>
  <si>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</si>
  <si>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</si>
  <si>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</si>
  <si>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</si>
  <si>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</si>
  <si>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</si>
  <si>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</si>
  <si>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</si>
  <si>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</si>
  <si>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</si>
  <si>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</si>
  <si>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</si>
  <si>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</si>
  <si>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</si>
  <si>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</si>
  <si>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</si>
  <si>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</si>
  <si>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</si>
  <si>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</si>
  <si>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</si>
  <si>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</si>
  <si>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</si>
  <si>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</si>
  <si>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</si>
  <si>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</si>
  <si>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</si>
  <si>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</si>
  <si>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</si>
  <si>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</si>
  <si>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</si>
  <si>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</si>
  <si>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</si>
  <si>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</si>
  <si>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</si>
  <si>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</si>
  <si>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</si>
  <si>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</si>
  <si>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</si>
  <si>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</si>
  <si>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</si>
  <si>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</si>
  <si>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</si>
  <si>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</si>
  <si>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</si>
  <si>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</si>
  <si>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</si>
  <si>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</si>
  <si>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</si>
  <si>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</si>
  <si>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</si>
  <si>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</si>
  <si>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</si>
  <si>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</si>
  <si>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</si>
  <si>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</si>
  <si>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</si>
  <si>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</si>
  <si>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</si>
  <si>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</si>
  <si>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</si>
  <si>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</si>
  <si>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</si>
  <si>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</si>
  <si>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</si>
  <si>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</si>
  <si>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</si>
  <si>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</si>
  <si>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</si>
  <si>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</si>
  <si>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</si>
  <si>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</si>
  <si>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</si>
  <si>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</si>
  <si>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</si>
  <si>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</si>
  <si>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</si>
  <si>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</si>
  <si>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</si>
  <si>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</si>
  <si>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</si>
  <si>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</si>
  <si>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</si>
  <si>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</si>
  <si>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</si>
  <si>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</si>
  <si>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</si>
  <si>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</si>
  <si>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</si>
  <si>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</si>
  <si>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</si>
  <si>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</si>
  <si>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</si>
  <si>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</si>
  <si>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</si>
  <si>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</si>
  <si>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</si>
  <si>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</si>
  <si>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</si>
  <si>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</si>
  <si>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</si>
  <si>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</si>
  <si>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</si>
  <si>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</si>
  <si>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</si>
  <si>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</si>
  <si>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</si>
  <si>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</si>
  <si>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</si>
  <si>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</si>
  <si>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</si>
  <si>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</si>
  <si>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</si>
  <si>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</si>
  <si>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</si>
  <si>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</si>
  <si>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</si>
  <si>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</si>
  <si>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</si>
  <si>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</si>
  <si>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</si>
  <si>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</si>
  <si>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</si>
  <si>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</si>
  <si>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</si>
  <si>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</si>
  <si>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</si>
  <si>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</si>
  <si>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</si>
  <si>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</si>
  <si>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</si>
  <si>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</si>
  <si>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</si>
  <si>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</si>
  <si>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</si>
  <si>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</si>
  <si>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</si>
  <si>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</si>
  <si>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</si>
  <si>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</si>
  <si>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</si>
  <si>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</si>
  <si>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</si>
  <si>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</si>
  <si>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</si>
  <si>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</si>
  <si>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</si>
  <si>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</si>
  <si>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</si>
  <si>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</si>
  <si>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</si>
  <si>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</si>
  <si>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</si>
  <si>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</si>
  <si>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</si>
  <si>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</si>
  <si>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</si>
  <si>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</si>
  <si>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</si>
  <si>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</si>
  <si>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</si>
  <si>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</si>
  <si>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</si>
  <si>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</si>
  <si>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</si>
  <si>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</si>
  <si>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</si>
  <si>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</si>
  <si>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</si>
  <si>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</si>
  <si>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</si>
  <si>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</si>
  <si>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</si>
  <si>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</si>
  <si>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</si>
  <si>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</si>
  <si>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</si>
  <si>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</si>
  <si>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</si>
  <si>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</si>
  <si>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</si>
  <si>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</si>
  <si>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</si>
  <si>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</si>
  <si>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</si>
  <si>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</si>
  <si>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</si>
  <si>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</si>
  <si>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</si>
  <si>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</si>
  <si>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</si>
  <si>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</si>
  <si>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</si>
  <si>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</si>
  <si>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</si>
  <si>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</si>
  <si>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</si>
  <si>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</si>
  <si>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</si>
  <si>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</si>
  <si>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</si>
  <si>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</si>
  <si>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</si>
  <si>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</si>
  <si>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</si>
  <si>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</si>
  <si>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</si>
  <si>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</si>
  <si>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</si>
  <si>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</si>
  <si>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</si>
  <si>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</si>
  <si>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</si>
  <si>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</si>
  <si>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</si>
  <si>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</si>
  <si>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</si>
  <si>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</si>
  <si>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</si>
  <si>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</si>
  <si>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</si>
  <si>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</si>
  <si>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</si>
  <si>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</si>
  <si>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</si>
  <si>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</si>
  <si>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</si>
  <si>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</si>
  <si>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</si>
  <si>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</si>
  <si>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</si>
  <si>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</si>
  <si>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</si>
  <si>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</si>
  <si>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</si>
  <si>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</si>
  <si>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</si>
  <si>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</si>
  <si>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</si>
  <si>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</si>
  <si>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</si>
  <si>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</si>
  <si>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</si>
  <si>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</si>
  <si>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</si>
  <si>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</si>
  <si>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</si>
  <si>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</si>
  <si>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</si>
  <si>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</si>
  <si>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</si>
  <si>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</si>
  <si>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</si>
  <si>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</si>
  <si>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</si>
  <si>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</si>
  <si>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</si>
  <si>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</si>
  <si>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</si>
  <si>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</si>
  <si>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</si>
  <si>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</si>
  <si>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</si>
  <si>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</si>
  <si>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</si>
  <si>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</si>
  <si>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</si>
  <si>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</si>
  <si>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</si>
  <si>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</si>
  <si>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</si>
  <si>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</si>
  <si>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</si>
  <si>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</si>
  <si>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</si>
  <si>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</si>
  <si>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</si>
  <si>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</si>
  <si>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</si>
  <si>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</si>
  <si>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</si>
  <si>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</si>
  <si>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</si>
  <si>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</si>
  <si>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</si>
  <si>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</si>
  <si>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</si>
  <si>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</si>
  <si>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</si>
  <si>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</si>
  <si>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</si>
  <si>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</si>
  <si>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</si>
  <si>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</si>
  <si>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</si>
  <si>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</si>
  <si>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</si>
  <si>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</si>
  <si>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</si>
  <si>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</si>
  <si>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</si>
  <si>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</si>
  <si>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</si>
  <si>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</si>
  <si>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</si>
  <si>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</si>
  <si>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</si>
  <si>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</si>
  <si>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</si>
  <si>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</si>
  <si>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</si>
  <si>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</si>
  <si>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</si>
  <si>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</si>
  <si>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</si>
  <si>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</si>
  <si>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</si>
  <si>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</si>
  <si>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</si>
  <si>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</si>
  <si>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</si>
  <si>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</si>
  <si>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</si>
  <si>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</si>
  <si>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</si>
  <si>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</si>
  <si>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</si>
  <si>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</si>
  <si>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</si>
  <si>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</si>
  <si>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</si>
  <si>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</si>
  <si>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</si>
  <si>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</si>
  <si>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</si>
  <si>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</si>
  <si>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</si>
  <si>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</si>
  <si>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</si>
  <si>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</si>
  <si>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</si>
  <si>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</si>
  <si>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</si>
  <si>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</si>
  <si>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</si>
  <si>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</si>
  <si>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</si>
  <si>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</si>
  <si>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</si>
  <si>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</si>
  <si>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</si>
  <si>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</si>
  <si>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</si>
  <si>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</si>
  <si>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</si>
  <si>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</si>
  <si>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</si>
  <si>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</si>
  <si>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</si>
  <si>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</si>
  <si>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</si>
  <si>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</si>
  <si>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</si>
  <si>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</si>
  <si>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</si>
  <si>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</si>
  <si>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</si>
  <si>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</si>
  <si>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</si>
  <si>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</si>
  <si>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</si>
  <si>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</si>
  <si>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</si>
  <si>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</si>
  <si>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</si>
  <si>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</si>
  <si>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</si>
  <si>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</si>
  <si>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</si>
  <si>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</si>
  <si>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</si>
  <si>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</si>
  <si>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</si>
  <si>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</si>
  <si>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</si>
  <si>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</si>
  <si>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</si>
  <si>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</si>
  <si>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</si>
  <si>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</si>
  <si>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</si>
  <si>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</si>
  <si>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</si>
  <si>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</si>
  <si>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</si>
  <si>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</si>
  <si>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</si>
  <si>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</si>
  <si>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</si>
  <si>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</si>
  <si>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</si>
  <si>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</si>
  <si>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</si>
  <si>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</si>
  <si>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</si>
  <si>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</si>
  <si>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</si>
  <si>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</si>
  <si>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</si>
  <si>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</si>
  <si>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</si>
  <si>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</si>
  <si>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</si>
  <si>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</si>
  <si>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</si>
  <si>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</si>
  <si>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</si>
  <si>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</si>
  <si>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</si>
  <si>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</si>
  <si>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</si>
  <si>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</si>
  <si>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</si>
  <si>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</si>
  <si>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</si>
  <si>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</si>
  <si>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</si>
  <si>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</si>
  <si>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</si>
  <si>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</si>
  <si>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</si>
  <si>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</si>
  <si>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</si>
  <si>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</si>
  <si>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</si>
  <si>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</si>
  <si>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</si>
  <si>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</si>
  <si>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</si>
  <si>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</si>
  <si>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</si>
  <si>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</si>
  <si>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</si>
  <si>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</si>
  <si>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</si>
  <si>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</si>
  <si>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</si>
  <si>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</si>
  <si>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</si>
  <si>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</si>
  <si>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</si>
  <si>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</si>
  <si>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</si>
  <si>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</si>
  <si>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</si>
  <si>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</si>
  <si>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</si>
  <si>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</si>
  <si>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</si>
  <si>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</si>
  <si>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</si>
  <si>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</si>
  <si>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</si>
  <si>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</si>
  <si>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</si>
  <si>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</si>
  <si>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</si>
  <si>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</si>
  <si>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</si>
  <si>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</si>
  <si>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</si>
  <si>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</si>
  <si>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</si>
  <si>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</si>
  <si>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</si>
  <si>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</si>
  <si>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</si>
  <si>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</si>
  <si>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</si>
  <si>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</si>
  <si>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</si>
  <si>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</si>
  <si>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</si>
  <si>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</si>
  <si>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</si>
  <si>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</si>
  <si>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</si>
  <si>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</si>
  <si>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</si>
  <si>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</si>
  <si>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</si>
  <si>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</si>
  <si>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</si>
  <si>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</si>
  <si>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</si>
  <si>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</si>
  <si>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</si>
  <si>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</si>
  <si>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</si>
  <si>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</si>
  <si>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</si>
  <si>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</si>
  <si>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</si>
  <si>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</si>
  <si>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</si>
  <si>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</si>
  <si>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</si>
  <si>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</si>
  <si>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</si>
  <si>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</si>
  <si>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</si>
  <si>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</si>
  <si>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</si>
  <si>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</si>
  <si>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</si>
  <si>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</si>
  <si>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</si>
  <si>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</si>
  <si>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</si>
  <si>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</si>
  <si>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</si>
  <si>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</si>
  <si>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</si>
  <si>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</si>
  <si>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</si>
  <si>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</si>
  <si>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</si>
  <si>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</si>
  <si>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</si>
  <si>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</si>
  <si>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</si>
  <si>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</si>
  <si>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</si>
  <si>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</si>
  <si>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</si>
  <si>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</si>
  <si>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</si>
  <si>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</si>
  <si>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</si>
  <si>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</si>
  <si>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</si>
  <si>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</si>
  <si>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</si>
  <si>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</si>
  <si>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</si>
  <si>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</si>
  <si>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</si>
  <si>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</si>
  <si>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</si>
  <si>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</si>
  <si>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</si>
  <si>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</si>
  <si>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</si>
  <si>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</si>
  <si>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</si>
  <si>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</si>
  <si>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</si>
  <si>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</si>
  <si>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</si>
  <si>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</si>
  <si>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</si>
  <si>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</si>
  <si>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</si>
  <si>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</si>
  <si>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</si>
  <si>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</si>
  <si>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</si>
  <si>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</si>
  <si>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</si>
  <si>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</si>
  <si>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</si>
  <si>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</si>
  <si>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</si>
  <si>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</si>
  <si>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</si>
  <si>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</si>
  <si>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</si>
  <si>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</si>
  <si>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</si>
  <si>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</si>
  <si>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</si>
  <si>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</si>
  <si>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</si>
  <si>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</si>
  <si>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</si>
  <si>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</si>
  <si>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</si>
  <si>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</si>
  <si>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</si>
  <si>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</si>
  <si>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</si>
  <si>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</si>
  <si>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</si>
  <si>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</si>
  <si>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</si>
  <si>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</si>
  <si>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</si>
  <si>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</si>
  <si>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</si>
  <si>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</si>
  <si>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</si>
  <si>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</si>
  <si>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</si>
  <si>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</si>
  <si>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</si>
  <si>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</si>
  <si>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</si>
  <si>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</si>
  <si>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</si>
  <si>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</si>
  <si>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</si>
  <si>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</si>
  <si>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</si>
  <si>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</si>
  <si>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</si>
  <si>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</si>
  <si>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</si>
  <si>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</si>
  <si>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</si>
  <si>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</si>
  <si>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</si>
  <si>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</si>
  <si>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</si>
  <si>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</si>
  <si>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</si>
  <si>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</si>
  <si>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</si>
  <si>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</si>
  <si>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</si>
  <si>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</si>
  <si>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</si>
  <si>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</si>
  <si>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</si>
  <si>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</si>
  <si>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</si>
  <si>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</si>
  <si>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</si>
  <si>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</si>
  <si>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</si>
  <si>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</si>
  <si>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</si>
  <si>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</si>
  <si>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</si>
  <si>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</si>
  <si>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</si>
  <si>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</si>
  <si>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</si>
  <si>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</si>
  <si>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</si>
  <si>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</si>
  <si>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</si>
  <si>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</si>
  <si>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</si>
  <si>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</si>
  <si>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</si>
  <si>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</si>
  <si>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</si>
  <si>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</si>
  <si>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</si>
  <si>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</si>
  <si>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</si>
  <si>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</si>
  <si>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</si>
  <si>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</si>
  <si>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</si>
  <si>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</si>
  <si>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</si>
  <si>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</si>
  <si>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</si>
  <si>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</si>
  <si>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</si>
  <si>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</si>
  <si>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</si>
  <si>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</si>
  <si>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</si>
  <si>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</si>
  <si>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</si>
  <si>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</si>
  <si>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</si>
  <si>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</si>
  <si>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</si>
  <si>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</si>
  <si>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</si>
  <si>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</si>
  <si>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</si>
  <si>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</si>
  <si>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</si>
  <si>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</si>
  <si>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</si>
  <si>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</si>
  <si>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</si>
  <si>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</si>
  <si>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</si>
  <si>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</si>
  <si>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</si>
  <si>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</si>
  <si>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</si>
  <si>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</si>
  <si>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</si>
  <si>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</si>
  <si>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</si>
  <si>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</si>
  <si>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</si>
  <si>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</si>
  <si>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</si>
  <si>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</si>
  <si>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</si>
  <si>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</si>
  <si>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</si>
  <si>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</si>
  <si>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</si>
  <si>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</si>
  <si>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</si>
  <si>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</si>
  <si>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</si>
  <si>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</si>
  <si>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</si>
  <si>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</si>
  <si>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</si>
  <si>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</si>
  <si>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</si>
  <si>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</si>
  <si>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</si>
  <si>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</si>
  <si>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</si>
  <si>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</si>
  <si>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</si>
  <si>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</si>
  <si>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</si>
  <si>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</si>
  <si>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</si>
  <si>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</si>
  <si>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</si>
  <si>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</si>
  <si>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</si>
  <si>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</si>
  <si>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</si>
  <si>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</si>
  <si>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</si>
  <si>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</si>
  <si>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</si>
  <si>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</si>
  <si>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</si>
  <si>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</si>
  <si>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</si>
  <si>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</si>
  <si>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</si>
  <si>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</si>
  <si>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</si>
  <si>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</si>
  <si>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</si>
  <si>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</si>
  <si>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</si>
  <si>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</si>
  <si>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</si>
  <si>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</si>
  <si>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</si>
  <si>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</si>
  <si>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</si>
  <si>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</si>
  <si>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</si>
  <si>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</si>
  <si>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</si>
  <si>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</si>
  <si>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</si>
  <si>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</si>
  <si>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</si>
  <si>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</si>
  <si>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</si>
  <si>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</si>
  <si>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</si>
  <si>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</si>
  <si>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</si>
  <si>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</si>
  <si>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</si>
  <si>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</si>
  <si>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</si>
  <si>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</si>
  <si>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</si>
  <si>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</si>
  <si>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</si>
  <si>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</si>
  <si>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</si>
  <si>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</si>
  <si>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</si>
  <si>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</si>
  <si>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</si>
  <si>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</si>
  <si>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</si>
  <si>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</si>
  <si>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</si>
  <si>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</si>
  <si>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</si>
  <si>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</si>
  <si>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</si>
  <si>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</si>
  <si>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</si>
  <si>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</si>
  <si>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</si>
  <si>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</si>
  <si>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</si>
  <si>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</si>
  <si>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</si>
  <si>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</si>
  <si>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</si>
  <si>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</si>
  <si>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</si>
  <si>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</si>
  <si>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</si>
  <si>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</si>
  <si>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</si>
  <si>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</si>
  <si>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</si>
  <si>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</si>
  <si>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</si>
  <si>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</si>
  <si>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</si>
  <si>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</si>
  <si>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</si>
  <si>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</si>
  <si>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</si>
  <si>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</si>
  <si>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</si>
  <si>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</si>
  <si>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</si>
  <si>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</si>
  <si>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</si>
  <si>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</si>
  <si>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</si>
  <si>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</si>
  <si>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</si>
  <si>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</si>
  <si>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</si>
  <si>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</si>
  <si>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</si>
  <si>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</si>
  <si>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</si>
  <si>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</si>
  <si>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</si>
  <si>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</si>
  <si>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</si>
  <si>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</si>
  <si>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</si>
  <si>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</si>
  <si>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</si>
  <si>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</si>
  <si>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</si>
  <si>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</si>
  <si>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</si>
  <si>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</si>
  <si>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Костолац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</si>
</sst>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221</c:v>
                </c:pt>
                <c:pt idx="1">
                  <c:v>239</c:v>
                </c:pt>
                <c:pt idx="2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281</c:v>
                </c:pt>
                <c:pt idx="1">
                  <c:v>323</c:v>
                </c:pt>
                <c:pt idx="2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764608"/>
        <c:axId val="131766144"/>
      </c:barChart>
      <c:catAx>
        <c:axId val="13176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766144"/>
        <c:crosses val="autoZero"/>
        <c:auto val="1"/>
        <c:lblAlgn val="ctr"/>
        <c:lblOffset val="100"/>
        <c:noMultiLvlLbl val="0"/>
      </c:catAx>
      <c:valAx>
        <c:axId val="13176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764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009792"/>
        <c:axId val="137032064"/>
      </c:barChart>
      <c:catAx>
        <c:axId val="13700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032064"/>
        <c:crosses val="autoZero"/>
        <c:auto val="1"/>
        <c:lblAlgn val="ctr"/>
        <c:lblOffset val="100"/>
        <c:noMultiLvlLbl val="0"/>
      </c:catAx>
      <c:valAx>
        <c:axId val="13703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0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057024"/>
        <c:axId val="137058560"/>
      </c:barChart>
      <c:catAx>
        <c:axId val="13705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58560"/>
        <c:crosses val="autoZero"/>
        <c:auto val="1"/>
        <c:lblAlgn val="ctr"/>
        <c:lblOffset val="100"/>
        <c:noMultiLvlLbl val="0"/>
      </c:catAx>
      <c:valAx>
        <c:axId val="13705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57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073408"/>
        <c:axId val="137074944"/>
      </c:barChart>
      <c:catAx>
        <c:axId val="137073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74944"/>
        <c:crosses val="autoZero"/>
        <c:auto val="1"/>
        <c:lblAlgn val="ctr"/>
        <c:lblOffset val="100"/>
        <c:noMultiLvlLbl val="0"/>
      </c:catAx>
      <c:valAx>
        <c:axId val="137074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37073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255552"/>
        <c:axId val="137257344"/>
      </c:barChart>
      <c:catAx>
        <c:axId val="13725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257344"/>
        <c:crosses val="autoZero"/>
        <c:auto val="1"/>
        <c:lblAlgn val="ctr"/>
        <c:lblOffset val="100"/>
        <c:noMultiLvlLbl val="0"/>
      </c:catAx>
      <c:valAx>
        <c:axId val="13725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25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27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635712"/>
        <c:axId val="137637248"/>
      </c:barChart>
      <c:catAx>
        <c:axId val="137635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37248"/>
        <c:crosses val="autoZero"/>
        <c:auto val="1"/>
        <c:lblAlgn val="ctr"/>
        <c:lblOffset val="100"/>
        <c:noMultiLvlLbl val="0"/>
      </c:catAx>
      <c:valAx>
        <c:axId val="137637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35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663616"/>
        <c:axId val="137665152"/>
      </c:barChart>
      <c:catAx>
        <c:axId val="137663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65152"/>
        <c:crosses val="autoZero"/>
        <c:auto val="1"/>
        <c:lblAlgn val="ctr"/>
        <c:lblOffset val="100"/>
        <c:noMultiLvlLbl val="0"/>
      </c:catAx>
      <c:valAx>
        <c:axId val="137665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6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D5-4C35-8EAB-647A607F8DC1}"/>
                </c:ext>
              </c:extLst>
            </c:dLbl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3618</c:v>
                </c:pt>
                <c:pt idx="1">
                  <c:v>3549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394816"/>
        <c:axId val="137400704"/>
      </c:barChart>
      <c:catAx>
        <c:axId val="1373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00704"/>
        <c:crosses val="autoZero"/>
        <c:auto val="1"/>
        <c:lblAlgn val="ctr"/>
        <c:lblOffset val="100"/>
        <c:noMultiLvlLbl val="0"/>
      </c:catAx>
      <c:valAx>
        <c:axId val="13740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94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16510595721256E-2"/>
          <c:y val="5.0064255415618507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8-4C57-916A-2E529150BA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8-4C57-916A-2E529150BA48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433472"/>
        <c:axId val="137435008"/>
      </c:barChart>
      <c:catAx>
        <c:axId val="1374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35008"/>
        <c:crosses val="autoZero"/>
        <c:auto val="1"/>
        <c:lblAlgn val="ctr"/>
        <c:lblOffset val="100"/>
        <c:noMultiLvlLbl val="0"/>
      </c:catAx>
      <c:valAx>
        <c:axId val="1374350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334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2710445783481E-2"/>
          <c:y val="5.8242297415525765E-2"/>
          <c:w val="0.87843548325039145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E0-4F2C-9F76-4A06C32F1A3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E0-4F2C-9F76-4A06C32F1A3B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464064"/>
        <c:axId val="137465856"/>
      </c:barChart>
      <c:catAx>
        <c:axId val="1374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65856"/>
        <c:crosses val="autoZero"/>
        <c:auto val="1"/>
        <c:lblAlgn val="ctr"/>
        <c:lblOffset val="100"/>
        <c:noMultiLvlLbl val="0"/>
      </c:catAx>
      <c:valAx>
        <c:axId val="1374658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4640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21.919617066930758</c:v>
                </c:pt>
                <c:pt idx="1">
                  <c:v>59.536188825616897</c:v>
                </c:pt>
                <c:pt idx="2">
                  <c:v>18.544194107452338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40</c:v>
                </c:pt>
                <c:pt idx="1">
                  <c:v>60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539904"/>
        <c:axId val="132541440"/>
      </c:barChart>
      <c:catAx>
        <c:axId val="13253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541440"/>
        <c:crosses val="autoZero"/>
        <c:auto val="1"/>
        <c:lblAlgn val="ctr"/>
        <c:lblOffset val="100"/>
        <c:noMultiLvlLbl val="0"/>
      </c:catAx>
      <c:valAx>
        <c:axId val="132541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539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7740672"/>
        <c:axId val="137742208"/>
      </c:barChart>
      <c:catAx>
        <c:axId val="1377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42208"/>
        <c:crosses val="autoZero"/>
        <c:auto val="1"/>
        <c:lblAlgn val="ctr"/>
        <c:lblOffset val="100"/>
        <c:noMultiLvlLbl val="0"/>
      </c:catAx>
      <c:valAx>
        <c:axId val="137742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7740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9F-4C77-84D8-2960425FBE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9F-4C77-84D8-2960425FBE02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9F-4C77-84D8-2960425FBE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9F-4C77-84D8-2960425FBE02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7850880"/>
        <c:axId val="137852416"/>
      </c:barChart>
      <c:catAx>
        <c:axId val="13785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52416"/>
        <c:crosses val="autoZero"/>
        <c:auto val="1"/>
        <c:lblAlgn val="ctr"/>
        <c:lblOffset val="100"/>
        <c:noMultiLvlLbl val="0"/>
      </c:catAx>
      <c:valAx>
        <c:axId val="137852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7850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100</c:v>
                </c:pt>
                <c:pt idx="1">
                  <c:v>112.3</c:v>
                </c:pt>
                <c:pt idx="2">
                  <c:v>91.9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88.7</c:v>
                </c:pt>
                <c:pt idx="1">
                  <c:v>76</c:v>
                </c:pt>
                <c:pt idx="2">
                  <c:v>88.6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899392"/>
        <c:axId val="137917568"/>
      </c:barChart>
      <c:catAx>
        <c:axId val="137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17568"/>
        <c:crosses val="autoZero"/>
        <c:auto val="1"/>
        <c:lblAlgn val="ctr"/>
        <c:lblOffset val="100"/>
        <c:noMultiLvlLbl val="0"/>
      </c:catAx>
      <c:valAx>
        <c:axId val="13791756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9939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479</c:v>
                </c:pt>
                <c:pt idx="1">
                  <c:v>474</c:v>
                </c:pt>
                <c:pt idx="2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040832"/>
        <c:axId val="138042368"/>
      </c:barChart>
      <c:catAx>
        <c:axId val="13804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42368"/>
        <c:crosses val="autoZero"/>
        <c:auto val="1"/>
        <c:lblAlgn val="ctr"/>
        <c:lblOffset val="100"/>
        <c:noMultiLvlLbl val="0"/>
      </c:catAx>
      <c:valAx>
        <c:axId val="13804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40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076928"/>
        <c:axId val="138078464"/>
      </c:barChart>
      <c:catAx>
        <c:axId val="13807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78464"/>
        <c:crosses val="autoZero"/>
        <c:auto val="1"/>
        <c:lblAlgn val="ctr"/>
        <c:lblOffset val="100"/>
        <c:noMultiLvlLbl val="0"/>
      </c:catAx>
      <c:valAx>
        <c:axId val="13807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76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179712"/>
        <c:axId val="138181248"/>
      </c:barChart>
      <c:catAx>
        <c:axId val="13817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81248"/>
        <c:crosses val="autoZero"/>
        <c:auto val="1"/>
        <c:lblAlgn val="ctr"/>
        <c:lblOffset val="100"/>
        <c:noMultiLvlLbl val="0"/>
      </c:catAx>
      <c:valAx>
        <c:axId val="13818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79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2.9380209622843938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2.7894693405958568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2.8637451514401255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3.2021127341751257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3.0040439052570771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2.7151935297515886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2.6656763225220765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2.772963604852686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3.4827102418090283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3.3094000165057356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3.2186184699182969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3.3259057522489068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3.4249401667079309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3.5487331847817121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3.367170091606833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1.6835850458034165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1.0728728233060989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0.81703391928695224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284416"/>
        <c:axId val="138298496"/>
      </c:barChart>
      <c:catAx>
        <c:axId val="1382844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8298496"/>
        <c:crosses val="autoZero"/>
        <c:auto val="1"/>
        <c:lblAlgn val="ctr"/>
        <c:lblOffset val="100"/>
        <c:noMultiLvlLbl val="0"/>
      </c:catAx>
      <c:valAx>
        <c:axId val="1382984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82844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3.4662045060658579</c:v>
                </c:pt>
                <c:pt idx="1">
                  <c:v>2.921515226541223</c:v>
                </c:pt>
                <c:pt idx="2">
                  <c:v>2.9132623586696376</c:v>
                </c:pt>
                <c:pt idx="3">
                  <c:v>3.4249401667079309</c:v>
                </c:pt>
                <c:pt idx="4">
                  <c:v>3.2268713377898819</c:v>
                </c:pt>
                <c:pt idx="5">
                  <c:v>2.9462738301559792</c:v>
                </c:pt>
                <c:pt idx="6">
                  <c:v>2.9875381695139058</c:v>
                </c:pt>
                <c:pt idx="7">
                  <c:v>3.3094000165057356</c:v>
                </c:pt>
                <c:pt idx="8">
                  <c:v>3.4166872988363455</c:v>
                </c:pt>
                <c:pt idx="9">
                  <c:v>3.4579516381942725</c:v>
                </c:pt>
                <c:pt idx="10">
                  <c:v>3.2681356771478089</c:v>
                </c:pt>
                <c:pt idx="11">
                  <c:v>3.2103656020467115</c:v>
                </c:pt>
                <c:pt idx="12">
                  <c:v>3.1938598663035402</c:v>
                </c:pt>
                <c:pt idx="13">
                  <c:v>3.4166872988363455</c:v>
                </c:pt>
                <c:pt idx="14">
                  <c:v>2.5171247008335396</c:v>
                </c:pt>
                <c:pt idx="15">
                  <c:v>1.1554015020219526</c:v>
                </c:pt>
                <c:pt idx="16">
                  <c:v>0.61071222249731782</c:v>
                </c:pt>
                <c:pt idx="17">
                  <c:v>0.35487331847817116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318592"/>
        <c:axId val="138320128"/>
      </c:barChart>
      <c:catAx>
        <c:axId val="1383185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8320128"/>
        <c:crosses val="autoZero"/>
        <c:auto val="1"/>
        <c:lblAlgn val="ctr"/>
        <c:lblOffset val="100"/>
        <c:noMultiLvlLbl val="0"/>
      </c:catAx>
      <c:valAx>
        <c:axId val="1383201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3185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0.21886191802626345</c:v>
                </c:pt>
                <c:pt idx="1">
                  <c:v>0.16359918200408999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7.5407879029048939</c:v>
                </c:pt>
                <c:pt idx="1">
                  <c:v>3.4355828220858897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4-4F55-BB50-AB459873385E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4-4F55-BB50-AB459873385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13.84799044966176</c:v>
                </c:pt>
                <c:pt idx="1">
                  <c:v>8.8957055214723919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4-4F55-BB50-AB459873385E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E44-4F55-BB50-AB459873385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23.557500994826899</c:v>
                </c:pt>
                <c:pt idx="1">
                  <c:v>18.016359918200408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E44-4F55-BB50-AB459873385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E44-4F55-BB50-AB459873385E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43.633107839235976</c:v>
                </c:pt>
                <c:pt idx="1">
                  <c:v>59.97955010224949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9E44-4F55-BB50-AB459873385E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9E44-4F55-BB50-AB459873385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3.5614803024273778</c:v>
                </c:pt>
                <c:pt idx="1">
                  <c:v>3.3742331288343559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9E44-4F55-BB50-AB459873385E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9E44-4F55-BB50-AB459873385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7.6402705929168331</c:v>
                </c:pt>
                <c:pt idx="1">
                  <c:v>6.1349693251533743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8694656"/>
        <c:axId val="138696192"/>
      </c:barChart>
      <c:catAx>
        <c:axId val="138694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696192"/>
        <c:crosses val="autoZero"/>
        <c:auto val="1"/>
        <c:lblAlgn val="ctr"/>
        <c:lblOffset val="100"/>
        <c:noMultiLvlLbl val="0"/>
      </c:catAx>
      <c:valAx>
        <c:axId val="138696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6946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E6F-48A3-9AF1-43FDEBE5709D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E6F-48A3-9AF1-43FDEBE5709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35.017906884202148</c:v>
                </c:pt>
                <c:pt idx="1">
                  <c:v>25.848670756646218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E6F-48A3-9AF1-43FDEBE5709D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E6F-48A3-9AF1-43FDEBE5709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29.685634699562275</c:v>
                </c:pt>
                <c:pt idx="1">
                  <c:v>38.077709611451944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E6F-48A3-9AF1-43FDEBE5709D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EE6F-48A3-9AF1-43FDEBE5709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35.057699960206925</c:v>
                </c:pt>
                <c:pt idx="1">
                  <c:v>35.787321063394685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0.23875845602865103</c:v>
                </c:pt>
                <c:pt idx="1">
                  <c:v>0.28629856850715746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8502912"/>
        <c:axId val="138504448"/>
      </c:barChart>
      <c:catAx>
        <c:axId val="138502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504448"/>
        <c:crosses val="autoZero"/>
        <c:auto val="1"/>
        <c:lblAlgn val="ctr"/>
        <c:lblOffset val="100"/>
        <c:noMultiLvlLbl val="0"/>
      </c:catAx>
      <c:valAx>
        <c:axId val="138504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5029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859</c:v>
                </c:pt>
                <c:pt idx="1">
                  <c:v>789</c:v>
                </c:pt>
                <c:pt idx="2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432</c:v>
                </c:pt>
                <c:pt idx="1">
                  <c:v>348</c:v>
                </c:pt>
                <c:pt idx="2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690688"/>
        <c:axId val="134692224"/>
      </c:barChart>
      <c:catAx>
        <c:axId val="13469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692224"/>
        <c:crosses val="autoZero"/>
        <c:auto val="1"/>
        <c:lblAlgn val="ctr"/>
        <c:lblOffset val="100"/>
        <c:noMultiLvlLbl val="0"/>
      </c:catAx>
      <c:valAx>
        <c:axId val="13469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690688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</c:v>
                </c:pt>
                <c:pt idx="1">
                  <c:v>10</c:v>
                </c:pt>
                <c:pt idx="2">
                  <c:v>51</c:v>
                </c:pt>
                <c:pt idx="3">
                  <c:v>88</c:v>
                </c:pt>
                <c:pt idx="4">
                  <c:v>86</c:v>
                </c:pt>
                <c:pt idx="5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25</c:v>
                </c:pt>
                <c:pt idx="3">
                  <c:v>37</c:v>
                </c:pt>
                <c:pt idx="4">
                  <c:v>20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8613120"/>
        <c:axId val="138614656"/>
      </c:barChart>
      <c:catAx>
        <c:axId val="138613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14656"/>
        <c:crosses val="autoZero"/>
        <c:auto val="1"/>
        <c:lblAlgn val="ctr"/>
        <c:lblOffset val="100"/>
        <c:noMultiLvlLbl val="0"/>
      </c:catAx>
      <c:valAx>
        <c:axId val="138614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13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5.48</c:v>
                </c:pt>
                <c:pt idx="1">
                  <c:v>1.89</c:v>
                </c:pt>
                <c:pt idx="3">
                  <c:v>4.74</c:v>
                </c:pt>
                <c:pt idx="4">
                  <c:v>1.1200000000000001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8651136"/>
        <c:axId val="138652672"/>
      </c:barChart>
      <c:catAx>
        <c:axId val="138651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652672"/>
        <c:crosses val="autoZero"/>
        <c:auto val="1"/>
        <c:lblAlgn val="ctr"/>
        <c:lblOffset val="100"/>
        <c:noMultiLvlLbl val="0"/>
      </c:catAx>
      <c:valAx>
        <c:axId val="138652672"/>
        <c:scaling>
          <c:orientation val="minMax"/>
          <c:max val="7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6511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62.748344370860934</c:v>
                </c:pt>
                <c:pt idx="2">
                  <c:v>20.349761526232115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37.251655629139073</c:v>
                </c:pt>
                <c:pt idx="2">
                  <c:v>79.650238473767885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8773248"/>
        <c:axId val="138774784"/>
      </c:barChart>
      <c:catAx>
        <c:axId val="138773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774784"/>
        <c:crosses val="autoZero"/>
        <c:auto val="1"/>
        <c:lblAlgn val="ctr"/>
        <c:lblOffset val="100"/>
        <c:noMultiLvlLbl val="0"/>
      </c:catAx>
      <c:valAx>
        <c:axId val="138774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7732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65</c:v>
                </c:pt>
                <c:pt idx="1">
                  <c:v>64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82</c:v>
                </c:pt>
                <c:pt idx="1">
                  <c:v>81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75264"/>
        <c:axId val="138876800"/>
      </c:barChart>
      <c:catAx>
        <c:axId val="13887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76800"/>
        <c:crosses val="autoZero"/>
        <c:auto val="1"/>
        <c:lblAlgn val="ctr"/>
        <c:lblOffset val="100"/>
        <c:noMultiLvlLbl val="0"/>
      </c:catAx>
      <c:valAx>
        <c:axId val="138876800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8752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108</c:v>
                </c:pt>
                <c:pt idx="1">
                  <c:v>128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121</c:v>
                </c:pt>
                <c:pt idx="1">
                  <c:v>125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919936"/>
        <c:axId val="138921472"/>
      </c:barChart>
      <c:catAx>
        <c:axId val="13891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21472"/>
        <c:crosses val="autoZero"/>
        <c:auto val="1"/>
        <c:lblAlgn val="ctr"/>
        <c:lblOffset val="100"/>
        <c:noMultiLvlLbl val="0"/>
      </c:catAx>
      <c:valAx>
        <c:axId val="138921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919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25.552608311229001</c:v>
                </c:pt>
                <c:pt idx="1">
                  <c:v>27.467262855317792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23.961096374889479</c:v>
                </c:pt>
                <c:pt idx="1">
                  <c:v>26.956244011497926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17.50663129973475</c:v>
                </c:pt>
                <c:pt idx="1">
                  <c:v>17.694027467262856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13.351016799292662</c:v>
                </c:pt>
                <c:pt idx="1">
                  <c:v>13.22261258383903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9.549071618037134</c:v>
                </c:pt>
                <c:pt idx="1">
                  <c:v>6.2280421590546151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10.079575596816976</c:v>
                </c:pt>
                <c:pt idx="1">
                  <c:v>8.4318109230277862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9025024"/>
        <c:axId val="139030912"/>
      </c:barChart>
      <c:catAx>
        <c:axId val="139025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030912"/>
        <c:crosses val="autoZero"/>
        <c:auto val="1"/>
        <c:lblAlgn val="ctr"/>
        <c:lblOffset val="100"/>
        <c:noMultiLvlLbl val="0"/>
      </c:catAx>
      <c:valAx>
        <c:axId val="1390309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0250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49.32</c:v>
                </c:pt>
                <c:pt idx="1">
                  <c:v>35.409999999999997</c:v>
                </c:pt>
                <c:pt idx="2">
                  <c:v>9.4600000000000009</c:v>
                </c:pt>
                <c:pt idx="3">
                  <c:v>4.3099999999999996</c:v>
                </c:pt>
                <c:pt idx="4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52.45</c:v>
                </c:pt>
                <c:pt idx="1">
                  <c:v>31.14</c:v>
                </c:pt>
                <c:pt idx="2">
                  <c:v>10.42</c:v>
                </c:pt>
                <c:pt idx="3">
                  <c:v>4.38</c:v>
                </c:pt>
                <c:pt idx="4">
                  <c:v>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9157888"/>
        <c:axId val="139159424"/>
      </c:barChart>
      <c:catAx>
        <c:axId val="13915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159424"/>
        <c:crosses val="autoZero"/>
        <c:auto val="1"/>
        <c:lblAlgn val="ctr"/>
        <c:lblOffset val="100"/>
        <c:noMultiLvlLbl val="0"/>
      </c:catAx>
      <c:valAx>
        <c:axId val="139159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1578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73269</c:v>
                </c:pt>
                <c:pt idx="1">
                  <c:v>75663</c:v>
                </c:pt>
                <c:pt idx="2">
                  <c:v>77603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200768"/>
        <c:axId val="139202560"/>
      </c:barChart>
      <c:catAx>
        <c:axId val="13920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202560"/>
        <c:crosses val="autoZero"/>
        <c:auto val="1"/>
        <c:lblAlgn val="ctr"/>
        <c:lblOffset val="100"/>
        <c:noMultiLvlLbl val="0"/>
      </c:catAx>
      <c:valAx>
        <c:axId val="13920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200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1399</c:v>
                </c:pt>
                <c:pt idx="1">
                  <c:v>1458</c:v>
                </c:pt>
                <c:pt idx="2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2507</c:v>
                </c:pt>
                <c:pt idx="1">
                  <c:v>2529</c:v>
                </c:pt>
                <c:pt idx="2">
                  <c:v>2560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240960"/>
        <c:axId val="139242496"/>
      </c:barChart>
      <c:catAx>
        <c:axId val="13924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242496"/>
        <c:crosses val="autoZero"/>
        <c:auto val="1"/>
        <c:lblAlgn val="ctr"/>
        <c:lblOffset val="100"/>
        <c:noMultiLvlLbl val="0"/>
      </c:catAx>
      <c:valAx>
        <c:axId val="13924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240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45.1</c:v>
                </c:pt>
                <c:pt idx="2">
                  <c:v>0</c:v>
                </c:pt>
                <c:pt idx="3">
                  <c:v>54.9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33</c:v>
                </c:pt>
                <c:pt idx="1">
                  <c:v>53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84.489051094890513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15.51094890510949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9682560"/>
        <c:axId val="139684096"/>
      </c:barChart>
      <c:catAx>
        <c:axId val="13968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684096"/>
        <c:crosses val="autoZero"/>
        <c:auto val="1"/>
        <c:lblAlgn val="ctr"/>
        <c:lblOffset val="100"/>
        <c:noMultiLvlLbl val="0"/>
      </c:catAx>
      <c:valAx>
        <c:axId val="1396840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6825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711616"/>
        <c:axId val="139713152"/>
      </c:barChart>
      <c:catAx>
        <c:axId val="13971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713152"/>
        <c:crosses val="autoZero"/>
        <c:auto val="1"/>
        <c:lblAlgn val="ctr"/>
        <c:lblOffset val="100"/>
        <c:noMultiLvlLbl val="0"/>
      </c:catAx>
      <c:valAx>
        <c:axId val="13971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711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23.2</c:v>
                </c:pt>
                <c:pt idx="1">
                  <c:v>23.5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721728"/>
        <c:axId val="139490048"/>
      </c:barChart>
      <c:catAx>
        <c:axId val="1397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490048"/>
        <c:crosses val="autoZero"/>
        <c:auto val="1"/>
        <c:lblAlgn val="ctr"/>
        <c:lblOffset val="100"/>
        <c:noMultiLvlLbl val="0"/>
      </c:catAx>
      <c:valAx>
        <c:axId val="13949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72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9610368"/>
        <c:axId val="139624448"/>
      </c:barChart>
      <c:catAx>
        <c:axId val="13961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624448"/>
        <c:crosses val="autoZero"/>
        <c:auto val="1"/>
        <c:lblAlgn val="ctr"/>
        <c:lblOffset val="100"/>
        <c:noMultiLvlLbl val="0"/>
      </c:catAx>
      <c:valAx>
        <c:axId val="13962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6103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598784"/>
        <c:axId val="130600320"/>
      </c:barChart>
      <c:catAx>
        <c:axId val="130598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600320"/>
        <c:crosses val="autoZero"/>
        <c:auto val="1"/>
        <c:lblAlgn val="ctr"/>
        <c:lblOffset val="100"/>
        <c:noMultiLvlLbl val="0"/>
      </c:catAx>
      <c:valAx>
        <c:axId val="1306003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598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998720"/>
        <c:axId val="140000256"/>
      </c:barChart>
      <c:catAx>
        <c:axId val="139998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00256"/>
        <c:crosses val="autoZero"/>
        <c:auto val="1"/>
        <c:lblAlgn val="ctr"/>
        <c:lblOffset val="100"/>
        <c:noMultiLvlLbl val="0"/>
      </c:catAx>
      <c:valAx>
        <c:axId val="1400002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998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043392"/>
        <c:axId val="140044928"/>
      </c:barChart>
      <c:catAx>
        <c:axId val="14004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44928"/>
        <c:crosses val="autoZero"/>
        <c:auto val="1"/>
        <c:lblAlgn val="ctr"/>
        <c:lblOffset val="100"/>
        <c:noMultiLvlLbl val="0"/>
      </c:catAx>
      <c:valAx>
        <c:axId val="140044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043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21.3</c:v>
                </c:pt>
                <c:pt idx="1">
                  <c:v>22.5</c:v>
                </c:pt>
                <c:pt idx="2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39.4</c:v>
                </c:pt>
                <c:pt idx="1">
                  <c:v>40.299999999999997</c:v>
                </c:pt>
                <c:pt idx="2">
                  <c:v>42.4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9776768"/>
        <c:axId val="139778304"/>
      </c:barChart>
      <c:catAx>
        <c:axId val="13977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778304"/>
        <c:crosses val="autoZero"/>
        <c:auto val="1"/>
        <c:lblAlgn val="ctr"/>
        <c:lblOffset val="100"/>
        <c:noMultiLvlLbl val="0"/>
      </c:catAx>
      <c:valAx>
        <c:axId val="139778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7767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1231.76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854208"/>
        <c:axId val="139855744"/>
      </c:barChart>
      <c:catAx>
        <c:axId val="139854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55744"/>
        <c:crosses val="autoZero"/>
        <c:auto val="1"/>
        <c:lblAlgn val="ctr"/>
        <c:lblOffset val="100"/>
        <c:noMultiLvlLbl val="0"/>
      </c:catAx>
      <c:valAx>
        <c:axId val="139855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54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93</c:v>
                </c:pt>
                <c:pt idx="1">
                  <c:v>134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47</c:v>
                </c:pt>
                <c:pt idx="1">
                  <c:v>69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915648"/>
        <c:axId val="139917184"/>
      </c:barChart>
      <c:catAx>
        <c:axId val="13991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17184"/>
        <c:crosses val="autoZero"/>
        <c:auto val="1"/>
        <c:lblAlgn val="ctr"/>
        <c:lblOffset val="100"/>
        <c:noMultiLvlLbl val="0"/>
      </c:catAx>
      <c:valAx>
        <c:axId val="13991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15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8F7-41B7-8975-F34E864B2A32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8F7-41B7-8975-F34E864B2A3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34</c:v>
                </c:pt>
                <c:pt idx="1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8F7-41B7-8975-F34E864B2A3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8F7-41B7-8975-F34E864B2A3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53.4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8F7-41B7-8975-F34E864B2A3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12.6</c:v>
                </c:pt>
                <c:pt idx="1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5340416"/>
        <c:axId val="135341952"/>
      </c:barChart>
      <c:catAx>
        <c:axId val="135340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5341952"/>
        <c:crosses val="autoZero"/>
        <c:auto val="1"/>
        <c:lblAlgn val="ctr"/>
        <c:lblOffset val="100"/>
        <c:noMultiLvlLbl val="0"/>
      </c:catAx>
      <c:valAx>
        <c:axId val="135341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404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221</c:v>
                </c:pt>
                <c:pt idx="1">
                  <c:v>239</c:v>
                </c:pt>
                <c:pt idx="2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281</c:v>
                </c:pt>
                <c:pt idx="1">
                  <c:v>323</c:v>
                </c:pt>
                <c:pt idx="2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035904"/>
        <c:axId val="135037696"/>
      </c:barChart>
      <c:catAx>
        <c:axId val="13503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037696"/>
        <c:crosses val="autoZero"/>
        <c:auto val="1"/>
        <c:lblAlgn val="ctr"/>
        <c:lblOffset val="100"/>
        <c:noMultiLvlLbl val="0"/>
      </c:catAx>
      <c:valAx>
        <c:axId val="13503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035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40</c:v>
                </c:pt>
                <c:pt idx="1">
                  <c:v>60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068288"/>
        <c:axId val="141185408"/>
      </c:barChart>
      <c:catAx>
        <c:axId val="13506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185408"/>
        <c:crosses val="autoZero"/>
        <c:auto val="1"/>
        <c:lblAlgn val="ctr"/>
        <c:lblOffset val="100"/>
        <c:noMultiLvlLbl val="0"/>
      </c:catAx>
      <c:valAx>
        <c:axId val="14118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068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859</c:v>
                </c:pt>
                <c:pt idx="1">
                  <c:v>789</c:v>
                </c:pt>
                <c:pt idx="2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432</c:v>
                </c:pt>
                <c:pt idx="1">
                  <c:v>348</c:v>
                </c:pt>
                <c:pt idx="2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203712"/>
        <c:axId val="141225984"/>
      </c:barChart>
      <c:catAx>
        <c:axId val="14120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25984"/>
        <c:crosses val="autoZero"/>
        <c:auto val="1"/>
        <c:lblAlgn val="ctr"/>
        <c:lblOffset val="100"/>
        <c:noMultiLvlLbl val="0"/>
      </c:catAx>
      <c:valAx>
        <c:axId val="14122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037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33</c:v>
                </c:pt>
                <c:pt idx="1">
                  <c:v>53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690-46A6-A932-849BABB0A9F2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690-46A6-A932-849BABB0A9F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34</c:v>
                </c:pt>
                <c:pt idx="1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690-46A6-A932-849BABB0A9F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690-46A6-A932-849BABB0A9F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53.4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690-46A6-A932-849BABB0A9F2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690-46A6-A932-849BABB0A9F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12.6</c:v>
                </c:pt>
                <c:pt idx="1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0966912"/>
        <c:axId val="140997376"/>
      </c:barChart>
      <c:catAx>
        <c:axId val="14096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997376"/>
        <c:crosses val="autoZero"/>
        <c:auto val="1"/>
        <c:lblAlgn val="ctr"/>
        <c:lblOffset val="100"/>
        <c:noMultiLvlLbl val="0"/>
      </c:catAx>
      <c:valAx>
        <c:axId val="140997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09669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1032064"/>
        <c:axId val="141037952"/>
      </c:barChart>
      <c:catAx>
        <c:axId val="141032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037952"/>
        <c:crosses val="autoZero"/>
        <c:auto val="1"/>
        <c:lblAlgn val="ctr"/>
        <c:lblOffset val="100"/>
        <c:noMultiLvlLbl val="0"/>
      </c:catAx>
      <c:valAx>
        <c:axId val="14103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032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98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473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052928"/>
        <c:axId val="141087488"/>
      </c:barChart>
      <c:catAx>
        <c:axId val="14105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087488"/>
        <c:crosses val="autoZero"/>
        <c:auto val="1"/>
        <c:lblAlgn val="ctr"/>
        <c:lblOffset val="100"/>
        <c:noMultiLvlLbl val="0"/>
      </c:catAx>
      <c:valAx>
        <c:axId val="14108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052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24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135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130368"/>
        <c:axId val="141136256"/>
      </c:barChart>
      <c:catAx>
        <c:axId val="141130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136256"/>
        <c:crosses val="autoZero"/>
        <c:auto val="1"/>
        <c:lblAlgn val="ctr"/>
        <c:lblOffset val="100"/>
        <c:noMultiLvlLbl val="0"/>
      </c:catAx>
      <c:valAx>
        <c:axId val="14113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130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240576"/>
        <c:axId val="141250560"/>
      </c:barChart>
      <c:catAx>
        <c:axId val="141240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250560"/>
        <c:crosses val="autoZero"/>
        <c:auto val="1"/>
        <c:lblAlgn val="ctr"/>
        <c:lblOffset val="100"/>
        <c:noMultiLvlLbl val="0"/>
      </c:catAx>
      <c:valAx>
        <c:axId val="14125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240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275136"/>
        <c:axId val="141276672"/>
      </c:barChart>
      <c:catAx>
        <c:axId val="14127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276672"/>
        <c:crosses val="autoZero"/>
        <c:auto val="1"/>
        <c:lblAlgn val="ctr"/>
        <c:lblOffset val="100"/>
        <c:noMultiLvlLbl val="0"/>
      </c:catAx>
      <c:valAx>
        <c:axId val="141276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275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20.3</c:v>
                </c:pt>
                <c:pt idx="1">
                  <c:v>23.2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70.7</c:v>
                </c:pt>
                <c:pt idx="1">
                  <c:v>62.9</c:v>
                </c:pt>
                <c:pt idx="2">
                  <c:v>69.099999999999994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5402240"/>
        <c:axId val="135403776"/>
      </c:barChart>
      <c:catAx>
        <c:axId val="1354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403776"/>
        <c:crosses val="autoZero"/>
        <c:auto val="1"/>
        <c:lblAlgn val="ctr"/>
        <c:lblOffset val="100"/>
        <c:noMultiLvlLbl val="0"/>
      </c:catAx>
      <c:valAx>
        <c:axId val="135403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54022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299712"/>
        <c:axId val="141301248"/>
      </c:barChart>
      <c:catAx>
        <c:axId val="141299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301248"/>
        <c:crosses val="autoZero"/>
        <c:auto val="1"/>
        <c:lblAlgn val="ctr"/>
        <c:lblOffset val="100"/>
        <c:noMultiLvlLbl val="0"/>
      </c:catAx>
      <c:valAx>
        <c:axId val="141301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299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27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429760"/>
        <c:axId val="141439744"/>
      </c:barChart>
      <c:catAx>
        <c:axId val="141429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439744"/>
        <c:crosses val="autoZero"/>
        <c:auto val="1"/>
        <c:lblAlgn val="ctr"/>
        <c:lblOffset val="100"/>
        <c:noMultiLvlLbl val="0"/>
      </c:catAx>
      <c:valAx>
        <c:axId val="1414397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429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3618</c:v>
                </c:pt>
                <c:pt idx="1">
                  <c:v>3549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472512"/>
        <c:axId val="141474048"/>
      </c:barChart>
      <c:catAx>
        <c:axId val="14147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474048"/>
        <c:crosses val="autoZero"/>
        <c:auto val="1"/>
        <c:lblAlgn val="ctr"/>
        <c:lblOffset val="100"/>
        <c:noMultiLvlLbl val="0"/>
      </c:catAx>
      <c:valAx>
        <c:axId val="14147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472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21.919617066930758</c:v>
                </c:pt>
                <c:pt idx="1">
                  <c:v>59.536188825616897</c:v>
                </c:pt>
                <c:pt idx="2">
                  <c:v>18.544194107452338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1988992"/>
        <c:axId val="141990528"/>
      </c:barChart>
      <c:catAx>
        <c:axId val="14198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90528"/>
        <c:crosses val="autoZero"/>
        <c:auto val="1"/>
        <c:lblAlgn val="ctr"/>
        <c:lblOffset val="100"/>
        <c:noMultiLvlLbl val="0"/>
      </c:catAx>
      <c:valAx>
        <c:axId val="14199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988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1787904"/>
        <c:axId val="141789440"/>
      </c:barChart>
      <c:catAx>
        <c:axId val="14178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89440"/>
        <c:crosses val="autoZero"/>
        <c:auto val="1"/>
        <c:lblAlgn val="ctr"/>
        <c:lblOffset val="100"/>
        <c:noMultiLvlLbl val="0"/>
      </c:catAx>
      <c:valAx>
        <c:axId val="14178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787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100</c:v>
                </c:pt>
                <c:pt idx="1">
                  <c:v>112.3</c:v>
                </c:pt>
                <c:pt idx="2">
                  <c:v>91.9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88.7</c:v>
                </c:pt>
                <c:pt idx="1">
                  <c:v>76</c:v>
                </c:pt>
                <c:pt idx="2">
                  <c:v>88.6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828480"/>
        <c:axId val="141830016"/>
      </c:barChart>
      <c:catAx>
        <c:axId val="141828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30016"/>
        <c:crosses val="autoZero"/>
        <c:auto val="1"/>
        <c:lblAlgn val="ctr"/>
        <c:lblOffset val="100"/>
        <c:noMultiLvlLbl val="0"/>
      </c:catAx>
      <c:valAx>
        <c:axId val="141830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284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479</c:v>
                </c:pt>
                <c:pt idx="1">
                  <c:v>474</c:v>
                </c:pt>
                <c:pt idx="2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875456"/>
        <c:axId val="141877248"/>
      </c:barChart>
      <c:catAx>
        <c:axId val="14187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77248"/>
        <c:crosses val="autoZero"/>
        <c:auto val="1"/>
        <c:lblAlgn val="ctr"/>
        <c:lblOffset val="100"/>
        <c:noMultiLvlLbl val="0"/>
      </c:catAx>
      <c:valAx>
        <c:axId val="14187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75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932032"/>
        <c:axId val="141933568"/>
      </c:barChart>
      <c:catAx>
        <c:axId val="14193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33568"/>
        <c:crosses val="autoZero"/>
        <c:auto val="1"/>
        <c:lblAlgn val="ctr"/>
        <c:lblOffset val="100"/>
        <c:noMultiLvlLbl val="0"/>
      </c:catAx>
      <c:valAx>
        <c:axId val="14193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32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107776"/>
        <c:axId val="142109312"/>
      </c:barChart>
      <c:catAx>
        <c:axId val="14210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09312"/>
        <c:crosses val="autoZero"/>
        <c:auto val="1"/>
        <c:lblAlgn val="ctr"/>
        <c:lblOffset val="100"/>
        <c:noMultiLvlLbl val="0"/>
      </c:catAx>
      <c:valAx>
        <c:axId val="14210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07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5442816"/>
        <c:axId val="135444352"/>
      </c:barChart>
      <c:catAx>
        <c:axId val="13544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5444352"/>
        <c:crosses val="autoZero"/>
        <c:auto val="1"/>
        <c:lblAlgn val="ctr"/>
        <c:lblOffset val="100"/>
        <c:noMultiLvlLbl val="0"/>
      </c:catAx>
      <c:valAx>
        <c:axId val="1354443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54428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2.9380209622843938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2.7894693405958568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2.8637451514401255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3.2021127341751257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3.0040439052570771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2.7151935297515886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2.6656763225220765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2.772963604852686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3.4827102418090283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3.3094000165057356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3.2186184699182969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3.3259057522489068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3.4249401667079309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3.5487331847817121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3.367170091606833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1.6835850458034165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1.0728728233060989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0.81703391928695224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2158848"/>
        <c:axId val="142160640"/>
      </c:barChart>
      <c:catAx>
        <c:axId val="1421588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2160640"/>
        <c:crosses val="autoZero"/>
        <c:auto val="1"/>
        <c:lblAlgn val="ctr"/>
        <c:lblOffset val="100"/>
        <c:noMultiLvlLbl val="0"/>
      </c:catAx>
      <c:valAx>
        <c:axId val="1421606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21588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3.4662045060658579</c:v>
                </c:pt>
                <c:pt idx="1">
                  <c:v>2.921515226541223</c:v>
                </c:pt>
                <c:pt idx="2">
                  <c:v>2.9132623586696376</c:v>
                </c:pt>
                <c:pt idx="3">
                  <c:v>3.4249401667079309</c:v>
                </c:pt>
                <c:pt idx="4">
                  <c:v>3.2268713377898819</c:v>
                </c:pt>
                <c:pt idx="5">
                  <c:v>2.9462738301559792</c:v>
                </c:pt>
                <c:pt idx="6">
                  <c:v>2.9875381695139058</c:v>
                </c:pt>
                <c:pt idx="7">
                  <c:v>3.3094000165057356</c:v>
                </c:pt>
                <c:pt idx="8">
                  <c:v>3.4166872988363455</c:v>
                </c:pt>
                <c:pt idx="9">
                  <c:v>3.4579516381942725</c:v>
                </c:pt>
                <c:pt idx="10">
                  <c:v>3.2681356771478089</c:v>
                </c:pt>
                <c:pt idx="11">
                  <c:v>3.2103656020467115</c:v>
                </c:pt>
                <c:pt idx="12">
                  <c:v>3.1938598663035402</c:v>
                </c:pt>
                <c:pt idx="13">
                  <c:v>3.4166872988363455</c:v>
                </c:pt>
                <c:pt idx="14">
                  <c:v>2.5171247008335396</c:v>
                </c:pt>
                <c:pt idx="15">
                  <c:v>1.1554015020219526</c:v>
                </c:pt>
                <c:pt idx="16">
                  <c:v>0.61071222249731782</c:v>
                </c:pt>
                <c:pt idx="17">
                  <c:v>0.35487331847817116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2188544"/>
        <c:axId val="142190080"/>
      </c:barChart>
      <c:catAx>
        <c:axId val="1421885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2190080"/>
        <c:crosses val="autoZero"/>
        <c:auto val="1"/>
        <c:lblAlgn val="ctr"/>
        <c:lblOffset val="100"/>
        <c:noMultiLvlLbl val="0"/>
      </c:catAx>
      <c:valAx>
        <c:axId val="1421900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885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0.21886191802626345</c:v>
                </c:pt>
                <c:pt idx="1">
                  <c:v>0.16359918200408999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7.5407879029048939</c:v>
                </c:pt>
                <c:pt idx="1">
                  <c:v>3.4355828220858897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53-4FB6-8276-7985EB3850BD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53-4FB6-8276-7985EB3850BD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F53-4FB6-8276-7985EB3850BD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F53-4FB6-8276-7985EB3850BD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13.84799044966176</c:v>
                </c:pt>
                <c:pt idx="1">
                  <c:v>8.8957055214723919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53-4FB6-8276-7985EB3850BD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F53-4FB6-8276-7985EB3850B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23.557500994826899</c:v>
                </c:pt>
                <c:pt idx="1">
                  <c:v>18.016359918200408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F53-4FB6-8276-7985EB3850BD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F53-4FB6-8276-7985EB3850B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43.633107839235976</c:v>
                </c:pt>
                <c:pt idx="1">
                  <c:v>59.97955010224949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7F53-4FB6-8276-7985EB3850BD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7F53-4FB6-8276-7985EB3850B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3.5614803024273778</c:v>
                </c:pt>
                <c:pt idx="1">
                  <c:v>3.3742331288343559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7F53-4FB6-8276-7985EB3850BD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7F53-4FB6-8276-7985EB3850B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7.6402705929168331</c:v>
                </c:pt>
                <c:pt idx="1">
                  <c:v>6.1349693251533743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2348288"/>
        <c:axId val="142349824"/>
      </c:barChart>
      <c:catAx>
        <c:axId val="142348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349824"/>
        <c:crosses val="autoZero"/>
        <c:auto val="1"/>
        <c:lblAlgn val="ctr"/>
        <c:lblOffset val="100"/>
        <c:noMultiLvlLbl val="0"/>
      </c:catAx>
      <c:valAx>
        <c:axId val="142349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3482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166-424F-8544-359983BC47C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166-424F-8544-359983BC47C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35.017906884202148</c:v>
                </c:pt>
                <c:pt idx="1">
                  <c:v>25.848670756646218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166-424F-8544-359983BC47C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166-424F-8544-359983BC47C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29.685634699562275</c:v>
                </c:pt>
                <c:pt idx="1">
                  <c:v>38.077709611451944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166-424F-8544-359983BC47C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E166-424F-8544-359983BC47C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35.057699960206925</c:v>
                </c:pt>
                <c:pt idx="1">
                  <c:v>35.787321063394685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0.23875845602865103</c:v>
                </c:pt>
                <c:pt idx="1">
                  <c:v>0.28629856850715746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2484224"/>
        <c:axId val="142485760"/>
      </c:barChart>
      <c:catAx>
        <c:axId val="142484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485760"/>
        <c:crosses val="autoZero"/>
        <c:auto val="1"/>
        <c:lblAlgn val="ctr"/>
        <c:lblOffset val="100"/>
        <c:noMultiLvlLbl val="0"/>
      </c:catAx>
      <c:valAx>
        <c:axId val="142485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4842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</c:v>
                </c:pt>
                <c:pt idx="1">
                  <c:v>10</c:v>
                </c:pt>
                <c:pt idx="2">
                  <c:v>51</c:v>
                </c:pt>
                <c:pt idx="3">
                  <c:v>88</c:v>
                </c:pt>
                <c:pt idx="4">
                  <c:v>86</c:v>
                </c:pt>
                <c:pt idx="5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25</c:v>
                </c:pt>
                <c:pt idx="3">
                  <c:v>37</c:v>
                </c:pt>
                <c:pt idx="4">
                  <c:v>20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2537088"/>
        <c:axId val="142538624"/>
      </c:barChart>
      <c:catAx>
        <c:axId val="142537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38624"/>
        <c:crosses val="autoZero"/>
        <c:auto val="1"/>
        <c:lblAlgn val="ctr"/>
        <c:lblOffset val="100"/>
        <c:noMultiLvlLbl val="0"/>
      </c:catAx>
      <c:valAx>
        <c:axId val="1425386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37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5.48</c:v>
                </c:pt>
                <c:pt idx="1">
                  <c:v>1.89</c:v>
                </c:pt>
                <c:pt idx="3">
                  <c:v>4.74</c:v>
                </c:pt>
                <c:pt idx="4">
                  <c:v>1.1200000000000001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2579200"/>
        <c:axId val="142580736"/>
      </c:barChart>
      <c:catAx>
        <c:axId val="142579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580736"/>
        <c:crosses val="autoZero"/>
        <c:auto val="1"/>
        <c:lblAlgn val="ctr"/>
        <c:lblOffset val="100"/>
        <c:noMultiLvlLbl val="0"/>
      </c:catAx>
      <c:valAx>
        <c:axId val="14258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579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62.748344370860934</c:v>
                </c:pt>
                <c:pt idx="2">
                  <c:v>20.349761526232115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37.251655629139073</c:v>
                </c:pt>
                <c:pt idx="2">
                  <c:v>79.650238473767885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2959360"/>
        <c:axId val="142960896"/>
      </c:barChart>
      <c:catAx>
        <c:axId val="142959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960896"/>
        <c:crosses val="autoZero"/>
        <c:auto val="1"/>
        <c:lblAlgn val="ctr"/>
        <c:lblOffset val="100"/>
        <c:noMultiLvlLbl val="0"/>
      </c:catAx>
      <c:valAx>
        <c:axId val="1429608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9593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014528"/>
        <c:axId val="143028608"/>
      </c:barChart>
      <c:catAx>
        <c:axId val="14301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28608"/>
        <c:crosses val="autoZero"/>
        <c:auto val="1"/>
        <c:lblAlgn val="ctr"/>
        <c:lblOffset val="100"/>
        <c:noMultiLvlLbl val="0"/>
      </c:catAx>
      <c:valAx>
        <c:axId val="143028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14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65</c:v>
                </c:pt>
                <c:pt idx="1">
                  <c:v>64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82</c:v>
                </c:pt>
                <c:pt idx="1">
                  <c:v>81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681984"/>
        <c:axId val="142683520"/>
      </c:barChart>
      <c:catAx>
        <c:axId val="14268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683520"/>
        <c:crosses val="autoZero"/>
        <c:auto val="1"/>
        <c:lblAlgn val="ctr"/>
        <c:lblOffset val="100"/>
        <c:noMultiLvlLbl val="0"/>
      </c:catAx>
      <c:valAx>
        <c:axId val="142683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2681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108</c:v>
                </c:pt>
                <c:pt idx="1">
                  <c:v>128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121</c:v>
                </c:pt>
                <c:pt idx="1">
                  <c:v>125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722560"/>
        <c:axId val="142724096"/>
      </c:barChart>
      <c:catAx>
        <c:axId val="14272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724096"/>
        <c:crosses val="autoZero"/>
        <c:auto val="1"/>
        <c:lblAlgn val="ctr"/>
        <c:lblOffset val="100"/>
        <c:noMultiLvlLbl val="0"/>
      </c:catAx>
      <c:valAx>
        <c:axId val="14272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27225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98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473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803072"/>
        <c:axId val="136804608"/>
      </c:barChart>
      <c:catAx>
        <c:axId val="13680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6804608"/>
        <c:crosses val="autoZero"/>
        <c:auto val="1"/>
        <c:lblAlgn val="ctr"/>
        <c:lblOffset val="100"/>
        <c:noMultiLvlLbl val="0"/>
      </c:catAx>
      <c:valAx>
        <c:axId val="13680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80307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25.552608311229001</c:v>
                </c:pt>
                <c:pt idx="1">
                  <c:v>27.467262855317792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23.961096374889479</c:v>
                </c:pt>
                <c:pt idx="1">
                  <c:v>26.956244011497926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17.50663129973475</c:v>
                </c:pt>
                <c:pt idx="1">
                  <c:v>17.694027467262856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13.351016799292662</c:v>
                </c:pt>
                <c:pt idx="1">
                  <c:v>13.22261258383903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9.549071618037134</c:v>
                </c:pt>
                <c:pt idx="1">
                  <c:v>6.2280421590546151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10.079575596816976</c:v>
                </c:pt>
                <c:pt idx="1">
                  <c:v>8.4318109230277862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2847360"/>
        <c:axId val="142861440"/>
      </c:barChart>
      <c:catAx>
        <c:axId val="142847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861440"/>
        <c:crosses val="autoZero"/>
        <c:auto val="1"/>
        <c:lblAlgn val="ctr"/>
        <c:lblOffset val="100"/>
        <c:noMultiLvlLbl val="0"/>
      </c:catAx>
      <c:valAx>
        <c:axId val="1428614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8473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49.32</c:v>
                </c:pt>
                <c:pt idx="1">
                  <c:v>35.409999999999997</c:v>
                </c:pt>
                <c:pt idx="2">
                  <c:v>9.4600000000000009</c:v>
                </c:pt>
                <c:pt idx="3">
                  <c:v>4.3099999999999996</c:v>
                </c:pt>
                <c:pt idx="4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52.45</c:v>
                </c:pt>
                <c:pt idx="1">
                  <c:v>31.14</c:v>
                </c:pt>
                <c:pt idx="2">
                  <c:v>10.42</c:v>
                </c:pt>
                <c:pt idx="3">
                  <c:v>4.38</c:v>
                </c:pt>
                <c:pt idx="4">
                  <c:v>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2902400"/>
        <c:axId val="142903936"/>
      </c:barChart>
      <c:catAx>
        <c:axId val="142902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903936"/>
        <c:crosses val="autoZero"/>
        <c:auto val="1"/>
        <c:lblAlgn val="ctr"/>
        <c:lblOffset val="100"/>
        <c:noMultiLvlLbl val="0"/>
      </c:catAx>
      <c:valAx>
        <c:axId val="142903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9024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73269</c:v>
                </c:pt>
                <c:pt idx="1">
                  <c:v>75663</c:v>
                </c:pt>
                <c:pt idx="2">
                  <c:v>77603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924800"/>
        <c:axId val="143135488"/>
      </c:barChart>
      <c:catAx>
        <c:axId val="14292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135488"/>
        <c:crosses val="autoZero"/>
        <c:auto val="1"/>
        <c:lblAlgn val="ctr"/>
        <c:lblOffset val="100"/>
        <c:noMultiLvlLbl val="0"/>
      </c:catAx>
      <c:valAx>
        <c:axId val="14313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924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1399</c:v>
                </c:pt>
                <c:pt idx="1">
                  <c:v>1458</c:v>
                </c:pt>
                <c:pt idx="2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2507</c:v>
                </c:pt>
                <c:pt idx="1">
                  <c:v>2529</c:v>
                </c:pt>
                <c:pt idx="2">
                  <c:v>2560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173888"/>
        <c:axId val="143183872"/>
      </c:barChart>
      <c:catAx>
        <c:axId val="14317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183872"/>
        <c:crosses val="autoZero"/>
        <c:auto val="1"/>
        <c:lblAlgn val="ctr"/>
        <c:lblOffset val="100"/>
        <c:noMultiLvlLbl val="0"/>
      </c:catAx>
      <c:valAx>
        <c:axId val="14318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173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45.1</c:v>
                </c:pt>
                <c:pt idx="2">
                  <c:v>0</c:v>
                </c:pt>
                <c:pt idx="3">
                  <c:v>54.9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84.489051094890513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15.51094890510949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4820992"/>
        <c:axId val="134822528"/>
      </c:barChart>
      <c:catAx>
        <c:axId val="134820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822528"/>
        <c:crosses val="autoZero"/>
        <c:auto val="1"/>
        <c:lblAlgn val="ctr"/>
        <c:lblOffset val="100"/>
        <c:noMultiLvlLbl val="0"/>
      </c:catAx>
      <c:valAx>
        <c:axId val="1348225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82099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925312"/>
        <c:axId val="143332096"/>
      </c:barChart>
      <c:catAx>
        <c:axId val="13492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332096"/>
        <c:crosses val="autoZero"/>
        <c:auto val="1"/>
        <c:lblAlgn val="ctr"/>
        <c:lblOffset val="100"/>
        <c:noMultiLvlLbl val="0"/>
      </c:catAx>
      <c:valAx>
        <c:axId val="14333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92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364864"/>
        <c:axId val="143366400"/>
      </c:barChart>
      <c:catAx>
        <c:axId val="14336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366400"/>
        <c:crosses val="autoZero"/>
        <c:auto val="1"/>
        <c:lblAlgn val="ctr"/>
        <c:lblOffset val="100"/>
        <c:noMultiLvlLbl val="0"/>
      </c:catAx>
      <c:valAx>
        <c:axId val="14336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364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23.2</c:v>
                </c:pt>
                <c:pt idx="1">
                  <c:v>23.5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395072"/>
        <c:axId val="143405056"/>
      </c:barChart>
      <c:catAx>
        <c:axId val="14339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405056"/>
        <c:crosses val="autoZero"/>
        <c:auto val="1"/>
        <c:lblAlgn val="ctr"/>
        <c:lblOffset val="100"/>
        <c:noMultiLvlLbl val="0"/>
      </c:catAx>
      <c:valAx>
        <c:axId val="14340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395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3431168"/>
        <c:axId val="143432704"/>
      </c:barChart>
      <c:catAx>
        <c:axId val="14343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432704"/>
        <c:crosses val="autoZero"/>
        <c:auto val="1"/>
        <c:lblAlgn val="ctr"/>
        <c:lblOffset val="100"/>
        <c:noMultiLvlLbl val="0"/>
      </c:catAx>
      <c:valAx>
        <c:axId val="143432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3431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24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135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837376"/>
        <c:axId val="136982528"/>
      </c:barChart>
      <c:catAx>
        <c:axId val="13683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6982528"/>
        <c:crosses val="autoZero"/>
        <c:auto val="1"/>
        <c:lblAlgn val="ctr"/>
        <c:lblOffset val="100"/>
        <c:noMultiLvlLbl val="0"/>
      </c:catAx>
      <c:valAx>
        <c:axId val="13698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837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453568"/>
        <c:axId val="143496320"/>
      </c:barChart>
      <c:catAx>
        <c:axId val="14345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496320"/>
        <c:crosses val="autoZero"/>
        <c:auto val="1"/>
        <c:lblAlgn val="ctr"/>
        <c:lblOffset val="100"/>
        <c:noMultiLvlLbl val="0"/>
      </c:catAx>
      <c:valAx>
        <c:axId val="14349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45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20.3</c:v>
                </c:pt>
                <c:pt idx="1">
                  <c:v>23.2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70.7</c:v>
                </c:pt>
                <c:pt idx="1">
                  <c:v>62.9</c:v>
                </c:pt>
                <c:pt idx="2">
                  <c:v>69.099999999999994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3633408"/>
        <c:axId val="143647488"/>
      </c:barChart>
      <c:catAx>
        <c:axId val="14363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647488"/>
        <c:crosses val="autoZero"/>
        <c:auto val="1"/>
        <c:lblAlgn val="ctr"/>
        <c:lblOffset val="100"/>
        <c:noMultiLvlLbl val="0"/>
      </c:catAx>
      <c:valAx>
        <c:axId val="143647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36334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013952"/>
        <c:axId val="144019840"/>
      </c:barChart>
      <c:catAx>
        <c:axId val="14401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019840"/>
        <c:crosses val="autoZero"/>
        <c:auto val="1"/>
        <c:lblAlgn val="ctr"/>
        <c:lblOffset val="100"/>
        <c:noMultiLvlLbl val="0"/>
      </c:catAx>
      <c:valAx>
        <c:axId val="1440198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013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062720"/>
        <c:axId val="144076800"/>
      </c:barChart>
      <c:catAx>
        <c:axId val="144062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076800"/>
        <c:crosses val="autoZero"/>
        <c:auto val="1"/>
        <c:lblAlgn val="ctr"/>
        <c:lblOffset val="100"/>
        <c:noMultiLvlLbl val="0"/>
      </c:catAx>
      <c:valAx>
        <c:axId val="1440768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062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3722368"/>
        <c:axId val="143723904"/>
      </c:barChart>
      <c:catAx>
        <c:axId val="143722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723904"/>
        <c:crosses val="autoZero"/>
        <c:auto val="1"/>
        <c:lblAlgn val="ctr"/>
        <c:lblOffset val="100"/>
        <c:noMultiLvlLbl val="0"/>
      </c:catAx>
      <c:valAx>
        <c:axId val="1437239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3722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21.3</c:v>
                </c:pt>
                <c:pt idx="1">
                  <c:v>22.5</c:v>
                </c:pt>
                <c:pt idx="2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39.4</c:v>
                </c:pt>
                <c:pt idx="1">
                  <c:v>40.299999999999997</c:v>
                </c:pt>
                <c:pt idx="2">
                  <c:v>42.4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3762944"/>
        <c:axId val="143764480"/>
      </c:barChart>
      <c:catAx>
        <c:axId val="14376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764480"/>
        <c:crosses val="autoZero"/>
        <c:auto val="1"/>
        <c:lblAlgn val="ctr"/>
        <c:lblOffset val="100"/>
        <c:noMultiLvlLbl val="0"/>
      </c:catAx>
      <c:valAx>
        <c:axId val="143764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7629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905920"/>
        <c:axId val="143907456"/>
      </c:barChart>
      <c:catAx>
        <c:axId val="143905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907456"/>
        <c:crosses val="autoZero"/>
        <c:auto val="1"/>
        <c:lblAlgn val="ctr"/>
        <c:lblOffset val="100"/>
        <c:noMultiLvlLbl val="0"/>
      </c:catAx>
      <c:valAx>
        <c:axId val="143907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905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1231.76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954304"/>
        <c:axId val="143955840"/>
      </c:barChart>
      <c:catAx>
        <c:axId val="143954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955840"/>
        <c:crosses val="autoZero"/>
        <c:auto val="1"/>
        <c:lblAlgn val="ctr"/>
        <c:lblOffset val="100"/>
        <c:noMultiLvlLbl val="0"/>
      </c:catAx>
      <c:valAx>
        <c:axId val="14395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954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93</c:v>
                </c:pt>
                <c:pt idx="1">
                  <c:v>134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47</c:v>
                </c:pt>
                <c:pt idx="1">
                  <c:v>69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125312"/>
        <c:axId val="144143488"/>
      </c:barChart>
      <c:catAx>
        <c:axId val="14412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3488"/>
        <c:crosses val="autoZero"/>
        <c:auto val="1"/>
        <c:lblAlgn val="ctr"/>
        <c:lblOffset val="100"/>
        <c:noMultiLvlLbl val="0"/>
      </c:catAx>
      <c:valAx>
        <c:axId val="14414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253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6083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6034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7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/>
      <c r="C4" s="35"/>
      <c r="D4" s="63"/>
      <c r="E4" s="213"/>
    </row>
    <row r="5" spans="1:5" ht="30" x14ac:dyDescent="0.25">
      <c r="A5" s="203" t="s">
        <v>724</v>
      </c>
      <c r="B5" s="72"/>
      <c r="C5" s="61"/>
      <c r="D5" s="111"/>
      <c r="E5" s="213"/>
    </row>
    <row r="8" spans="1:5" x14ac:dyDescent="0.25">
      <c r="A8" s="157" t="s">
        <v>4</v>
      </c>
      <c r="B8" s="290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1395</v>
      </c>
      <c r="C4" s="71">
        <v>2663</v>
      </c>
    </row>
    <row r="5" spans="1:6" x14ac:dyDescent="0.25">
      <c r="A5" s="288" t="s">
        <v>727</v>
      </c>
      <c r="B5" s="216">
        <v>467</v>
      </c>
      <c r="C5" s="216">
        <v>617</v>
      </c>
    </row>
    <row r="6" spans="1:6" x14ac:dyDescent="0.25">
      <c r="A6" s="288" t="s">
        <v>728</v>
      </c>
      <c r="B6" s="216">
        <v>1316</v>
      </c>
      <c r="C6" s="216">
        <v>1287</v>
      </c>
    </row>
    <row r="7" spans="1:6" x14ac:dyDescent="0.25">
      <c r="A7" s="288" t="s">
        <v>729</v>
      </c>
      <c r="B7" s="216">
        <v>1464</v>
      </c>
      <c r="C7" s="216">
        <v>1245</v>
      </c>
    </row>
    <row r="8" spans="1:6" x14ac:dyDescent="0.25">
      <c r="A8" s="288" t="s">
        <v>730</v>
      </c>
      <c r="B8" s="216">
        <v>4</v>
      </c>
      <c r="C8" s="216">
        <v>18</v>
      </c>
    </row>
    <row r="9" spans="1:6" x14ac:dyDescent="0.25">
      <c r="A9" s="288" t="s">
        <v>731</v>
      </c>
      <c r="B9" s="216">
        <v>451</v>
      </c>
      <c r="C9" s="216">
        <v>409</v>
      </c>
    </row>
    <row r="10" spans="1:6" ht="30" x14ac:dyDescent="0.25">
      <c r="A10" s="295" t="s">
        <v>732</v>
      </c>
      <c r="B10" s="216">
        <v>1539</v>
      </c>
      <c r="C10" s="216">
        <v>72</v>
      </c>
    </row>
    <row r="11" spans="1:6" x14ac:dyDescent="0.25">
      <c r="A11" s="288" t="s">
        <v>895</v>
      </c>
      <c r="B11" s="216">
        <v>311</v>
      </c>
      <c r="C11" s="216">
        <v>379</v>
      </c>
    </row>
    <row r="12" spans="1:6" x14ac:dyDescent="0.25">
      <c r="A12" s="296" t="s">
        <v>16</v>
      </c>
      <c r="B12" s="1">
        <f>SUM(B4:B11)</f>
        <v>6947</v>
      </c>
      <c r="C12" s="1">
        <f>SUM(C4:C11)</f>
        <v>6690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1493</v>
      </c>
      <c r="C19" s="71">
        <v>2609</v>
      </c>
    </row>
    <row r="20" spans="1:3" x14ac:dyDescent="0.25">
      <c r="A20" s="288" t="s">
        <v>727</v>
      </c>
      <c r="B20" s="216">
        <v>332</v>
      </c>
      <c r="C20" s="216">
        <v>249</v>
      </c>
    </row>
    <row r="21" spans="1:3" x14ac:dyDescent="0.25">
      <c r="A21" s="288" t="s">
        <v>728</v>
      </c>
      <c r="B21" s="216">
        <v>1042</v>
      </c>
      <c r="C21" s="216">
        <v>1133</v>
      </c>
    </row>
    <row r="22" spans="1:3" x14ac:dyDescent="0.25">
      <c r="A22" s="288" t="s">
        <v>729</v>
      </c>
      <c r="B22" s="216">
        <v>1355</v>
      </c>
      <c r="C22" s="216">
        <v>1214</v>
      </c>
    </row>
    <row r="23" spans="1:3" x14ac:dyDescent="0.25">
      <c r="A23" s="288" t="s">
        <v>730</v>
      </c>
      <c r="B23" s="216">
        <v>4</v>
      </c>
      <c r="C23" s="216">
        <v>11</v>
      </c>
    </row>
    <row r="24" spans="1:3" x14ac:dyDescent="0.25">
      <c r="A24" s="288" t="s">
        <v>731</v>
      </c>
      <c r="B24" s="216">
        <v>310</v>
      </c>
      <c r="C24" s="216">
        <v>302</v>
      </c>
    </row>
    <row r="25" spans="1:3" ht="30" x14ac:dyDescent="0.25">
      <c r="A25" s="295" t="s">
        <v>732</v>
      </c>
      <c r="B25" s="216">
        <v>1345</v>
      </c>
      <c r="C25" s="216">
        <v>197</v>
      </c>
    </row>
    <row r="26" spans="1:3" x14ac:dyDescent="0.25">
      <c r="A26" s="288" t="s">
        <v>895</v>
      </c>
      <c r="B26" s="216">
        <v>187</v>
      </c>
      <c r="C26" s="216">
        <v>308</v>
      </c>
    </row>
    <row r="27" spans="1:3" x14ac:dyDescent="0.25">
      <c r="A27" s="296" t="s">
        <v>16</v>
      </c>
      <c r="B27" s="1">
        <f>SUM(B19:B26)</f>
        <v>6068</v>
      </c>
      <c r="C27" s="1">
        <f>SUM(C19:C26)</f>
        <v>6023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73.569999999999993</v>
      </c>
      <c r="C4" s="1027">
        <v>70.52</v>
      </c>
      <c r="D4" s="1027">
        <v>76.88</v>
      </c>
      <c r="E4" s="1028">
        <v>126</v>
      </c>
      <c r="F4" s="1028">
        <v>101.4</v>
      </c>
      <c r="G4" s="1029">
        <v>40.200000000000003</v>
      </c>
      <c r="H4" s="1030">
        <v>38.9</v>
      </c>
      <c r="I4" s="1031">
        <v>41.4</v>
      </c>
      <c r="J4" s="1028">
        <v>23.2</v>
      </c>
    </row>
    <row r="5" spans="1:12" x14ac:dyDescent="0.25">
      <c r="A5" s="500">
        <v>2021</v>
      </c>
      <c r="B5" s="759">
        <v>72</v>
      </c>
      <c r="C5" s="760">
        <v>69.16</v>
      </c>
      <c r="D5" s="760">
        <v>75.08</v>
      </c>
      <c r="E5" s="1032">
        <v>124</v>
      </c>
      <c r="F5" s="1032">
        <v>100.5</v>
      </c>
      <c r="G5" s="1033">
        <v>40.200000000000003</v>
      </c>
      <c r="H5" s="1034">
        <v>38.9</v>
      </c>
      <c r="I5" s="1035">
        <v>41.4</v>
      </c>
      <c r="J5" s="1032">
        <v>23.5</v>
      </c>
    </row>
    <row r="6" spans="1:12" x14ac:dyDescent="0.25">
      <c r="A6" s="501">
        <v>2022</v>
      </c>
      <c r="B6" s="1020">
        <v>71.84</v>
      </c>
      <c r="C6" s="1021">
        <v>69.42</v>
      </c>
      <c r="D6" s="1021">
        <v>74.44</v>
      </c>
      <c r="E6" s="1022">
        <v>118</v>
      </c>
      <c r="F6" s="1022">
        <v>102.6</v>
      </c>
      <c r="G6" s="1023">
        <v>40.6</v>
      </c>
      <c r="H6" s="1024">
        <v>39.200000000000003</v>
      </c>
      <c r="I6" s="1025">
        <v>42</v>
      </c>
      <c r="J6" s="1022">
        <v>0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23.2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23.5</v>
      </c>
    </row>
    <row r="13" spans="1:12" x14ac:dyDescent="0.25">
      <c r="A13" s="635">
        <f t="shared" si="0"/>
        <v>2022</v>
      </c>
      <c r="B13" s="629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5908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4087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33.700000000000003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77603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1113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94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6030</v>
      </c>
      <c r="C5" s="70">
        <v>3906</v>
      </c>
      <c r="D5" s="55">
        <v>2507</v>
      </c>
      <c r="E5" s="110">
        <v>1399</v>
      </c>
      <c r="F5" s="55">
        <v>30.2</v>
      </c>
      <c r="G5" s="55">
        <v>39.4</v>
      </c>
      <c r="H5" s="110">
        <v>21.3</v>
      </c>
      <c r="I5" s="55">
        <v>73269</v>
      </c>
      <c r="J5" s="70"/>
      <c r="K5" s="55"/>
      <c r="L5" s="55"/>
      <c r="M5" s="71">
        <v>70</v>
      </c>
      <c r="N5" s="71">
        <v>47</v>
      </c>
      <c r="O5" s="71">
        <v>93</v>
      </c>
    </row>
    <row r="6" spans="1:16" x14ac:dyDescent="0.25">
      <c r="A6" s="217">
        <v>2021</v>
      </c>
      <c r="B6" s="214">
        <v>5805</v>
      </c>
      <c r="C6" s="214">
        <v>3988</v>
      </c>
      <c r="D6" s="58">
        <v>2529</v>
      </c>
      <c r="E6" s="162">
        <v>1458</v>
      </c>
      <c r="F6" s="58">
        <v>31.2</v>
      </c>
      <c r="G6" s="58">
        <v>40.299999999999997</v>
      </c>
      <c r="H6" s="162">
        <v>22.5</v>
      </c>
      <c r="I6" s="58">
        <v>75663</v>
      </c>
      <c r="J6" s="214">
        <v>1291</v>
      </c>
      <c r="K6" s="58">
        <v>432</v>
      </c>
      <c r="L6" s="58">
        <v>859</v>
      </c>
      <c r="M6" s="216">
        <v>102</v>
      </c>
      <c r="N6" s="216">
        <v>69</v>
      </c>
      <c r="O6" s="216">
        <v>134</v>
      </c>
    </row>
    <row r="7" spans="1:16" x14ac:dyDescent="0.25">
      <c r="A7" s="231">
        <v>2022</v>
      </c>
      <c r="B7" s="169">
        <v>5908</v>
      </c>
      <c r="C7" s="169">
        <v>4087</v>
      </c>
      <c r="D7" s="94">
        <v>2560</v>
      </c>
      <c r="E7" s="171">
        <v>1527</v>
      </c>
      <c r="F7" s="94">
        <v>33.700000000000003</v>
      </c>
      <c r="G7" s="58">
        <v>42.4</v>
      </c>
      <c r="H7" s="162">
        <v>25.1</v>
      </c>
      <c r="I7" s="94">
        <v>77603</v>
      </c>
      <c r="J7" s="169">
        <v>1137</v>
      </c>
      <c r="K7" s="94">
        <v>348</v>
      </c>
      <c r="L7" s="94">
        <v>789</v>
      </c>
      <c r="M7" s="216">
        <v>94</v>
      </c>
      <c r="N7" s="216">
        <v>58</v>
      </c>
      <c r="O7" s="216">
        <v>130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1113</v>
      </c>
      <c r="K8" s="1082">
        <v>319</v>
      </c>
      <c r="L8" s="1082">
        <v>794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73269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75663</v>
      </c>
      <c r="F14" s="516">
        <f>A5</f>
        <v>2020</v>
      </c>
      <c r="G14" s="312">
        <f>IF(ISBLANK(E5),"",E5)</f>
        <v>1399</v>
      </c>
      <c r="H14" s="312">
        <f>IF(ISBLANK(D5),"",D5)</f>
        <v>2507</v>
      </c>
      <c r="K14" s="516">
        <f>A6</f>
        <v>2021</v>
      </c>
      <c r="L14" s="312">
        <f>IF(ISBLANK(L6),"",L6)</f>
        <v>859</v>
      </c>
      <c r="M14" s="312">
        <f>IF(ISBLANK(K6),"",K6)</f>
        <v>432</v>
      </c>
    </row>
    <row r="15" spans="1:16" x14ac:dyDescent="0.25">
      <c r="A15" s="483">
        <f>A7</f>
        <v>2022</v>
      </c>
      <c r="B15" s="313">
        <f t="shared" si="0"/>
        <v>77603</v>
      </c>
      <c r="F15" s="488">
        <f t="shared" ref="F15:F16" si="1">A6</f>
        <v>2021</v>
      </c>
      <c r="G15" s="481">
        <f t="shared" ref="G15:G16" si="2">IF(ISBLANK(E6),"",E6)</f>
        <v>1458</v>
      </c>
      <c r="H15" s="481">
        <f t="shared" ref="H15:H16" si="3">IF(ISBLANK(D6),"",D6)</f>
        <v>2529</v>
      </c>
      <c r="K15" s="488">
        <f>A7</f>
        <v>2022</v>
      </c>
      <c r="L15" s="481">
        <f t="shared" ref="L15:L16" si="4">IF(ISBLANK(L7),"",L7)</f>
        <v>789</v>
      </c>
      <c r="M15" s="481">
        <f t="shared" ref="M15:M16" si="5">IF(ISBLANK(K7),"",K7)</f>
        <v>348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1527</v>
      </c>
      <c r="H16" s="313">
        <f t="shared" si="3"/>
        <v>2560</v>
      </c>
      <c r="K16" s="483">
        <f>A8</f>
        <v>2023</v>
      </c>
      <c r="L16" s="313">
        <f t="shared" si="4"/>
        <v>794</v>
      </c>
      <c r="M16" s="313">
        <f t="shared" si="5"/>
        <v>319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6030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5805</v>
      </c>
      <c r="C21" s="375"/>
      <c r="D21" s="199"/>
      <c r="F21" s="516">
        <f>A5</f>
        <v>2020</v>
      </c>
      <c r="G21" s="312">
        <f>IF(ISBLANK(E5),"",E5)</f>
        <v>1399</v>
      </c>
      <c r="H21" s="312">
        <f>IF(ISBLANK(D5),"",D5)</f>
        <v>2507</v>
      </c>
      <c r="K21" s="516">
        <f>A6</f>
        <v>2021</v>
      </c>
      <c r="L21" s="312">
        <f>IF(ISBLANK(L6),"",L6)</f>
        <v>859</v>
      </c>
      <c r="M21" s="312">
        <f>IF(ISBLANK(K6),"",K6)</f>
        <v>432</v>
      </c>
    </row>
    <row r="22" spans="1:15" x14ac:dyDescent="0.25">
      <c r="A22" s="483">
        <f t="shared" si="6"/>
        <v>2022</v>
      </c>
      <c r="B22" s="313">
        <f t="shared" si="7"/>
        <v>5908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1458</v>
      </c>
      <c r="H22" s="481">
        <f t="shared" ref="H22:H23" si="10">IF(ISBLANK(D6),"",D6)</f>
        <v>2529</v>
      </c>
      <c r="K22" s="488">
        <f>A7</f>
        <v>2022</v>
      </c>
      <c r="L22" s="481">
        <f>IF(ISBLANK(L7),"",L7)</f>
        <v>789</v>
      </c>
      <c r="M22" s="481">
        <f>IF(ISBLANK(K7),"",K7)</f>
        <v>348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1527</v>
      </c>
      <c r="H23" s="313">
        <f t="shared" si="10"/>
        <v>2560</v>
      </c>
      <c r="K23" s="483">
        <f>A8</f>
        <v>2023</v>
      </c>
      <c r="L23" s="313">
        <f>IF(ISBLANK(L8),"",L8)</f>
        <v>794</v>
      </c>
      <c r="M23" s="313">
        <f>IF(ISBLANK(K8),"",K8)</f>
        <v>319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6030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5805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5908</v>
      </c>
      <c r="C28" s="375"/>
      <c r="D28" s="199"/>
      <c r="F28" s="516">
        <f>A5</f>
        <v>2020</v>
      </c>
      <c r="G28" s="312">
        <f>IF(ISBLANK(H5),"",H5)</f>
        <v>21.3</v>
      </c>
      <c r="H28" s="312">
        <f>IF(ISBLANK(G5),"",G5)</f>
        <v>39.4</v>
      </c>
      <c r="K28" s="516">
        <f>A5</f>
        <v>2020</v>
      </c>
      <c r="L28" s="312">
        <f>IF(ISBLANK(O5),"",O5)</f>
        <v>93</v>
      </c>
      <c r="M28" s="312">
        <f>IF(ISBLANK(N5),"",N5)</f>
        <v>47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22.5</v>
      </c>
      <c r="H29" s="481">
        <f t="shared" ref="H29:H30" si="15">IF(ISBLANK(G6),"",G6)</f>
        <v>40.299999999999997</v>
      </c>
      <c r="K29" s="488">
        <f t="shared" ref="K29:K30" si="16">A6</f>
        <v>2021</v>
      </c>
      <c r="L29" s="481">
        <f t="shared" ref="L29:L30" si="17">IF(ISBLANK(O6),"",O6)</f>
        <v>134</v>
      </c>
      <c r="M29" s="481">
        <f t="shared" ref="M29:M30" si="18">IF(ISBLANK(N6),"",N6)</f>
        <v>69</v>
      </c>
    </row>
    <row r="30" spans="1:15" x14ac:dyDescent="0.25">
      <c r="F30" s="483">
        <f t="shared" si="13"/>
        <v>2022</v>
      </c>
      <c r="G30" s="313">
        <f t="shared" si="14"/>
        <v>25.1</v>
      </c>
      <c r="H30" s="313">
        <f t="shared" si="15"/>
        <v>42.4</v>
      </c>
      <c r="K30" s="483">
        <f t="shared" si="16"/>
        <v>2022</v>
      </c>
      <c r="L30" s="313">
        <f t="shared" si="17"/>
        <v>130</v>
      </c>
      <c r="M30" s="313">
        <f t="shared" si="18"/>
        <v>58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21.3</v>
      </c>
      <c r="H35" s="312">
        <f>IF(ISBLANK(G5),"",G5)</f>
        <v>39.4</v>
      </c>
      <c r="K35" s="516">
        <f>A5</f>
        <v>2020</v>
      </c>
      <c r="L35" s="312">
        <f>IF(ISBLANK(O5),"",O5)</f>
        <v>93</v>
      </c>
      <c r="M35" s="312">
        <f>IF(ISBLANK(N5),"",N5)</f>
        <v>47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22.5</v>
      </c>
      <c r="H36" s="481">
        <f t="shared" ref="H36:H37" si="21">IF(ISBLANK(G6),"",G6)</f>
        <v>40.299999999999997</v>
      </c>
      <c r="K36" s="488">
        <f t="shared" ref="K36:K37" si="22">A6</f>
        <v>2021</v>
      </c>
      <c r="L36" s="481">
        <f t="shared" ref="L36:L37" si="23">IF(ISBLANK(O6),"",O6)</f>
        <v>134</v>
      </c>
      <c r="M36" s="481">
        <f t="shared" ref="M36:M37" si="24">IF(ISBLANK(N6),"",N6)</f>
        <v>69</v>
      </c>
    </row>
    <row r="37" spans="6:15" x14ac:dyDescent="0.25">
      <c r="F37" s="483">
        <f t="shared" si="19"/>
        <v>2022</v>
      </c>
      <c r="G37" s="313">
        <f t="shared" si="20"/>
        <v>25.1</v>
      </c>
      <c r="H37" s="313">
        <f t="shared" si="21"/>
        <v>42.4</v>
      </c>
      <c r="K37" s="483">
        <f t="shared" si="22"/>
        <v>2022</v>
      </c>
      <c r="L37" s="313">
        <f t="shared" si="23"/>
        <v>130</v>
      </c>
      <c r="M37" s="313">
        <f t="shared" si="24"/>
        <v>58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34.4</v>
      </c>
      <c r="C6" s="35">
        <v>39.799999999999997</v>
      </c>
      <c r="D6" s="63">
        <v>31.7</v>
      </c>
      <c r="E6" s="35">
        <v>53</v>
      </c>
      <c r="F6" s="35">
        <v>47.7</v>
      </c>
      <c r="G6" s="35">
        <v>55.6</v>
      </c>
      <c r="H6" s="294">
        <v>12.6</v>
      </c>
      <c r="I6" s="35">
        <v>12.5</v>
      </c>
      <c r="J6" s="63">
        <v>12.7</v>
      </c>
      <c r="M6" s="127" t="s">
        <v>16</v>
      </c>
      <c r="N6" s="937">
        <f>IF(ISBLANK(B8),"",B8)</f>
        <v>33</v>
      </c>
      <c r="O6" s="937">
        <f>IF(ISBLANK(E8),"",E8)</f>
        <v>53</v>
      </c>
      <c r="P6" s="128">
        <f>IF(ISBLANK(H8),"",H8)</f>
        <v>14</v>
      </c>
    </row>
    <row r="7" spans="1:19" x14ac:dyDescent="0.25">
      <c r="A7" s="288">
        <v>2022</v>
      </c>
      <c r="B7" s="169">
        <v>32.299999999999997</v>
      </c>
      <c r="C7" s="94">
        <v>31.9</v>
      </c>
      <c r="D7" s="171">
        <v>32.4</v>
      </c>
      <c r="E7" s="94">
        <v>54</v>
      </c>
      <c r="F7" s="94">
        <v>52</v>
      </c>
      <c r="G7" s="94">
        <v>54.9</v>
      </c>
      <c r="H7" s="169">
        <v>13.7</v>
      </c>
      <c r="I7" s="94">
        <v>16.100000000000001</v>
      </c>
      <c r="J7" s="171">
        <v>12.7</v>
      </c>
    </row>
    <row r="8" spans="1:19" x14ac:dyDescent="0.25">
      <c r="A8" s="220">
        <v>2023</v>
      </c>
      <c r="B8" s="169">
        <v>33</v>
      </c>
      <c r="C8" s="94">
        <v>30.4</v>
      </c>
      <c r="D8" s="171">
        <v>34</v>
      </c>
      <c r="E8" s="94">
        <v>53</v>
      </c>
      <c r="F8" s="94">
        <v>52</v>
      </c>
      <c r="G8" s="94">
        <v>53.4</v>
      </c>
      <c r="H8" s="169">
        <v>14</v>
      </c>
      <c r="I8" s="94">
        <v>17.600000000000001</v>
      </c>
      <c r="J8" s="171">
        <v>12.6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34</v>
      </c>
      <c r="O12" s="938">
        <f>IF(ISBLANK(G8),"",G8)</f>
        <v>53.4</v>
      </c>
      <c r="P12" s="940">
        <f>IF(ISBLANK(J8),"",J8)</f>
        <v>12.6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30.4</v>
      </c>
      <c r="O13" s="939">
        <f>IF(ISBLANK(F8),"",F8)</f>
        <v>52</v>
      </c>
      <c r="P13" s="941">
        <f>IF(ISBLANK(I8),"",I8)</f>
        <v>17.600000000000001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33</v>
      </c>
      <c r="O20" s="937">
        <f>IF(ISBLANK(E8),"",E8)</f>
        <v>53</v>
      </c>
      <c r="P20" s="942">
        <f>IF(ISBLANK(H8),"",H8)</f>
        <v>14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34</v>
      </c>
      <c r="O24" s="938">
        <f>IF(ISBLANK(G8),"",G8)</f>
        <v>53.4</v>
      </c>
      <c r="P24" s="940">
        <f>IF(ISBLANK(J8),"",J8)</f>
        <v>12.6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30.4</v>
      </c>
      <c r="O25" s="939">
        <f>IF(ISBLANK(F8),"",F8)</f>
        <v>52</v>
      </c>
      <c r="P25" s="941">
        <f>IF(ISBLANK(I8),"",I8)</f>
        <v>17.600000000000001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328242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27089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326661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26959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694018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57276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/>
      <c r="C10" s="692"/>
      <c r="D10" s="914" t="s">
        <v>1369</v>
      </c>
      <c r="E10" s="902" t="s">
        <v>5</v>
      </c>
    </row>
    <row r="11" spans="1:5" x14ac:dyDescent="0.25">
      <c r="A11" s="66" t="s">
        <v>571</v>
      </c>
      <c r="B11" s="692"/>
      <c r="C11" s="692"/>
      <c r="D11" s="914" t="s">
        <v>1369</v>
      </c>
      <c r="E11" s="902" t="s">
        <v>5</v>
      </c>
    </row>
    <row r="12" spans="1:5" x14ac:dyDescent="0.25">
      <c r="A12" s="66" t="s">
        <v>572</v>
      </c>
      <c r="B12" s="692"/>
      <c r="C12" s="692"/>
      <c r="D12" s="914" t="s">
        <v>1369</v>
      </c>
      <c r="E12" s="902" t="s">
        <v>5</v>
      </c>
    </row>
    <row r="13" spans="1:5" x14ac:dyDescent="0.25">
      <c r="A13" s="66" t="s">
        <v>166</v>
      </c>
      <c r="B13" s="692"/>
      <c r="C13" s="692"/>
      <c r="D13" s="914" t="s">
        <v>1369</v>
      </c>
      <c r="E13" s="902" t="s">
        <v>5</v>
      </c>
    </row>
    <row r="14" spans="1:5" x14ac:dyDescent="0.25">
      <c r="A14" s="728" t="s">
        <v>573</v>
      </c>
      <c r="B14" s="1037"/>
      <c r="C14" s="1037"/>
      <c r="D14" s="934" t="s">
        <v>1369</v>
      </c>
      <c r="E14" s="902" t="s">
        <v>5</v>
      </c>
    </row>
    <row r="15" spans="1:5" x14ac:dyDescent="0.25">
      <c r="A15" s="66" t="s">
        <v>574</v>
      </c>
      <c r="B15" s="1037"/>
      <c r="C15" s="1037"/>
      <c r="D15" s="934" t="s">
        <v>1369</v>
      </c>
      <c r="E15" s="902" t="s">
        <v>5</v>
      </c>
    </row>
    <row r="16" spans="1:5" x14ac:dyDescent="0.25">
      <c r="A16" s="729" t="s">
        <v>167</v>
      </c>
      <c r="B16" s="693"/>
      <c r="C16" s="693"/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0</v>
      </c>
      <c r="E20" s="602">
        <v>0</v>
      </c>
      <c r="F20" s="602">
        <v>0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57</v>
      </c>
      <c r="E21" s="753">
        <v>46.5</v>
      </c>
      <c r="F21" s="753">
        <v>45.1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0</v>
      </c>
      <c r="E22" s="754">
        <v>0</v>
      </c>
      <c r="F22" s="754">
        <v>0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0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45.1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54.9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0</v>
      </c>
      <c r="C30" s="206" t="s">
        <v>501</v>
      </c>
    </row>
    <row r="31" spans="1:11" x14ac:dyDescent="0.25">
      <c r="A31" s="700" t="s">
        <v>1438</v>
      </c>
      <c r="B31" s="736">
        <f>F21</f>
        <v>45.1</v>
      </c>
    </row>
    <row r="32" spans="1:11" x14ac:dyDescent="0.25">
      <c r="A32" s="700" t="s">
        <v>1439</v>
      </c>
      <c r="B32" s="736">
        <f>F22</f>
        <v>0</v>
      </c>
    </row>
    <row r="33" spans="1:2" x14ac:dyDescent="0.25">
      <c r="A33" s="701" t="s">
        <v>1440</v>
      </c>
      <c r="B33" s="734">
        <f>100-(B30+B31+B32)</f>
        <v>54.9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/>
      <c r="C4" s="71"/>
      <c r="D4" s="71"/>
      <c r="G4" s="219">
        <f>A4</f>
        <v>2020</v>
      </c>
      <c r="H4" s="291" t="str">
        <f>IF(ISBLANK(C4),"",C4)</f>
        <v/>
      </c>
      <c r="I4" s="291" t="str">
        <f>IF(ISBLANK(D4),"",D4)</f>
        <v/>
      </c>
    </row>
    <row r="5" spans="1:9" x14ac:dyDescent="0.25">
      <c r="A5" s="288">
        <v>2021</v>
      </c>
      <c r="B5" s="216"/>
      <c r="C5" s="216"/>
      <c r="D5" s="216"/>
      <c r="G5" s="288">
        <f t="shared" ref="G5:G6" si="0">A5</f>
        <v>2021</v>
      </c>
      <c r="H5" s="292" t="str">
        <f t="shared" ref="H5:H6" si="1">IF(ISBLANK(C5),"",C5)</f>
        <v/>
      </c>
      <c r="I5" s="292" t="str">
        <f t="shared" ref="I5:I6" si="2">IF(ISBLANK(D5),"",D5)</f>
        <v/>
      </c>
    </row>
    <row r="6" spans="1:9" x14ac:dyDescent="0.25">
      <c r="A6" s="220">
        <v>2022</v>
      </c>
      <c r="B6" s="170"/>
      <c r="C6" s="170"/>
      <c r="D6" s="170"/>
      <c r="G6" s="221">
        <f t="shared" si="0"/>
        <v>2022</v>
      </c>
      <c r="H6" s="293" t="str">
        <f t="shared" si="1"/>
        <v/>
      </c>
      <c r="I6" s="293" t="str">
        <f t="shared" si="2"/>
        <v/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 t="str">
        <f>IF(ISBLANK(C4),"",C4)</f>
        <v/>
      </c>
      <c r="I12" s="291" t="str">
        <f>IF(ISBLANK(D4),"",D4)</f>
        <v/>
      </c>
    </row>
    <row r="13" spans="1:9" x14ac:dyDescent="0.25">
      <c r="G13" s="288">
        <f t="shared" ref="G13:G14" si="3">A5</f>
        <v>2021</v>
      </c>
      <c r="H13" s="292" t="str">
        <f t="shared" ref="H13:I13" si="4">IF(ISBLANK(C5),"",C5)</f>
        <v/>
      </c>
      <c r="I13" s="292" t="str">
        <f t="shared" si="4"/>
        <v/>
      </c>
    </row>
    <row r="14" spans="1:9" x14ac:dyDescent="0.25">
      <c r="G14" s="221">
        <f t="shared" si="3"/>
        <v>2022</v>
      </c>
      <c r="H14" s="293" t="str">
        <f t="shared" ref="H14:I14" si="5">IF(ISBLANK(C6),"",C6)</f>
        <v/>
      </c>
      <c r="I14" s="293" t="str">
        <f t="shared" si="5"/>
        <v/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/>
      <c r="C23" s="71"/>
      <c r="D23" s="71"/>
      <c r="G23" s="219">
        <f>A23</f>
        <v>2020</v>
      </c>
      <c r="H23" s="291" t="str">
        <f>IF(ISBLANK(C23),"",C23)</f>
        <v/>
      </c>
      <c r="I23" s="291" t="str">
        <f>IF(ISBLANK(D23),"",D23)</f>
        <v/>
      </c>
    </row>
    <row r="24" spans="1:13" x14ac:dyDescent="0.25">
      <c r="A24" s="288">
        <v>2021</v>
      </c>
      <c r="B24" s="216"/>
      <c r="C24" s="216"/>
      <c r="D24" s="216"/>
      <c r="G24" s="288">
        <f t="shared" ref="G24:G25" si="6">A24</f>
        <v>2021</v>
      </c>
      <c r="H24" s="292" t="str">
        <f t="shared" ref="H24:H25" si="7">IF(ISBLANK(C24),"",C24)</f>
        <v/>
      </c>
      <c r="I24" s="292" t="str">
        <f t="shared" ref="I24:I25" si="8">IF(ISBLANK(D24),"",D24)</f>
        <v/>
      </c>
    </row>
    <row r="25" spans="1:13" x14ac:dyDescent="0.25">
      <c r="A25" s="220">
        <v>2022</v>
      </c>
      <c r="B25" s="170"/>
      <c r="C25" s="170"/>
      <c r="D25" s="170"/>
      <c r="G25" s="221">
        <f t="shared" si="6"/>
        <v>2022</v>
      </c>
      <c r="H25" s="293" t="str">
        <f t="shared" si="7"/>
        <v/>
      </c>
      <c r="I25" s="293" t="str">
        <f t="shared" si="8"/>
        <v/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 t="str">
        <f>IF(ISBLANK(C23),"",C23)</f>
        <v/>
      </c>
      <c r="I31" s="291" t="str">
        <f>IF(ISBLANK(D23),"",D23)</f>
        <v/>
      </c>
    </row>
    <row r="32" spans="1:13" x14ac:dyDescent="0.25">
      <c r="G32" s="288">
        <f t="shared" ref="G32:G33" si="9">A24</f>
        <v>2021</v>
      </c>
      <c r="H32" s="292" t="str">
        <f t="shared" ref="H32:I32" si="10">IF(ISBLANK(C24),"",C24)</f>
        <v/>
      </c>
      <c r="I32" s="292" t="str">
        <f t="shared" si="10"/>
        <v/>
      </c>
    </row>
    <row r="33" spans="7:9" x14ac:dyDescent="0.25">
      <c r="G33" s="221">
        <f t="shared" si="9"/>
        <v>2022</v>
      </c>
      <c r="H33" s="293" t="str">
        <f t="shared" ref="H33:I33" si="11">IF(ISBLANK(C25),"",C25)</f>
        <v/>
      </c>
      <c r="I33" s="293" t="str">
        <f t="shared" si="11"/>
        <v/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0</v>
      </c>
      <c r="C4" s="1086">
        <v>0</v>
      </c>
      <c r="D4" s="110">
        <v>277456</v>
      </c>
      <c r="E4" s="70">
        <v>21443</v>
      </c>
      <c r="F4" s="1085">
        <v>0</v>
      </c>
      <c r="G4" s="70">
        <v>0</v>
      </c>
      <c r="H4" s="1087">
        <v>486870</v>
      </c>
      <c r="I4" s="1086">
        <v>37628</v>
      </c>
    </row>
    <row r="5" spans="1:9" x14ac:dyDescent="0.25">
      <c r="A5" s="589">
        <v>2021</v>
      </c>
      <c r="B5" s="1088">
        <v>0</v>
      </c>
      <c r="C5" s="1089">
        <v>0</v>
      </c>
      <c r="D5" s="162">
        <v>290823</v>
      </c>
      <c r="E5" s="214">
        <v>22770</v>
      </c>
      <c r="F5" s="1088">
        <v>0</v>
      </c>
      <c r="G5" s="214">
        <v>0</v>
      </c>
      <c r="H5" s="1090">
        <v>625355</v>
      </c>
      <c r="I5" s="1089">
        <v>48963</v>
      </c>
    </row>
    <row r="6" spans="1:9" x14ac:dyDescent="0.25">
      <c r="A6" s="590">
        <v>2022</v>
      </c>
      <c r="B6" s="1091">
        <v>0</v>
      </c>
      <c r="C6" s="1092">
        <v>0</v>
      </c>
      <c r="D6" s="171">
        <v>312831</v>
      </c>
      <c r="E6" s="169">
        <v>25818</v>
      </c>
      <c r="F6" s="1091">
        <v>0</v>
      </c>
      <c r="G6" s="169">
        <v>0</v>
      </c>
      <c r="H6" s="1093">
        <v>694018</v>
      </c>
      <c r="I6" s="1092">
        <v>57276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/>
      <c r="C4" s="1085"/>
      <c r="D4" s="1086"/>
      <c r="E4" s="1085"/>
      <c r="F4" s="1086"/>
    </row>
    <row r="5" spans="1:6" x14ac:dyDescent="0.25">
      <c r="A5" s="482">
        <v>2021</v>
      </c>
      <c r="B5" s="1090"/>
      <c r="C5" s="1088">
        <v>286061</v>
      </c>
      <c r="D5" s="1089">
        <v>22398</v>
      </c>
      <c r="E5" s="1088">
        <v>290153</v>
      </c>
      <c r="F5" s="1089">
        <v>22718</v>
      </c>
    </row>
    <row r="6" spans="1:6" ht="15.75" thickBot="1" x14ac:dyDescent="0.3">
      <c r="A6" s="962">
        <v>2022</v>
      </c>
      <c r="B6" s="1094"/>
      <c r="C6" s="1095">
        <v>328242</v>
      </c>
      <c r="D6" s="1096">
        <v>27089</v>
      </c>
      <c r="E6" s="1095">
        <v>326661</v>
      </c>
      <c r="F6" s="1096">
        <v>26959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Костолац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103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5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12117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118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12.5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15.4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-2.9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71.84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40.6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102.6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2.83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 t="str">
        <f>IF(ISBLANK('DEM7'!B4),"-",'DEM7'!B4)</f>
        <v>-</v>
      </c>
      <c r="C51" s="351" t="str">
        <f>IF(LEN('DEM7'!B8)&gt;0,"(" &amp; 'DEM7'!B8 &amp; ")", "-")</f>
        <v>-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487</v>
      </c>
      <c r="C63" s="550">
        <f>IF(ISBLANK('DEM2'!C7),"-",'DEM2'!C7)</f>
        <v>534</v>
      </c>
      <c r="D63" s="550"/>
      <c r="E63" s="550">
        <f>IF(ISBLANK('DEM2'!D8),"-",'DEM2'!D8)</f>
        <v>494</v>
      </c>
      <c r="F63" s="550">
        <f>IF(ISBLANK('DEM2'!C8),"-",'DEM2'!C8)</f>
        <v>571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590</v>
      </c>
      <c r="C64" s="319">
        <f>IF(ISBLANK('DEM2'!F7),"-",'DEM2'!F7)</f>
        <v>589</v>
      </c>
      <c r="D64" s="791"/>
      <c r="E64" s="319">
        <f>IF(ISBLANK('DEM2'!G8),"-",'DEM2'!G8)</f>
        <v>547</v>
      </c>
      <c r="F64" s="319">
        <f>IF(ISBLANK('DEM2'!F8),"-",'DEM2'!F8)</f>
        <v>556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369</v>
      </c>
      <c r="C65" s="347">
        <f>IF(ISBLANK('DEM2'!I7),"-",'DEM2'!I7)</f>
        <v>374</v>
      </c>
      <c r="D65" s="395"/>
      <c r="E65" s="347">
        <f>IF(ISBLANK('DEM2'!J8),"-",'DEM2'!J8)</f>
        <v>314</v>
      </c>
      <c r="F65" s="347">
        <f>IF(ISBLANK('DEM2'!I8),"-",'DEM2'!I8)</f>
        <v>338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1361</v>
      </c>
      <c r="C66" s="319">
        <f>IF(ISBLANK('DEM2'!L7),"-",'DEM2'!L7)</f>
        <v>1409</v>
      </c>
      <c r="D66" s="397"/>
      <c r="E66" s="319">
        <f>IF(ISBLANK('DEM2'!M8),"-",'DEM2'!M8)</f>
        <v>1273</v>
      </c>
      <c r="F66" s="319">
        <f>IF(ISBLANK('DEM2'!L8),"-",'DEM2'!L8)</f>
        <v>1383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1306</v>
      </c>
      <c r="C67" s="319">
        <f>IF(ISBLANK('DEM2'!O7),"-",'DEM2'!O7)</f>
        <v>1323</v>
      </c>
      <c r="D67" s="397"/>
      <c r="E67" s="319">
        <f>IF(ISBLANK('DEM2'!P8),"-",'DEM2'!P8)</f>
        <v>1081</v>
      </c>
      <c r="F67" s="319">
        <f>IF(ISBLANK('DEM2'!O8),"-",'DEM2'!O8)</f>
        <v>1163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4087</v>
      </c>
      <c r="C68" s="416">
        <f>IF(ISBLANK('DEM2'!R7),"-",'DEM2'!R7)</f>
        <v>4171</v>
      </c>
      <c r="D68" s="422"/>
      <c r="E68" s="416">
        <f>IF(ISBLANK('DEM2'!S8),"-",'DEM2'!S8)</f>
        <v>3771</v>
      </c>
      <c r="F68" s="416">
        <f>IF(ISBLANK('DEM2'!R8),"-",'DEM2'!R8)</f>
        <v>3931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6490</v>
      </c>
      <c r="C69" s="465">
        <f>IF(ISBLANK('DEM2'!U7),"-",'DEM2'!U7)</f>
        <v>6282</v>
      </c>
      <c r="D69" s="801"/>
      <c r="E69" s="465">
        <f>IF(ISBLANK('DEM2'!V8),"-",'DEM2'!V8)</f>
        <v>6083</v>
      </c>
      <c r="F69" s="465">
        <f>IF(ISBLANK('DEM2'!U8),"-",'DEM2'!U8)</f>
        <v>6034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20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6.6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5908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4087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33.700000000000003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77603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1113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94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27.6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58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34.700000000000003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10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694018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57276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312831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151358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25818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0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0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328242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27089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326661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26959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 t="str">
        <f>IF(ISBLANK('EKO4'!B13),"-",'EKO4'!B13)</f>
        <v>-</v>
      </c>
      <c r="D264" s="1117"/>
      <c r="E264" s="1117"/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632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501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532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1574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629</v>
      </c>
      <c r="C300" s="810">
        <f>IF(ISBLANK(POLJ3!C4),"-",POLJ3!C4)</f>
        <v>128</v>
      </c>
      <c r="D300" s="1129">
        <f>IF(ISBLANK(POLJ3!D4),"-",POLJ3!D4)</f>
        <v>501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604</v>
      </c>
      <c r="C301" s="791">
        <f>IF(ISBLANK(POLJ3!C5),"-",POLJ3!C5)</f>
        <v>379</v>
      </c>
      <c r="D301" s="1130">
        <f>IF(ISBLANK(POLJ3!D5),"-",POLJ3!D5)</f>
        <v>225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12</v>
      </c>
      <c r="C303" s="793">
        <f>IF(ISBLANK(POLJ3!C7),"-",POLJ3!C7)</f>
        <v>4</v>
      </c>
      <c r="D303" s="1111">
        <f>IF(ISBLANK(POLJ3!D7),"-",POLJ3!D7)</f>
        <v>8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632</v>
      </c>
      <c r="C304" s="809">
        <f>IF(ISBLANK(POLJ3!C8),"-",POLJ3!C8)</f>
        <v>101</v>
      </c>
      <c r="D304" s="1159">
        <f>IF(ISBLANK(POLJ3!D8),"-",POLJ3!D8)</f>
        <v>531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22.07</v>
      </c>
      <c r="C310" s="1160"/>
      <c r="D310" s="3"/>
      <c r="E310" s="5"/>
      <c r="F310" s="5"/>
      <c r="G310" s="817" t="s">
        <v>773</v>
      </c>
      <c r="H310" s="818">
        <f>IF(ISBLANK(POLJ2!H3),"-",POLJ2!H3)</f>
        <v>469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2212.39</v>
      </c>
      <c r="C311" s="1161"/>
      <c r="D311" s="3"/>
      <c r="E311" s="5"/>
      <c r="F311" s="5"/>
      <c r="G311" s="812" t="s">
        <v>774</v>
      </c>
      <c r="H311" s="250">
        <f>IF(ISBLANK(POLJ2!H4),"-",POLJ2!H4)</f>
        <v>3444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51.51</v>
      </c>
      <c r="C312" s="1161"/>
      <c r="D312" s="3"/>
      <c r="E312" s="5"/>
      <c r="F312" s="5"/>
      <c r="G312" s="812" t="s">
        <v>775</v>
      </c>
      <c r="H312" s="250">
        <f>IF(ISBLANK(POLJ2!H5),"-",POLJ2!H5)</f>
        <v>1049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11.29</v>
      </c>
      <c r="C313" s="1161"/>
      <c r="D313" s="3"/>
      <c r="E313" s="5"/>
      <c r="F313" s="5"/>
      <c r="G313" s="814" t="s">
        <v>776</v>
      </c>
      <c r="H313" s="251">
        <f>IF(ISBLANK(POLJ2!H6),"-",POLJ2!H6)</f>
        <v>18736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3</v>
      </c>
      <c r="C314" s="1161"/>
      <c r="D314" s="3"/>
      <c r="E314" s="5"/>
      <c r="F314" s="5"/>
      <c r="G314" s="816" t="s">
        <v>16</v>
      </c>
      <c r="H314" s="819">
        <f>IF(ISBLANK(POLJ2!H7),"-",POLJ2!H7)</f>
        <v>23698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15.2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2315.46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0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3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87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22.3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344</v>
      </c>
      <c r="I364" s="810">
        <f>IF(ISBLANK(OBRAZ2!I6),"-",OBRAZ2!I6)</f>
        <v>338</v>
      </c>
      <c r="J364" s="810">
        <f>IF(ISBLANK(OBRAZ2!J6),"-",OBRAZ2!J6)</f>
        <v>6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128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55</v>
      </c>
      <c r="I365" s="791">
        <f>IF(ISBLANK(OBRAZ2!I7),"-",OBRAZ2!I7)</f>
        <v>55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33.299999999999997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44</v>
      </c>
      <c r="I366" s="809">
        <f>IF(ISBLANK(OBRAZ2!I8),"-",OBRAZ2!I8)</f>
        <v>44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130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66.011235955056179</v>
      </c>
      <c r="I377" s="853">
        <f>IF(ISBLANK(OBRAZ2!C14),"-",OBRAZ2!C23)</f>
        <v>67.732558139534888</v>
      </c>
      <c r="J377" s="853">
        <f>IF(ISBLANK(OBRAZ2!D14),"-",OBRAZ2!D23)</f>
        <v>62.318840579710141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17.696629213483146</v>
      </c>
      <c r="I379" s="853">
        <f>IF(ISBLANK(OBRAZ2!C16),"-",OBRAZ2!C25)</f>
        <v>14.244186046511627</v>
      </c>
      <c r="J379" s="853">
        <f>IF(ISBLANK(OBRAZ2!D16),"-",OBRAZ2!D25)</f>
        <v>20.579710144927535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16.292134831460675</v>
      </c>
      <c r="I380" s="854">
        <f>IF(ISBLANK(OBRAZ2!C17),"-",OBRAZ2!C26)</f>
        <v>18.023255813953487</v>
      </c>
      <c r="J380" s="854">
        <f>IF(ISBLANK(OBRAZ2!D17),"-",OBRAZ2!D26)</f>
        <v>17.101449275362317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1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4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463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523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85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0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95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127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92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660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176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-0.3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 t="str">
        <f>IF(ISBLANK(ZDRAV1!B4),"-",ZDRAV1!B4)</f>
        <v>-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 t="str">
        <f>IF(ISBLANK(ZDRAV1!B5),"-",ZDRAV1!B5)</f>
        <v>-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 t="str">
        <f>IF(ISBLANK(ZDRAV1!B6),"-",ZDRAV1!B6)</f>
        <v>-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 t="str">
        <f>IF(ISBLANK(ZDRAV1!B7),"-",ZDRAV1!B7)</f>
        <v>-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 t="str">
        <f>IF(ISBLANK(ZDRAV1!B9),"-",ZDRAV1!B9)</f>
        <v>-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 t="str">
        <f>IF(ISBLANK(ZDRAV1!B10),"-",ZDRAV1!B10)</f>
        <v>-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 t="str">
        <f>IF(ISBLANK(ZDRAV1!B11),"-",ZDRAV1!B11)</f>
        <v>-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 t="str">
        <f>IF(ISBLANK(ZDRAV1!B18),"-",ZDRAV1!B18)</f>
        <v>-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 t="str">
        <f>IF(ISBLANK(ZDRAV1!B19),"-",ZDRAV1!B19)</f>
        <v>-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 t="str">
        <f>IF(ISBLANK('SOC1'!B5),"-",'SOC1'!B5)</f>
        <v>-</v>
      </c>
      <c r="F528" s="320" t="str">
        <f>IF(LEN('SOC1'!C5)&gt;0,"(" &amp; 'SOC1'!C5 &amp; ")", "-")</f>
        <v>-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 t="str">
        <f>IF(ISBLANK('SOC9'!E7),"-",'SOC9'!E7)</f>
        <v/>
      </c>
      <c r="F544" s="831" t="str">
        <f>IF(LEN('SOC9'!D7)&gt;0,"(" &amp; 'SOC9'!D7 &amp; ")", "-")</f>
        <v>-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 t="str">
        <f>IF(ISBLANK('SOC3'!B4),"-",'SOC3'!B4)</f>
        <v>-</v>
      </c>
      <c r="F545" s="320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 t="str">
        <f>IF(ISBLANK('SOC3'!B5),"-",'SOC3'!B5)</f>
        <v>-</v>
      </c>
      <c r="F546" s="320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 t="str">
        <f>IF(ISBLANK('SOC3'!B6),"-",'SOC3'!B6)</f>
        <v>-</v>
      </c>
      <c r="F547" s="351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 t="str">
        <f>IF(ISBLANK('SOC3'!B7),"-",'SOC3'!B7)</f>
        <v>-</v>
      </c>
      <c r="F548" s="348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 t="str">
        <f>IF(ISBLANK('SOC3'!B8),"-",'SOC3'!B8)</f>
        <v>-</v>
      </c>
      <c r="F549" s="320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 t="str">
        <f>IF(ISBLANK('SOC3'!B9),"-",'SOC3'!B9)</f>
        <v>-</v>
      </c>
      <c r="F550" s="351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 t="str">
        <f>IF(ISBLANK('SOC3'!B10),"-",'SOC3'!B10)</f>
        <v>-</v>
      </c>
      <c r="F551" s="798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 t="str">
        <f>IF(ISBLANK('SOC5'!B4),"-",'SOC5'!B4)</f>
        <v>-</v>
      </c>
      <c r="F563" s="796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 t="str">
        <f>IF(ISBLANK('SOC5'!B5),"-",'SOC5'!B5)</f>
        <v>-</v>
      </c>
      <c r="F564" s="348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436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16.5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84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3.2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 t="str">
        <f>IF('SOC6'!E7&gt;0,'SOC6'!E7,"-")</f>
        <v>-</v>
      </c>
      <c r="F569" s="320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 t="str">
        <f>IF(ISBLANK('SOC5'!B11),"-",'SOC5'!B11)</f>
        <v>-</v>
      </c>
      <c r="F570" s="320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 t="str">
        <f>IF(ISBLANK('SOC5'!B12),"-",'SOC5'!B12)</f>
        <v>-</v>
      </c>
      <c r="F571" s="798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 t="str">
        <f>IF(ISBLANK('SOC7'!B5),"-",'SOC7'!B5)</f>
        <v>-</v>
      </c>
      <c r="F596" s="796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 t="str">
        <f>IF(ISBLANK('SOC7'!B6),"-",'SOC7'!B6)</f>
        <v>-</v>
      </c>
      <c r="F597" s="348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 t="str">
        <f>IF(ISBLANK('SOC7'!B9),"-",'SOC7'!B9)</f>
        <v>-</v>
      </c>
      <c r="F598" s="351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 t="str">
        <f>IF(ISBLANK('SOC7'!B10),"-",'SOC7'!B10)</f>
        <v>-</v>
      </c>
      <c r="F599" s="798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54.7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42.9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5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69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25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0.7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28</v>
      </c>
      <c r="F651" s="798" t="str">
        <f>IF(LEN(SAOBINFR1!C12)&gt;0,"(" &amp; SAOBINFR1!C12 &amp; ")", "-")</f>
        <v>(2021)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1292.76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13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15.371230000000001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68</v>
      </c>
      <c r="D696" s="317"/>
      <c r="E696" s="316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45.06</v>
      </c>
      <c r="D697" s="317"/>
      <c r="E697" s="316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392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1399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941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6314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2.4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4.5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34.700000000000003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10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27.6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58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/>
      <c r="C4" s="479"/>
      <c r="D4" s="361" t="s">
        <v>1387</v>
      </c>
      <c r="E4" s="56" t="s">
        <v>5</v>
      </c>
    </row>
    <row r="5" spans="1:5" x14ac:dyDescent="0.25">
      <c r="A5" s="233" t="s">
        <v>1047</v>
      </c>
      <c r="B5" s="215"/>
      <c r="C5" s="215"/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15.371230000000001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68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45.06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/>
      <c r="C4" s="723"/>
      <c r="D4" s="712"/>
      <c r="E4" s="713"/>
      <c r="F4" s="714"/>
    </row>
    <row r="5" spans="1:6" x14ac:dyDescent="0.25">
      <c r="A5" s="288">
        <v>2012</v>
      </c>
      <c r="B5" s="616"/>
      <c r="C5" s="724"/>
      <c r="D5" s="715"/>
      <c r="E5" s="643"/>
      <c r="F5" s="716"/>
    </row>
    <row r="6" spans="1:6" x14ac:dyDescent="0.25">
      <c r="A6" s="288">
        <v>2013</v>
      </c>
      <c r="B6" s="616"/>
      <c r="C6" s="724"/>
      <c r="D6" s="717">
        <v>15.371230000000001</v>
      </c>
      <c r="E6" s="611">
        <v>68</v>
      </c>
      <c r="F6" s="718">
        <v>45.06</v>
      </c>
    </row>
    <row r="7" spans="1:6" x14ac:dyDescent="0.25">
      <c r="A7" s="221">
        <v>2014</v>
      </c>
      <c r="B7" s="617"/>
      <c r="C7" s="725"/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632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532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501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22.07</v>
      </c>
      <c r="G3" s="219" t="s">
        <v>773</v>
      </c>
      <c r="H3" s="71">
        <v>469</v>
      </c>
    </row>
    <row r="4" spans="1:9" x14ac:dyDescent="0.25">
      <c r="A4" s="288" t="s">
        <v>768</v>
      </c>
      <c r="B4" s="216">
        <v>2212.39</v>
      </c>
      <c r="G4" s="288" t="s">
        <v>774</v>
      </c>
      <c r="H4" s="216">
        <v>3444</v>
      </c>
    </row>
    <row r="5" spans="1:9" x14ac:dyDescent="0.25">
      <c r="A5" s="288" t="s">
        <v>769</v>
      </c>
      <c r="B5" s="216">
        <v>51.51</v>
      </c>
      <c r="G5" s="288" t="s">
        <v>775</v>
      </c>
      <c r="H5" s="216">
        <v>1049</v>
      </c>
    </row>
    <row r="6" spans="1:9" x14ac:dyDescent="0.25">
      <c r="A6" s="288" t="s">
        <v>770</v>
      </c>
      <c r="B6" s="216">
        <v>11.29</v>
      </c>
      <c r="G6" s="288" t="s">
        <v>776</v>
      </c>
      <c r="H6" s="216">
        <v>18736</v>
      </c>
    </row>
    <row r="7" spans="1:9" x14ac:dyDescent="0.25">
      <c r="A7" s="288" t="s">
        <v>771</v>
      </c>
      <c r="B7" s="216">
        <v>3</v>
      </c>
      <c r="G7" s="1" t="s">
        <v>24</v>
      </c>
      <c r="H7" s="290">
        <v>23698</v>
      </c>
    </row>
    <row r="8" spans="1:9" x14ac:dyDescent="0.25">
      <c r="A8" s="289" t="s">
        <v>772</v>
      </c>
      <c r="B8" s="73">
        <v>15.2</v>
      </c>
    </row>
    <row r="9" spans="1:9" x14ac:dyDescent="0.25">
      <c r="A9" s="1" t="s">
        <v>24</v>
      </c>
      <c r="B9" s="290">
        <v>2315.46</v>
      </c>
      <c r="I9" s="41" t="s">
        <v>884</v>
      </c>
    </row>
    <row r="10" spans="1:9" x14ac:dyDescent="0.25">
      <c r="G10" s="29" t="s">
        <v>783</v>
      </c>
      <c r="H10" s="58">
        <v>1574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629</v>
      </c>
      <c r="C4" s="55">
        <v>128</v>
      </c>
      <c r="D4" s="110">
        <v>501</v>
      </c>
    </row>
    <row r="5" spans="1:4" ht="30" customHeight="1" x14ac:dyDescent="0.25">
      <c r="A5" s="276" t="s">
        <v>892</v>
      </c>
      <c r="B5" s="214">
        <v>604</v>
      </c>
      <c r="C5" s="58">
        <v>379</v>
      </c>
      <c r="D5" s="162">
        <v>225</v>
      </c>
    </row>
    <row r="6" spans="1:4" x14ac:dyDescent="0.25">
      <c r="A6" s="276" t="s">
        <v>780</v>
      </c>
      <c r="B6" s="214">
        <v>0</v>
      </c>
      <c r="C6" s="58">
        <v>0</v>
      </c>
      <c r="D6" s="162">
        <v>0</v>
      </c>
    </row>
    <row r="7" spans="1:4" ht="30" x14ac:dyDescent="0.25">
      <c r="A7" s="276" t="s">
        <v>781</v>
      </c>
      <c r="B7" s="214">
        <v>12</v>
      </c>
      <c r="C7" s="58">
        <v>4</v>
      </c>
      <c r="D7" s="162">
        <v>8</v>
      </c>
    </row>
    <row r="8" spans="1:4" x14ac:dyDescent="0.25">
      <c r="A8" s="203" t="s">
        <v>782</v>
      </c>
      <c r="B8" s="72">
        <v>632</v>
      </c>
      <c r="C8" s="61">
        <v>101</v>
      </c>
      <c r="D8" s="111">
        <v>531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>
        <f>C5/B5*100</f>
        <v>62.748344370860934</v>
      </c>
      <c r="C15" s="280">
        <f>D5/B5*100</f>
        <v>37.251655629139073</v>
      </c>
    </row>
    <row r="16" spans="1:4" ht="30" x14ac:dyDescent="0.25">
      <c r="A16" s="281" t="s">
        <v>829</v>
      </c>
      <c r="B16" s="285">
        <f>C4/B4*100</f>
        <v>20.349761526232115</v>
      </c>
      <c r="C16" s="282">
        <f>D4/B4*100</f>
        <v>79.650238473767885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>
        <f t="shared" ref="B22:C23" si="0">B15</f>
        <v>62.748344370860934</v>
      </c>
      <c r="C22" s="280">
        <f t="shared" si="0"/>
        <v>37.251655629139073</v>
      </c>
    </row>
    <row r="23" spans="1:3" ht="30" x14ac:dyDescent="0.25">
      <c r="A23" s="281" t="s">
        <v>866</v>
      </c>
      <c r="B23" s="287">
        <f t="shared" si="0"/>
        <v>20.349761526232115</v>
      </c>
      <c r="C23" s="286">
        <f t="shared" si="0"/>
        <v>79.650238473767885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0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3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87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22.3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128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33.299999999999997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130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358</v>
      </c>
      <c r="C6" s="975">
        <v>337</v>
      </c>
      <c r="D6" s="947">
        <v>21</v>
      </c>
      <c r="E6" s="975">
        <v>356</v>
      </c>
      <c r="F6" s="975">
        <v>346</v>
      </c>
      <c r="G6" s="947">
        <v>10</v>
      </c>
      <c r="H6" s="601">
        <v>344</v>
      </c>
      <c r="I6" s="618">
        <v>338</v>
      </c>
      <c r="J6" s="947">
        <v>6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55</v>
      </c>
      <c r="I7" s="692">
        <v>55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44</v>
      </c>
      <c r="I8" s="693">
        <v>44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235</v>
      </c>
      <c r="C14" s="753">
        <v>233</v>
      </c>
      <c r="D14" s="753">
        <v>215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63</v>
      </c>
      <c r="C16" s="1038">
        <v>49</v>
      </c>
      <c r="D16" s="753">
        <v>71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58</v>
      </c>
      <c r="C17" s="754">
        <v>62</v>
      </c>
      <c r="D17" s="754">
        <v>59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66.011235955056179</v>
      </c>
      <c r="C23" s="292">
        <f>C14/SUM(C12:C17)*100</f>
        <v>67.732558139534888</v>
      </c>
      <c r="D23" s="292">
        <f>D14/SUM(D12:D17)*100</f>
        <v>62.318840579710141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17.696629213483146</v>
      </c>
      <c r="C25" s="292">
        <f>C16/SUM(C12:C17)*100</f>
        <v>14.244186046511627</v>
      </c>
      <c r="D25" s="292">
        <f>D16/SUM(D12:D17)*100</f>
        <v>20.579710144927535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16.292134831460675</v>
      </c>
      <c r="C26" s="293">
        <f>C17/SUM(C12:C17)*100</f>
        <v>18.023255813953487</v>
      </c>
      <c r="D26" s="293">
        <f>D17/SUM(D12:D17)*100</f>
        <v>17.101449275362317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20.3</v>
      </c>
      <c r="C7" s="602">
        <v>23.2</v>
      </c>
      <c r="D7" s="602">
        <v>18.8</v>
      </c>
    </row>
    <row r="8" spans="1:6" x14ac:dyDescent="0.25">
      <c r="A8" s="697" t="s">
        <v>952</v>
      </c>
      <c r="B8" s="753">
        <v>9</v>
      </c>
      <c r="C8" s="753">
        <v>14</v>
      </c>
      <c r="D8" s="753">
        <v>12.1</v>
      </c>
    </row>
    <row r="9" spans="1:6" x14ac:dyDescent="0.25">
      <c r="A9" s="698" t="s">
        <v>224</v>
      </c>
      <c r="B9" s="754">
        <v>70.7</v>
      </c>
      <c r="C9" s="754">
        <v>62.9</v>
      </c>
      <c r="D9" s="754">
        <v>69.099999999999994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20.3</v>
      </c>
      <c r="C13" s="699">
        <f t="shared" ref="C13:D13" si="1">IF(ISBLANK(C7),"",C7)</f>
        <v>23.2</v>
      </c>
      <c r="D13" s="699">
        <f t="shared" si="1"/>
        <v>18.8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9</v>
      </c>
      <c r="C14" s="700">
        <f t="shared" si="2"/>
        <v>14</v>
      </c>
      <c r="D14" s="700">
        <f t="shared" si="2"/>
        <v>12.1</v>
      </c>
    </row>
    <row r="15" spans="1:6" x14ac:dyDescent="0.25">
      <c r="A15" s="704" t="s">
        <v>1671</v>
      </c>
      <c r="B15" s="701">
        <f t="shared" si="2"/>
        <v>70.7</v>
      </c>
      <c r="C15" s="701">
        <f t="shared" si="2"/>
        <v>62.9</v>
      </c>
      <c r="D15" s="701">
        <f t="shared" si="2"/>
        <v>69.099999999999994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20.3</v>
      </c>
      <c r="C18" s="699">
        <f t="shared" ref="C18:D18" si="4">IF(ISBLANK(C7),"",C7)</f>
        <v>23.2</v>
      </c>
      <c r="D18" s="699">
        <f t="shared" si="4"/>
        <v>18.8</v>
      </c>
    </row>
    <row r="19" spans="1:5" x14ac:dyDescent="0.25">
      <c r="A19" s="703" t="s">
        <v>1673</v>
      </c>
      <c r="B19" s="700">
        <f t="shared" ref="B19:D20" si="5">IF(ISBLANK(B8),"",B8)</f>
        <v>9</v>
      </c>
      <c r="C19" s="700">
        <f t="shared" si="5"/>
        <v>14</v>
      </c>
      <c r="D19" s="700">
        <f t="shared" si="5"/>
        <v>12.1</v>
      </c>
    </row>
    <row r="20" spans="1:5" x14ac:dyDescent="0.25">
      <c r="A20" s="704" t="s">
        <v>1674</v>
      </c>
      <c r="B20" s="701">
        <f t="shared" si="5"/>
        <v>70.7</v>
      </c>
      <c r="C20" s="701">
        <f t="shared" si="5"/>
        <v>62.9</v>
      </c>
      <c r="D20" s="701">
        <f t="shared" si="5"/>
        <v>69.099999999999994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100</v>
      </c>
      <c r="C5" s="613">
        <v>88.7</v>
      </c>
      <c r="D5" s="1039">
        <v>93.8</v>
      </c>
      <c r="F5" s="28"/>
      <c r="G5" s="695">
        <f>A5</f>
        <v>2020</v>
      </c>
      <c r="H5" s="671">
        <f>IF(ISBLANK(B5),"",B5)</f>
        <v>100</v>
      </c>
      <c r="I5" s="620">
        <f t="shared" ref="H5:I7" si="0">IF(ISBLANK(C5),"",C5)</f>
        <v>88.7</v>
      </c>
    </row>
    <row r="6" spans="1:10" x14ac:dyDescent="0.25">
      <c r="A6" s="751">
        <v>2021</v>
      </c>
      <c r="B6" s="603">
        <v>112.3</v>
      </c>
      <c r="C6" s="614">
        <v>76</v>
      </c>
      <c r="D6" s="948">
        <v>96.5</v>
      </c>
      <c r="F6" s="44"/>
      <c r="G6" s="695">
        <f t="shared" ref="G6:G7" si="1">A6</f>
        <v>2021</v>
      </c>
      <c r="H6" s="672">
        <f t="shared" si="0"/>
        <v>112.3</v>
      </c>
      <c r="I6" s="621">
        <f t="shared" si="0"/>
        <v>76</v>
      </c>
    </row>
    <row r="7" spans="1:10" x14ac:dyDescent="0.25">
      <c r="A7" s="752">
        <v>2022</v>
      </c>
      <c r="B7" s="603">
        <v>91.9</v>
      </c>
      <c r="C7" s="614">
        <v>88.6</v>
      </c>
      <c r="D7" s="948">
        <v>90.3</v>
      </c>
      <c r="F7" s="44"/>
      <c r="G7" s="695">
        <f t="shared" si="1"/>
        <v>2022</v>
      </c>
      <c r="H7" s="673">
        <f t="shared" si="0"/>
        <v>91.9</v>
      </c>
      <c r="I7" s="622">
        <f t="shared" si="0"/>
        <v>88.6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100</v>
      </c>
      <c r="I13" s="620">
        <f>IF(ISBLANK(C5),"",C5)</f>
        <v>88.7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112.3</v>
      </c>
      <c r="I14" s="621">
        <f t="shared" si="3"/>
        <v>76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91.9</v>
      </c>
      <c r="I15" s="622">
        <f t="shared" si="4"/>
        <v>88.6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Костолац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103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5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12117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118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12.5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15.4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-2.9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71.84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40.6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102.6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2.83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 t="str">
        <f>IF(ISBLANK('DEM7'!B4),"-",'DEM7'!B4)</f>
        <v>-</v>
      </c>
      <c r="C51" s="320" t="str">
        <f>IF(LEN('DEM7'!B8)&gt;0,"(" &amp; 'DEM7'!B8 &amp; ")", "-")</f>
        <v>-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487</v>
      </c>
      <c r="C63" s="550">
        <f>IF(ISBLANK('DEM2'!C7),"-",'DEM2'!C7)</f>
        <v>534</v>
      </c>
      <c r="D63" s="550"/>
      <c r="E63" s="550">
        <f>IF(ISBLANK('DEM2'!D8),"-",'DEM2'!D8)</f>
        <v>494</v>
      </c>
      <c r="F63" s="550">
        <f>IF(ISBLANK('DEM2'!C8),"-",'DEM2'!C8)</f>
        <v>571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590</v>
      </c>
      <c r="C64" s="319">
        <f>IF(ISBLANK('DEM2'!F7),"-",'DEM2'!F7)</f>
        <v>589</v>
      </c>
      <c r="D64" s="791"/>
      <c r="E64" s="319">
        <f>IF(ISBLANK('DEM2'!G8),"-",'DEM2'!G8)</f>
        <v>547</v>
      </c>
      <c r="F64" s="319">
        <f>IF(ISBLANK('DEM2'!F8),"-",'DEM2'!F8)</f>
        <v>556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369</v>
      </c>
      <c r="C65" s="347">
        <f>IF(ISBLANK('DEM2'!I7),"-",'DEM2'!I7)</f>
        <v>374</v>
      </c>
      <c r="D65" s="395"/>
      <c r="E65" s="347">
        <f>IF(ISBLANK('DEM2'!J8),"-",'DEM2'!J8)</f>
        <v>314</v>
      </c>
      <c r="F65" s="347">
        <f>IF(ISBLANK('DEM2'!I8),"-",'DEM2'!I8)</f>
        <v>338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1361</v>
      </c>
      <c r="C66" s="350">
        <f>IF(ISBLANK('DEM2'!L7),"-",'DEM2'!L7)</f>
        <v>1409</v>
      </c>
      <c r="D66" s="396"/>
      <c r="E66" s="350">
        <f>IF(ISBLANK('DEM2'!M8),"-",'DEM2'!M8)</f>
        <v>1273</v>
      </c>
      <c r="F66" s="350">
        <f>IF(ISBLANK('DEM2'!L8),"-",'DEM2'!L8)</f>
        <v>1383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1306</v>
      </c>
      <c r="C67" s="347">
        <f>IF(ISBLANK('DEM2'!O7),"-",'DEM2'!O7)</f>
        <v>1323</v>
      </c>
      <c r="D67" s="395"/>
      <c r="E67" s="347">
        <f>IF(ISBLANK('DEM2'!P8),"-",'DEM2'!P8)</f>
        <v>1081</v>
      </c>
      <c r="F67" s="347">
        <f>IF(ISBLANK('DEM2'!O8),"-",'DEM2'!O8)</f>
        <v>1163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4087</v>
      </c>
      <c r="C68" s="319">
        <f>IF(ISBLANK('DEM2'!R7),"-",'DEM2'!R7)</f>
        <v>4171</v>
      </c>
      <c r="D68" s="397"/>
      <c r="E68" s="319">
        <f>IF(ISBLANK('DEM2'!S8),"-",'DEM2'!S8)</f>
        <v>3771</v>
      </c>
      <c r="F68" s="319">
        <f>IF(ISBLANK('DEM2'!R8),"-",'DEM2'!R8)</f>
        <v>3931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6490</v>
      </c>
      <c r="C69" s="465">
        <f>IF(ISBLANK('DEM2'!U7),"-",'DEM2'!U7)</f>
        <v>6282</v>
      </c>
      <c r="D69" s="801"/>
      <c r="E69" s="465">
        <f>IF(ISBLANK('DEM2'!V8),"-",'DEM2'!V8)</f>
        <v>6083</v>
      </c>
      <c r="F69" s="465">
        <f>IF(ISBLANK('DEM2'!U8),"-",'DEM2'!U8)</f>
        <v>6034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20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6.6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5908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4087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33.700000000000003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77603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1113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94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27.6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58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34.700000000000003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10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694018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57276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312831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151358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25818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0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0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328242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27089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326661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26959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 t="str">
        <f>IF(ISBLANK('EKO4'!B13),"-",'EKO4'!B13)</f>
        <v>-</v>
      </c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632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501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532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1574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629</v>
      </c>
      <c r="C300" s="810">
        <f>IF(ISBLANK(POLJ3!C4),"-",POLJ3!C4)</f>
        <v>128</v>
      </c>
      <c r="D300" s="1129">
        <f>IF(ISBLANK(POLJ3!D4),"-",POLJ3!D4)</f>
        <v>501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604</v>
      </c>
      <c r="C301" s="791">
        <f>IF(ISBLANK(POLJ3!C5),"-",POLJ3!C5)</f>
        <v>379</v>
      </c>
      <c r="D301" s="1130">
        <f>IF(ISBLANK(POLJ3!D5),"-",POLJ3!D5)</f>
        <v>225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12</v>
      </c>
      <c r="C303" s="793">
        <f>IF(ISBLANK(POLJ3!C7),"-",POLJ3!C7)</f>
        <v>4</v>
      </c>
      <c r="D303" s="1111">
        <f>IF(ISBLANK(POLJ3!D7),"-",POLJ3!D7)</f>
        <v>8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632</v>
      </c>
      <c r="C304" s="809">
        <f>IF(ISBLANK(POLJ3!C8),"-",POLJ3!C8)</f>
        <v>101</v>
      </c>
      <c r="D304" s="1159">
        <f>IF(ISBLANK(POLJ3!D8),"-",POLJ3!D8)</f>
        <v>531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22.07</v>
      </c>
      <c r="C310" s="1160"/>
      <c r="D310" s="3"/>
      <c r="E310" s="5"/>
      <c r="F310" s="5"/>
      <c r="G310" s="817" t="s">
        <v>862</v>
      </c>
      <c r="H310" s="818">
        <f>IF(ISBLANK(POLJ2!H3),"-",POLJ2!H3)</f>
        <v>469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2212.39</v>
      </c>
      <c r="C311" s="1161"/>
      <c r="D311" s="3"/>
      <c r="E311" s="5"/>
      <c r="F311" s="5"/>
      <c r="G311" s="812" t="s">
        <v>863</v>
      </c>
      <c r="H311" s="250">
        <f>IF(ISBLANK(POLJ2!H4),"-",POLJ2!H4)</f>
        <v>3444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51.51</v>
      </c>
      <c r="C312" s="1161"/>
      <c r="D312" s="3"/>
      <c r="E312" s="5"/>
      <c r="F312" s="5"/>
      <c r="G312" s="812" t="s">
        <v>864</v>
      </c>
      <c r="H312" s="250">
        <f>IF(ISBLANK(POLJ2!H5),"-",POLJ2!H5)</f>
        <v>1049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11.29</v>
      </c>
      <c r="C313" s="1161"/>
      <c r="D313" s="3"/>
      <c r="E313" s="5"/>
      <c r="F313" s="5"/>
      <c r="G313" s="814" t="s">
        <v>865</v>
      </c>
      <c r="H313" s="251">
        <f>IF(ISBLANK(POLJ2!H6),"-",POLJ2!H6)</f>
        <v>18736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3</v>
      </c>
      <c r="C314" s="1161"/>
      <c r="D314" s="3"/>
      <c r="E314" s="5"/>
      <c r="F314" s="5"/>
      <c r="G314" s="816" t="s">
        <v>855</v>
      </c>
      <c r="H314" s="819">
        <f>IF(ISBLANK(POLJ2!H7),"-",POLJ2!H7)</f>
        <v>23698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15.2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2315.46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0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3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87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22.3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344</v>
      </c>
      <c r="I364" s="810">
        <f>IF(ISBLANK(OBRAZ2!I6),"-",OBRAZ2!I6)</f>
        <v>338</v>
      </c>
      <c r="J364" s="810">
        <f>IF(ISBLANK(OBRAZ2!J6),"-",OBRAZ2!J6)</f>
        <v>6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128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55</v>
      </c>
      <c r="I365" s="418">
        <f>IF(ISBLANK(OBRAZ2!I7),"-",OBRAZ2!I7)</f>
        <v>55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33.299999999999997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44</v>
      </c>
      <c r="I366" s="809">
        <f>IF(ISBLANK(OBRAZ2!I8),"-",OBRAZ2!I8)</f>
        <v>44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130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66.011235955056179</v>
      </c>
      <c r="I377" s="853">
        <f>IF(ISBLANK(OBRAZ2!C14),"-",OBRAZ2!C23)</f>
        <v>67.732558139534888</v>
      </c>
      <c r="J377" s="853">
        <f>IF(ISBLANK(OBRAZ2!D14),"-",OBRAZ2!D23)</f>
        <v>62.318840579710141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17.696629213483146</v>
      </c>
      <c r="I379" s="853">
        <f>IF(ISBLANK(OBRAZ2!C16),"-",OBRAZ2!C25)</f>
        <v>14.244186046511627</v>
      </c>
      <c r="J379" s="853">
        <f>IF(ISBLANK(OBRAZ2!D16),"-",OBRAZ2!D25)</f>
        <v>20.579710144927535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16.292134831460675</v>
      </c>
      <c r="I380" s="854">
        <f>IF(ISBLANK(OBRAZ2!C17),"-",OBRAZ2!C26)</f>
        <v>18.023255813953487</v>
      </c>
      <c r="J380" s="854">
        <f>IF(ISBLANK(OBRAZ2!D17),"-",OBRAZ2!D26)</f>
        <v>17.101449275362317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1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4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463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523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85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0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95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127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92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660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176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-0.3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 t="str">
        <f>IF(ISBLANK(ZDRAV1!B4),"-",ZDRAV1!B4)</f>
        <v>-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 t="str">
        <f>IF(ISBLANK(ZDRAV1!B5),"-",ZDRAV1!B5)</f>
        <v>-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 t="str">
        <f>IF(ISBLANK(ZDRAV1!B6),"-",ZDRAV1!B6)</f>
        <v>-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 t="str">
        <f>IF(ISBLANK(ZDRAV1!B7),"-",ZDRAV1!B7)</f>
        <v>-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 t="str">
        <f>IF(ISBLANK(ZDRAV1!B9),"-",ZDRAV1!B9)</f>
        <v>-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 t="str">
        <f>IF(ISBLANK(ZDRAV1!B10),"-",ZDRAV1!B10)</f>
        <v>-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 t="str">
        <f>IF(ISBLANK(ZDRAV1!B11),"-",ZDRAV1!B11)</f>
        <v>-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 t="str">
        <f>IF(ISBLANK(ZDRAV1!B18),"-",ZDRAV1!B18)</f>
        <v>-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 t="str">
        <f>IF(ISBLANK(ZDRAV1!B19),"-",ZDRAV1!B19)</f>
        <v>-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 t="str">
        <f>IF(ISBLANK('SOC1'!B5),"-",'SOC1'!B5)</f>
        <v>-</v>
      </c>
      <c r="F528" s="348" t="str">
        <f>IF(LEN('SOC1'!C5)&gt;0,"(" &amp; 'SOC1'!C5 &amp; ")", "-")</f>
        <v>-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 t="str">
        <f>IF(ISBLANK('SOC9'!E7),"-",'SOC9'!E7)</f>
        <v/>
      </c>
      <c r="F545" s="831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 t="str">
        <f>IF(ISBLANK('SOC3'!B4),"-",'SOC3'!B4)</f>
        <v>-</v>
      </c>
      <c r="F546" s="320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 t="str">
        <f>IF(ISBLANK('SOC3'!B5),"-",'SOC3'!B5)</f>
        <v>-</v>
      </c>
      <c r="F547" s="348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 t="str">
        <f>IF(ISBLANK('SOC3'!B6),"-",'SOC3'!B6)</f>
        <v>-</v>
      </c>
      <c r="F548" s="351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 t="str">
        <f>IF(ISBLANK('SOC3'!B7),"-",'SOC3'!B7)</f>
        <v>-</v>
      </c>
      <c r="F549" s="348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 t="str">
        <f>IF(ISBLANK('SOC3'!B8),"-",'SOC3'!B8)</f>
        <v>-</v>
      </c>
      <c r="F550" s="417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 t="str">
        <f>IF(ISBLANK('SOC3'!B9),"-",'SOC3'!B9)</f>
        <v>-</v>
      </c>
      <c r="F551" s="320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 t="str">
        <f>IF(ISBLANK('SOC3'!B10),"-",'SOC3'!B10)</f>
        <v>-</v>
      </c>
      <c r="F552" s="798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 t="str">
        <f>IF(ISBLANK('SOC5'!B4),"-",'SOC5'!B4)</f>
        <v>-</v>
      </c>
      <c r="F564" s="796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 t="str">
        <f>IF(ISBLANK('SOC5'!B5),"-",'SOC5'!B5)</f>
        <v>-</v>
      </c>
      <c r="F565" s="348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436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16.5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84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3.2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 t="str">
        <f>IF('SOC6'!E7&gt;0,'SOC6'!E7,"-")</f>
        <v>-</v>
      </c>
      <c r="F570" s="320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 t="str">
        <f>IF(ISBLANK('SOC5'!B11),"-",'SOC5'!B11)</f>
        <v>-</v>
      </c>
      <c r="F571" s="320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 t="str">
        <f>IF(ISBLANK('SOC5'!B12),"-",'SOC5'!B12)</f>
        <v>-</v>
      </c>
      <c r="F572" s="798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 t="str">
        <f>IF(ISBLANK('SOC7'!B5),"-",'SOC7'!B5)</f>
        <v>-</v>
      </c>
      <c r="F597" s="796" t="str">
        <f>IF(LEN('SOC7'!C5)&gt;0,"(" &amp; 'SOC7'!C5 &amp; ")", "-")</f>
        <v>-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 t="str">
        <f>IF(ISBLANK('SOC7'!B6),"-",'SOC7'!B6)</f>
        <v>-</v>
      </c>
      <c r="F598" s="348" t="str">
        <f>IF(LEN('SOC7'!C6)&gt;0,"(" &amp; 'SOC7'!C6 &amp; ")", "-")</f>
        <v>-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 t="str">
        <f>IF(ISBLANK('SOC7'!B9),"-",'SOC7'!B9)</f>
        <v>-</v>
      </c>
      <c r="F599" s="320" t="str">
        <f>IF(LEN('SOC7'!C9)&gt;0,"(" &amp; 'SOC7'!C9 &amp; ")", "-")</f>
        <v>-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 t="str">
        <f>IF(ISBLANK('SOC7'!B10),"-",'SOC7'!B10)</f>
        <v>-</v>
      </c>
      <c r="F600" s="798" t="str">
        <f>IF(LEN('SOC7'!C10)&gt;0,"(" &amp; 'SOC7'!C10 &amp; ")", "-")</f>
        <v>-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54.7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42.9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5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69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25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0.7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28</v>
      </c>
      <c r="F651" s="798" t="str">
        <f>IF(LEN(SAOBINFR1!C12)&gt;0,"(" &amp; SAOBINFR1!C12 &amp; ")", "-")</f>
        <v>(2021)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1292.76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13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15.371230000000001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68</v>
      </c>
      <c r="D696" s="3"/>
      <c r="E696" s="5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45.06</v>
      </c>
      <c r="D697" s="3"/>
      <c r="E697" s="5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392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1399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941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6314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2.4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4.5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0</v>
      </c>
      <c r="C6" s="603">
        <v>3</v>
      </c>
      <c r="D6" s="614">
        <v>1</v>
      </c>
      <c r="E6" s="614">
        <v>2</v>
      </c>
      <c r="F6" s="1042">
        <v>94</v>
      </c>
      <c r="G6" s="614">
        <v>50</v>
      </c>
      <c r="H6" s="982">
        <v>44</v>
      </c>
      <c r="I6" s="1043">
        <v>25</v>
      </c>
      <c r="J6" s="614">
        <v>24.8</v>
      </c>
      <c r="K6" s="1044">
        <v>25.2</v>
      </c>
      <c r="L6" s="1042">
        <v>141</v>
      </c>
      <c r="M6" s="614">
        <v>65</v>
      </c>
      <c r="N6" s="1037">
        <v>76</v>
      </c>
      <c r="O6" s="1043">
        <v>39.700000000000003</v>
      </c>
      <c r="P6" s="614">
        <v>37</v>
      </c>
      <c r="Q6" s="1037">
        <v>42.3</v>
      </c>
      <c r="R6" s="1042">
        <v>121</v>
      </c>
      <c r="S6" s="614">
        <v>63</v>
      </c>
      <c r="T6" s="1044">
        <v>58</v>
      </c>
    </row>
    <row r="7" spans="1:20" x14ac:dyDescent="0.25">
      <c r="A7" s="288">
        <v>2021</v>
      </c>
      <c r="B7" s="604">
        <v>0</v>
      </c>
      <c r="C7" s="603">
        <v>2</v>
      </c>
      <c r="D7" s="614">
        <v>1</v>
      </c>
      <c r="E7" s="614">
        <v>1</v>
      </c>
      <c r="F7" s="1042">
        <v>88</v>
      </c>
      <c r="G7" s="614">
        <v>45</v>
      </c>
      <c r="H7" s="982">
        <v>43</v>
      </c>
      <c r="I7" s="1043">
        <v>23.3</v>
      </c>
      <c r="J7" s="614">
        <v>21.7</v>
      </c>
      <c r="K7" s="1044">
        <v>25.1</v>
      </c>
      <c r="L7" s="1042">
        <v>145</v>
      </c>
      <c r="M7" s="614">
        <v>74</v>
      </c>
      <c r="N7" s="1037">
        <v>71</v>
      </c>
      <c r="O7" s="1043">
        <v>40</v>
      </c>
      <c r="P7" s="614">
        <v>39.700000000000003</v>
      </c>
      <c r="Q7" s="1037">
        <v>40.299999999999997</v>
      </c>
      <c r="R7" s="1042">
        <v>111</v>
      </c>
      <c r="S7" s="614">
        <v>38</v>
      </c>
      <c r="T7" s="1044">
        <v>73</v>
      </c>
    </row>
    <row r="8" spans="1:20" x14ac:dyDescent="0.25">
      <c r="A8" s="221">
        <v>2022</v>
      </c>
      <c r="B8" s="619">
        <v>0</v>
      </c>
      <c r="C8" s="949">
        <v>3</v>
      </c>
      <c r="D8" s="983">
        <v>1</v>
      </c>
      <c r="E8" s="983">
        <v>2</v>
      </c>
      <c r="F8" s="1045">
        <v>87</v>
      </c>
      <c r="G8" s="983">
        <v>43</v>
      </c>
      <c r="H8" s="981">
        <v>44</v>
      </c>
      <c r="I8" s="756">
        <v>22.3</v>
      </c>
      <c r="J8" s="983">
        <v>20</v>
      </c>
      <c r="K8" s="1046">
        <v>25.1</v>
      </c>
      <c r="L8" s="1045">
        <v>128</v>
      </c>
      <c r="M8" s="983">
        <v>68</v>
      </c>
      <c r="N8" s="693">
        <v>60</v>
      </c>
      <c r="O8" s="756">
        <v>33.299999999999997</v>
      </c>
      <c r="P8" s="983">
        <v>33.200000000000003</v>
      </c>
      <c r="Q8" s="693">
        <v>33.5</v>
      </c>
      <c r="R8" s="1045">
        <v>130</v>
      </c>
      <c r="S8" s="983">
        <v>62</v>
      </c>
      <c r="T8" s="1046">
        <v>68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1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4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463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523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85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0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95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127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92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84.489051094890513</v>
      </c>
      <c r="C21" s="741">
        <f>B10/(B7+B10)*100</f>
        <v>15.51094890510949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100</v>
      </c>
      <c r="C22" s="741">
        <f>B11/(B8+B11)*100</f>
        <v>0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84.489051094890513</v>
      </c>
      <c r="C26" s="741">
        <f>C21</f>
        <v>15.51094890510949</v>
      </c>
    </row>
    <row r="27" spans="1:10" ht="24.75" x14ac:dyDescent="0.25">
      <c r="A27" s="744" t="s">
        <v>1415</v>
      </c>
      <c r="B27" s="741">
        <f>B22</f>
        <v>100</v>
      </c>
      <c r="C27" s="741">
        <f>C22</f>
        <v>0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1</v>
      </c>
      <c r="C5" s="1005">
        <v>0</v>
      </c>
      <c r="D5" s="916" t="s">
        <v>5</v>
      </c>
      <c r="E5" s="213"/>
      <c r="F5" s="125">
        <v>2020</v>
      </c>
      <c r="G5" s="70">
        <v>1</v>
      </c>
      <c r="H5" s="55">
        <v>1</v>
      </c>
      <c r="I5" s="110">
        <v>0</v>
      </c>
      <c r="J5" s="70">
        <v>4</v>
      </c>
      <c r="K5" s="55">
        <v>1</v>
      </c>
      <c r="L5" s="110">
        <v>3</v>
      </c>
      <c r="M5" s="70">
        <v>454</v>
      </c>
      <c r="N5" s="55">
        <v>585</v>
      </c>
      <c r="O5" s="70">
        <v>96</v>
      </c>
      <c r="P5" s="110">
        <v>0</v>
      </c>
    </row>
    <row r="6" spans="1:16" x14ac:dyDescent="0.25">
      <c r="A6" s="925" t="s">
        <v>267</v>
      </c>
      <c r="B6" s="1006">
        <v>1</v>
      </c>
      <c r="C6" s="1007">
        <v>3</v>
      </c>
      <c r="D6" s="917" t="s">
        <v>5</v>
      </c>
      <c r="E6" s="256"/>
      <c r="F6" s="125">
        <v>2021</v>
      </c>
      <c r="G6" s="214">
        <v>1</v>
      </c>
      <c r="H6" s="58">
        <v>1</v>
      </c>
      <c r="I6" s="162">
        <v>0</v>
      </c>
      <c r="J6" s="214">
        <v>4</v>
      </c>
      <c r="K6" s="58">
        <v>1</v>
      </c>
      <c r="L6" s="162">
        <v>3</v>
      </c>
      <c r="M6" s="214">
        <v>465</v>
      </c>
      <c r="N6" s="58">
        <v>563</v>
      </c>
      <c r="O6" s="214">
        <v>82</v>
      </c>
      <c r="P6" s="162">
        <v>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1</v>
      </c>
      <c r="H7" s="94">
        <v>1</v>
      </c>
      <c r="I7" s="171">
        <v>0</v>
      </c>
      <c r="J7" s="169">
        <v>4</v>
      </c>
      <c r="K7" s="94">
        <v>1</v>
      </c>
      <c r="L7" s="171">
        <v>3</v>
      </c>
      <c r="M7" s="169">
        <v>463</v>
      </c>
      <c r="N7" s="94">
        <v>523</v>
      </c>
      <c r="O7" s="169">
        <v>85</v>
      </c>
      <c r="P7" s="171">
        <v>0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1</v>
      </c>
      <c r="C11" s="920">
        <f>IF(ISBLANK(C5),"",C5)</f>
        <v>0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1</v>
      </c>
      <c r="C12" s="923">
        <f>IF(ISBLANK(C6),"",C6)</f>
        <v>3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88.8</v>
      </c>
      <c r="C6" s="460">
        <v>93.9</v>
      </c>
      <c r="D6" s="978">
        <v>83.7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143</v>
      </c>
      <c r="L6" s="460">
        <v>79</v>
      </c>
      <c r="M6" s="978">
        <v>64</v>
      </c>
      <c r="N6" s="459">
        <v>75.3</v>
      </c>
      <c r="O6" s="460">
        <v>81.400000000000006</v>
      </c>
      <c r="P6" s="978">
        <v>68.8</v>
      </c>
      <c r="Q6" s="459">
        <v>1.1000000000000001</v>
      </c>
      <c r="R6" s="460">
        <v>2.2000000000000002</v>
      </c>
      <c r="S6" s="978">
        <v>0</v>
      </c>
    </row>
    <row r="7" spans="1:19" x14ac:dyDescent="0.25">
      <c r="A7" s="288">
        <v>2021</v>
      </c>
      <c r="B7" s="603">
        <v>90.8</v>
      </c>
      <c r="C7" s="614">
        <v>93.7</v>
      </c>
      <c r="D7" s="982">
        <v>88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118</v>
      </c>
      <c r="L7" s="614">
        <v>64</v>
      </c>
      <c r="M7" s="982">
        <v>54</v>
      </c>
      <c r="N7" s="603">
        <v>71.5</v>
      </c>
      <c r="O7" s="614">
        <v>77.099999999999994</v>
      </c>
      <c r="P7" s="982">
        <v>65.900000000000006</v>
      </c>
      <c r="Q7" s="603">
        <v>0.3</v>
      </c>
      <c r="R7" s="614">
        <v>0.2</v>
      </c>
      <c r="S7" s="982">
        <v>0.4</v>
      </c>
    </row>
    <row r="8" spans="1:19" x14ac:dyDescent="0.25">
      <c r="A8" s="221">
        <v>2022</v>
      </c>
      <c r="B8" s="949">
        <v>95</v>
      </c>
      <c r="C8" s="983">
        <v>94.8</v>
      </c>
      <c r="D8" s="981">
        <v>95.3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127</v>
      </c>
      <c r="L8" s="983">
        <v>79</v>
      </c>
      <c r="M8" s="981">
        <v>48</v>
      </c>
      <c r="N8" s="949">
        <v>92</v>
      </c>
      <c r="O8" s="983">
        <v>111.3</v>
      </c>
      <c r="P8" s="981">
        <v>71.599999999999994</v>
      </c>
      <c r="Q8" s="949">
        <v>0</v>
      </c>
      <c r="R8" s="983">
        <v>0.2</v>
      </c>
      <c r="S8" s="981">
        <v>-0.2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-0.3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312831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25818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96</v>
      </c>
      <c r="C5" s="618">
        <v>85</v>
      </c>
      <c r="D5" s="618">
        <v>11</v>
      </c>
      <c r="E5" s="601">
        <v>602</v>
      </c>
      <c r="F5" s="618">
        <v>490</v>
      </c>
      <c r="G5" s="947">
        <v>112</v>
      </c>
      <c r="H5" s="618">
        <v>0</v>
      </c>
      <c r="I5" s="618">
        <v>0</v>
      </c>
      <c r="J5" s="618">
        <v>0</v>
      </c>
      <c r="K5" s="219">
        <f>SUM(B5,E5,H5)</f>
        <v>698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94</v>
      </c>
      <c r="C6" s="614">
        <v>80</v>
      </c>
      <c r="D6" s="948">
        <v>14</v>
      </c>
      <c r="E6" s="603">
        <v>604</v>
      </c>
      <c r="F6" s="614">
        <v>498</v>
      </c>
      <c r="G6" s="948">
        <v>106</v>
      </c>
      <c r="H6" s="603">
        <v>0</v>
      </c>
      <c r="I6" s="614">
        <v>0</v>
      </c>
      <c r="J6" s="614">
        <v>0</v>
      </c>
      <c r="K6" s="220">
        <f>SUM(B6,E6,H6)</f>
        <v>698</v>
      </c>
      <c r="M6" s="105" t="s">
        <v>292</v>
      </c>
      <c r="N6" s="173">
        <f>IF(ISBLANK(J7),"",J7)</f>
        <v>0</v>
      </c>
      <c r="O6" s="80">
        <f>IF(ISBLANK(I7),"",I7)</f>
        <v>0</v>
      </c>
      <c r="P6" s="213"/>
    </row>
    <row r="7" spans="1:17" ht="24.75" x14ac:dyDescent="0.25">
      <c r="A7" s="220">
        <v>2022</v>
      </c>
      <c r="B7" s="603">
        <v>89</v>
      </c>
      <c r="C7" s="614">
        <v>77</v>
      </c>
      <c r="D7" s="948">
        <v>12</v>
      </c>
      <c r="E7" s="603">
        <v>571</v>
      </c>
      <c r="F7" s="614">
        <v>473</v>
      </c>
      <c r="G7" s="948">
        <v>98</v>
      </c>
      <c r="H7" s="603">
        <v>0</v>
      </c>
      <c r="I7" s="614">
        <v>0</v>
      </c>
      <c r="J7" s="614">
        <v>0</v>
      </c>
      <c r="K7" s="220">
        <f>SUM(B7,E7,H7)</f>
        <v>660</v>
      </c>
      <c r="M7" s="106" t="s">
        <v>293</v>
      </c>
      <c r="N7" s="222">
        <f>IF(ISBLANK(G7),"",G7)</f>
        <v>98</v>
      </c>
      <c r="O7" s="107">
        <f>IF(ISBLANK(F7),"",F7)</f>
        <v>473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12</v>
      </c>
      <c r="O8" s="83">
        <f>IF(ISBLANK(C7),"",C7)</f>
        <v>77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0</v>
      </c>
      <c r="O13" s="80">
        <f>IF(ISBLANK(I7),"",I7)</f>
        <v>0</v>
      </c>
      <c r="P13" s="213"/>
    </row>
    <row r="14" spans="1:17" ht="27.75" customHeight="1" x14ac:dyDescent="0.25">
      <c r="M14" s="106" t="s">
        <v>523</v>
      </c>
      <c r="N14" s="222">
        <f>IF(ISBLANK(G7),"",G7)</f>
        <v>98</v>
      </c>
      <c r="O14" s="107">
        <f>IF(ISBLANK(F7),"",F7)</f>
        <v>473</v>
      </c>
      <c r="P14" s="213"/>
    </row>
    <row r="15" spans="1:17" ht="26.25" customHeight="1" x14ac:dyDescent="0.25">
      <c r="M15" s="108" t="s">
        <v>524</v>
      </c>
      <c r="N15" s="172">
        <f>IF(ISBLANK(D7),"",D7)</f>
        <v>12</v>
      </c>
      <c r="O15" s="83">
        <f>IF(ISBLANK(C7),"",C7)</f>
        <v>77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25</v>
      </c>
      <c r="C21" s="618">
        <v>23</v>
      </c>
      <c r="D21" s="618">
        <v>2</v>
      </c>
      <c r="E21" s="601">
        <v>167</v>
      </c>
      <c r="F21" s="618">
        <v>139</v>
      </c>
      <c r="G21" s="947">
        <v>28</v>
      </c>
      <c r="H21" s="618">
        <v>0</v>
      </c>
      <c r="I21" s="618">
        <v>0</v>
      </c>
      <c r="J21" s="618">
        <v>0</v>
      </c>
      <c r="K21" s="219">
        <f>SUM(B21,E21,H21)</f>
        <v>192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23</v>
      </c>
      <c r="C22" s="1037">
        <v>17</v>
      </c>
      <c r="D22" s="982">
        <v>6</v>
      </c>
      <c r="E22" s="1043">
        <v>144</v>
      </c>
      <c r="F22" s="1037">
        <v>116</v>
      </c>
      <c r="G22" s="982">
        <v>28</v>
      </c>
      <c r="H22" s="1043">
        <v>0</v>
      </c>
      <c r="I22" s="1037">
        <v>0</v>
      </c>
      <c r="J22" s="1037">
        <v>0</v>
      </c>
      <c r="K22" s="220">
        <f>SUM(B22,E22,H22)</f>
        <v>167</v>
      </c>
      <c r="M22" s="105" t="s">
        <v>292</v>
      </c>
      <c r="N22" s="173">
        <f>IF(ISBLANK(J23),"",J23)</f>
        <v>0</v>
      </c>
      <c r="O22" s="80">
        <f>IF(ISBLANK(I23),"",I23)</f>
        <v>0</v>
      </c>
      <c r="P22" s="213"/>
    </row>
    <row r="23" spans="1:17" ht="24.75" x14ac:dyDescent="0.25">
      <c r="A23" s="220">
        <v>2022</v>
      </c>
      <c r="B23" s="1043">
        <v>17</v>
      </c>
      <c r="C23" s="1037">
        <v>15</v>
      </c>
      <c r="D23" s="982">
        <v>2</v>
      </c>
      <c r="E23" s="1043">
        <v>159</v>
      </c>
      <c r="F23" s="1037">
        <v>135</v>
      </c>
      <c r="G23" s="982">
        <v>24</v>
      </c>
      <c r="H23" s="1043">
        <v>0</v>
      </c>
      <c r="I23" s="1037">
        <v>0</v>
      </c>
      <c r="J23" s="1037">
        <v>0</v>
      </c>
      <c r="K23" s="220">
        <f>SUM(B23,E23,H23)</f>
        <v>176</v>
      </c>
      <c r="M23" s="106" t="s">
        <v>293</v>
      </c>
      <c r="N23" s="222">
        <f>IF(ISBLANK(G23),"",G23)</f>
        <v>24</v>
      </c>
      <c r="O23" s="107">
        <f>IF(ISBLANK(F23),"",F23)</f>
        <v>135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2</v>
      </c>
      <c r="O24" s="109">
        <f>IF(ISBLANK(C23),"",C23)</f>
        <v>15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0</v>
      </c>
      <c r="O29" s="80">
        <f>IF(ISBLANK(I23),"",I23)</f>
        <v>0</v>
      </c>
      <c r="P29" s="213"/>
    </row>
    <row r="30" spans="1:17" ht="27.75" customHeight="1" x14ac:dyDescent="0.25">
      <c r="M30" s="106" t="s">
        <v>523</v>
      </c>
      <c r="N30" s="222">
        <f>IF(ISBLANK(G23),"",G23)</f>
        <v>24</v>
      </c>
      <c r="O30" s="107">
        <f>IF(ISBLANK(F23),"",F23)</f>
        <v>135</v>
      </c>
      <c r="P30" s="213"/>
    </row>
    <row r="31" spans="1:17" ht="27.75" customHeight="1" x14ac:dyDescent="0.25">
      <c r="M31" s="108" t="s">
        <v>524</v>
      </c>
      <c r="N31" s="223">
        <f>IF(ISBLANK(D23),"",D23)</f>
        <v>2</v>
      </c>
      <c r="O31" s="109">
        <f>IF(ISBLANK(C23),"",C23)</f>
        <v>15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151358</v>
      </c>
      <c r="D5" s="255"/>
    </row>
    <row r="6" spans="1:4" ht="30" x14ac:dyDescent="0.25">
      <c r="A6" s="688" t="s">
        <v>482</v>
      </c>
      <c r="B6" s="619">
        <v>161473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1</v>
      </c>
      <c r="J6" s="460">
        <v>0.5</v>
      </c>
      <c r="K6" s="978">
        <v>3.1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1.4</v>
      </c>
      <c r="J7" s="614">
        <v>1.4</v>
      </c>
      <c r="K7" s="982">
        <v>1.6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-0.3</v>
      </c>
      <c r="J8" s="983">
        <v>-0.5</v>
      </c>
      <c r="K8" s="981">
        <v>0.8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57</v>
      </c>
      <c r="C5" s="209">
        <v>38</v>
      </c>
      <c r="G5" s="113"/>
      <c r="H5" s="176" t="s">
        <v>594</v>
      </c>
      <c r="I5" s="209">
        <v>11</v>
      </c>
      <c r="J5" s="209">
        <v>8</v>
      </c>
    </row>
    <row r="6" spans="1:13" ht="15" customHeight="1" x14ac:dyDescent="0.25">
      <c r="A6" s="177" t="s">
        <v>595</v>
      </c>
      <c r="B6" s="210">
        <v>553</v>
      </c>
      <c r="C6" s="210">
        <v>167</v>
      </c>
      <c r="G6" s="113"/>
      <c r="H6" s="177" t="s">
        <v>595</v>
      </c>
      <c r="I6" s="210">
        <v>379</v>
      </c>
      <c r="J6" s="210">
        <v>168</v>
      </c>
    </row>
    <row r="7" spans="1:13" ht="15" customHeight="1" x14ac:dyDescent="0.25">
      <c r="A7" s="177" t="s">
        <v>596</v>
      </c>
      <c r="B7" s="210">
        <v>1112</v>
      </c>
      <c r="C7" s="210">
        <v>672</v>
      </c>
      <c r="G7" s="113"/>
      <c r="H7" s="177" t="s">
        <v>596</v>
      </c>
      <c r="I7" s="210">
        <v>696</v>
      </c>
      <c r="J7" s="210">
        <v>435</v>
      </c>
    </row>
    <row r="8" spans="1:13" ht="15" customHeight="1" x14ac:dyDescent="0.25">
      <c r="A8" s="177" t="s">
        <v>597</v>
      </c>
      <c r="B8" s="210">
        <v>1359</v>
      </c>
      <c r="C8" s="210">
        <v>1176</v>
      </c>
      <c r="G8" s="113"/>
      <c r="H8" s="177" t="s">
        <v>597</v>
      </c>
      <c r="I8" s="210">
        <v>1184</v>
      </c>
      <c r="J8" s="210">
        <v>881</v>
      </c>
    </row>
    <row r="9" spans="1:13" ht="15" customHeight="1" x14ac:dyDescent="0.25">
      <c r="A9" s="177" t="s">
        <v>598</v>
      </c>
      <c r="B9" s="210">
        <v>2126</v>
      </c>
      <c r="C9" s="210">
        <v>2930</v>
      </c>
      <c r="G9" s="113"/>
      <c r="H9" s="177" t="s">
        <v>598</v>
      </c>
      <c r="I9" s="210">
        <v>2193</v>
      </c>
      <c r="J9" s="210">
        <v>2933</v>
      </c>
    </row>
    <row r="10" spans="1:13" ht="15" customHeight="1" x14ac:dyDescent="0.25">
      <c r="A10" s="177" t="s">
        <v>599</v>
      </c>
      <c r="B10" s="210">
        <v>208</v>
      </c>
      <c r="C10" s="210">
        <v>193</v>
      </c>
      <c r="G10" s="113"/>
      <c r="H10" s="177" t="s">
        <v>599</v>
      </c>
      <c r="I10" s="210">
        <v>179</v>
      </c>
      <c r="J10" s="210">
        <v>165</v>
      </c>
    </row>
    <row r="11" spans="1:13" ht="15" customHeight="1" x14ac:dyDescent="0.25">
      <c r="A11" s="178" t="s">
        <v>600</v>
      </c>
      <c r="B11" s="211">
        <v>216</v>
      </c>
      <c r="C11" s="211">
        <v>227</v>
      </c>
      <c r="G11" s="113"/>
      <c r="H11" s="178" t="s">
        <v>600</v>
      </c>
      <c r="I11" s="211">
        <v>384</v>
      </c>
      <c r="J11" s="211">
        <v>300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57</v>
      </c>
      <c r="C17" s="180">
        <f>IF(ISBLANK(C5),"0",C5)</f>
        <v>38</v>
      </c>
      <c r="G17" s="113"/>
      <c r="H17" s="176" t="s">
        <v>594</v>
      </c>
      <c r="I17" s="179">
        <f>IF(ISBLANK(I5),"0",I5)</f>
        <v>11</v>
      </c>
      <c r="J17" s="180">
        <f>IF(ISBLANK(J5),"0",J5)</f>
        <v>8</v>
      </c>
    </row>
    <row r="18" spans="1:13" ht="15" customHeight="1" x14ac:dyDescent="0.25">
      <c r="A18" s="177" t="s">
        <v>595</v>
      </c>
      <c r="B18" s="181">
        <f t="shared" ref="B18:C18" si="0">IF(ISBLANK(B6),"0",B6)</f>
        <v>553</v>
      </c>
      <c r="C18" s="182">
        <f t="shared" si="0"/>
        <v>167</v>
      </c>
      <c r="G18" s="113"/>
      <c r="H18" s="177" t="s">
        <v>595</v>
      </c>
      <c r="I18" s="181">
        <f t="shared" ref="I18:J18" si="1">IF(ISBLANK(I6),"0",I6)</f>
        <v>379</v>
      </c>
      <c r="J18" s="182">
        <f t="shared" si="1"/>
        <v>168</v>
      </c>
    </row>
    <row r="19" spans="1:13" ht="15" customHeight="1" x14ac:dyDescent="0.25">
      <c r="A19" s="177" t="s">
        <v>596</v>
      </c>
      <c r="B19" s="181">
        <f t="shared" ref="B19:C19" si="2">IF(ISBLANK(B7),"0",B7)</f>
        <v>1112</v>
      </c>
      <c r="C19" s="182">
        <f t="shared" si="2"/>
        <v>672</v>
      </c>
      <c r="G19" s="113"/>
      <c r="H19" s="177" t="s">
        <v>596</v>
      </c>
      <c r="I19" s="181">
        <f t="shared" ref="I19:J19" si="3">IF(ISBLANK(I7),"0",I7)</f>
        <v>696</v>
      </c>
      <c r="J19" s="182">
        <f t="shared" si="3"/>
        <v>435</v>
      </c>
    </row>
    <row r="20" spans="1:13" ht="15" customHeight="1" x14ac:dyDescent="0.25">
      <c r="A20" s="177" t="s">
        <v>597</v>
      </c>
      <c r="B20" s="181">
        <f t="shared" ref="B20:C20" si="4">IF(ISBLANK(B8),"0",B8)</f>
        <v>1359</v>
      </c>
      <c r="C20" s="182">
        <f t="shared" si="4"/>
        <v>1176</v>
      </c>
      <c r="G20" s="113"/>
      <c r="H20" s="177" t="s">
        <v>597</v>
      </c>
      <c r="I20" s="181">
        <f t="shared" ref="I20:J20" si="5">IF(ISBLANK(I8),"0",I8)</f>
        <v>1184</v>
      </c>
      <c r="J20" s="182">
        <f t="shared" si="5"/>
        <v>881</v>
      </c>
    </row>
    <row r="21" spans="1:13" ht="15" customHeight="1" x14ac:dyDescent="0.25">
      <c r="A21" s="177" t="s">
        <v>598</v>
      </c>
      <c r="B21" s="181">
        <f t="shared" ref="B21:C21" si="6">IF(ISBLANK(B9),"0",B9)</f>
        <v>2126</v>
      </c>
      <c r="C21" s="182">
        <f t="shared" si="6"/>
        <v>2930</v>
      </c>
      <c r="G21" s="113"/>
      <c r="H21" s="177" t="s">
        <v>598</v>
      </c>
      <c r="I21" s="181">
        <f t="shared" ref="I21:J21" si="7">IF(ISBLANK(I9),"0",I9)</f>
        <v>2193</v>
      </c>
      <c r="J21" s="182">
        <f t="shared" si="7"/>
        <v>2933</v>
      </c>
    </row>
    <row r="22" spans="1:13" ht="15" customHeight="1" x14ac:dyDescent="0.25">
      <c r="A22" s="177" t="s">
        <v>599</v>
      </c>
      <c r="B22" s="181">
        <f t="shared" ref="B22:C22" si="8">IF(ISBLANK(B10),"0",B10)</f>
        <v>208</v>
      </c>
      <c r="C22" s="182">
        <f t="shared" si="8"/>
        <v>193</v>
      </c>
      <c r="G22" s="113"/>
      <c r="H22" s="177" t="s">
        <v>599</v>
      </c>
      <c r="I22" s="181">
        <f t="shared" ref="I22:J22" si="9">IF(ISBLANK(I10),"0",I10)</f>
        <v>179</v>
      </c>
      <c r="J22" s="182">
        <f t="shared" si="9"/>
        <v>165</v>
      </c>
    </row>
    <row r="23" spans="1:13" ht="15" customHeight="1" x14ac:dyDescent="0.25">
      <c r="A23" s="178" t="s">
        <v>600</v>
      </c>
      <c r="B23" s="183">
        <f t="shared" ref="B23:C23" si="10">IF(ISBLANK(B11),"0",B11)</f>
        <v>216</v>
      </c>
      <c r="C23" s="184">
        <f t="shared" si="10"/>
        <v>227</v>
      </c>
      <c r="G23" s="113"/>
      <c r="H23" s="178" t="s">
        <v>600</v>
      </c>
      <c r="I23" s="183">
        <f t="shared" ref="I23:J23" si="11">IF(ISBLANK(I11),"0",I11)</f>
        <v>384</v>
      </c>
      <c r="J23" s="184">
        <f t="shared" si="11"/>
        <v>300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1.0122535961640917</v>
      </c>
      <c r="C29" s="186">
        <f>C17/SUM(C17:C23)*100</f>
        <v>0.70331297427355166</v>
      </c>
      <c r="D29" s="255"/>
      <c r="E29" s="255"/>
      <c r="G29" s="113"/>
      <c r="H29" s="176" t="s">
        <v>601</v>
      </c>
      <c r="I29" s="186">
        <f>I17/SUM(I17:I23)*100</f>
        <v>0.21886191802626345</v>
      </c>
      <c r="J29" s="186">
        <f>J17/SUM(J17:J23)*100</f>
        <v>0.16359918200408999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9.8206357662937318</v>
      </c>
      <c r="C30" s="187">
        <f>C18/SUM(C17:C23)*100</f>
        <v>3.0908754395706088</v>
      </c>
      <c r="D30" s="255"/>
      <c r="E30" s="255"/>
      <c r="G30" s="113"/>
      <c r="H30" s="177" t="s">
        <v>602</v>
      </c>
      <c r="I30" s="187">
        <f>I18/SUM(I17:I23)*100</f>
        <v>7.5407879029048939</v>
      </c>
      <c r="J30" s="187">
        <f>J18/SUM(J17:J23)*100</f>
        <v>3.4355828220858897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19.747824542709999</v>
      </c>
      <c r="C31" s="187">
        <f>C19/SUM(C17:C23)*100</f>
        <v>12.437534702942809</v>
      </c>
      <c r="D31" s="255"/>
      <c r="E31" s="255"/>
      <c r="G31" s="113"/>
      <c r="H31" s="177" t="s">
        <v>603</v>
      </c>
      <c r="I31" s="187">
        <f>I19/SUM(I17:I23)*100</f>
        <v>13.84799044966176</v>
      </c>
      <c r="J31" s="187">
        <f>J19/SUM(J17:J23)*100</f>
        <v>8.8957055214723919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24.134256792754396</v>
      </c>
      <c r="C32" s="187">
        <f>C20/SUM(C17:C23)*100</f>
        <v>21.765685730149915</v>
      </c>
      <c r="D32" s="255"/>
      <c r="E32" s="255"/>
      <c r="G32" s="113"/>
      <c r="H32" s="177" t="s">
        <v>604</v>
      </c>
      <c r="I32" s="187">
        <f>I20/SUM(I17:I23)*100</f>
        <v>23.557500994826899</v>
      </c>
      <c r="J32" s="187">
        <f>J20/SUM(J17:J23)*100</f>
        <v>18.016359918200408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37.755283253418575</v>
      </c>
      <c r="C33" s="187">
        <f>C21/SUM(C17:C23)*100</f>
        <v>54.229131963723852</v>
      </c>
      <c r="D33" s="255"/>
      <c r="E33" s="255"/>
      <c r="G33" s="113"/>
      <c r="H33" s="177" t="s">
        <v>605</v>
      </c>
      <c r="I33" s="187">
        <f>I21/SUM(I17:I23)*100</f>
        <v>43.633107839235976</v>
      </c>
      <c r="J33" s="187">
        <f>J21/SUM(J17:J23)*100</f>
        <v>59.97955010224949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3.6938376842479128</v>
      </c>
      <c r="C34" s="187">
        <f>C22/SUM(C17:C23)*100</f>
        <v>3.5720895798630394</v>
      </c>
      <c r="D34" s="255"/>
      <c r="E34" s="255"/>
      <c r="G34" s="113"/>
      <c r="H34" s="177" t="s">
        <v>606</v>
      </c>
      <c r="I34" s="187">
        <f>I22/SUM(I17:I23)*100</f>
        <v>3.5614803024273778</v>
      </c>
      <c r="J34" s="187">
        <f>J22/SUM(J17:J23)*100</f>
        <v>3.3742331288343559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3.8359083644112948</v>
      </c>
      <c r="C35" s="188">
        <f>C23/SUM(C17:C23)*100</f>
        <v>4.2013696094762167</v>
      </c>
      <c r="D35" s="255"/>
      <c r="E35" s="255"/>
      <c r="G35" s="113"/>
      <c r="H35" s="178" t="s">
        <v>607</v>
      </c>
      <c r="I35" s="188">
        <f>I23/SUM(I17:I23)*100</f>
        <v>7.6402705929168331</v>
      </c>
      <c r="J35" s="188">
        <f>J23/SUM(J17:J23)*100</f>
        <v>6.1349693251533743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1.0122535961640917</v>
      </c>
      <c r="C41" s="186">
        <f t="shared" si="12"/>
        <v>0.70331297427355166</v>
      </c>
      <c r="G41" s="113"/>
      <c r="H41" s="176" t="s">
        <v>609</v>
      </c>
      <c r="I41" s="186">
        <f t="shared" ref="I41:J41" si="13">I29</f>
        <v>0.21886191802626345</v>
      </c>
      <c r="J41" s="186">
        <f t="shared" si="13"/>
        <v>0.16359918200408999</v>
      </c>
    </row>
    <row r="42" spans="1:12" x14ac:dyDescent="0.25">
      <c r="A42" s="177" t="s">
        <v>610</v>
      </c>
      <c r="B42" s="187">
        <f t="shared" si="12"/>
        <v>9.8206357662937318</v>
      </c>
      <c r="C42" s="187">
        <f t="shared" si="12"/>
        <v>3.0908754395706088</v>
      </c>
      <c r="G42" s="113"/>
      <c r="H42" s="177" t="s">
        <v>610</v>
      </c>
      <c r="I42" s="187">
        <f t="shared" ref="I42:J42" si="14">I30</f>
        <v>7.5407879029048939</v>
      </c>
      <c r="J42" s="187">
        <f t="shared" si="14"/>
        <v>3.4355828220858897</v>
      </c>
    </row>
    <row r="43" spans="1:12" x14ac:dyDescent="0.25">
      <c r="A43" s="177" t="s">
        <v>611</v>
      </c>
      <c r="B43" s="187">
        <f t="shared" si="12"/>
        <v>19.747824542709999</v>
      </c>
      <c r="C43" s="187">
        <f t="shared" si="12"/>
        <v>12.437534702942809</v>
      </c>
      <c r="G43" s="113"/>
      <c r="H43" s="177" t="s">
        <v>611</v>
      </c>
      <c r="I43" s="187">
        <f t="shared" ref="I43:J43" si="15">I31</f>
        <v>13.84799044966176</v>
      </c>
      <c r="J43" s="187">
        <f t="shared" si="15"/>
        <v>8.8957055214723919</v>
      </c>
    </row>
    <row r="44" spans="1:12" x14ac:dyDescent="0.25">
      <c r="A44" s="177" t="s">
        <v>612</v>
      </c>
      <c r="B44" s="187">
        <f t="shared" si="12"/>
        <v>24.134256792754396</v>
      </c>
      <c r="C44" s="187">
        <f t="shared" si="12"/>
        <v>21.765685730149915</v>
      </c>
      <c r="G44" s="113"/>
      <c r="H44" s="177" t="s">
        <v>612</v>
      </c>
      <c r="I44" s="187">
        <f t="shared" ref="I44:J44" si="16">I32</f>
        <v>23.557500994826899</v>
      </c>
      <c r="J44" s="187">
        <f t="shared" si="16"/>
        <v>18.016359918200408</v>
      </c>
    </row>
    <row r="45" spans="1:12" x14ac:dyDescent="0.25">
      <c r="A45" s="177" t="s">
        <v>613</v>
      </c>
      <c r="B45" s="187">
        <f t="shared" si="12"/>
        <v>37.755283253418575</v>
      </c>
      <c r="C45" s="187">
        <f t="shared" si="12"/>
        <v>54.229131963723852</v>
      </c>
      <c r="G45" s="113"/>
      <c r="H45" s="177" t="s">
        <v>613</v>
      </c>
      <c r="I45" s="187">
        <f t="shared" ref="I45:J45" si="17">I33</f>
        <v>43.633107839235976</v>
      </c>
      <c r="J45" s="187">
        <f t="shared" si="17"/>
        <v>59.97955010224949</v>
      </c>
    </row>
    <row r="46" spans="1:12" x14ac:dyDescent="0.25">
      <c r="A46" s="177" t="s">
        <v>614</v>
      </c>
      <c r="B46" s="187">
        <f t="shared" si="12"/>
        <v>3.6938376842479128</v>
      </c>
      <c r="C46" s="187">
        <f t="shared" si="12"/>
        <v>3.5720895798630394</v>
      </c>
      <c r="G46" s="113"/>
      <c r="H46" s="177" t="s">
        <v>614</v>
      </c>
      <c r="I46" s="187">
        <f t="shared" ref="I46:J46" si="18">I34</f>
        <v>3.5614803024273778</v>
      </c>
      <c r="J46" s="187">
        <f t="shared" si="18"/>
        <v>3.3742331288343559</v>
      </c>
    </row>
    <row r="47" spans="1:12" x14ac:dyDescent="0.25">
      <c r="A47" s="178" t="s">
        <v>615</v>
      </c>
      <c r="B47" s="188">
        <f t="shared" si="12"/>
        <v>3.8359083644112948</v>
      </c>
      <c r="C47" s="188">
        <f t="shared" si="12"/>
        <v>4.2013696094762167</v>
      </c>
      <c r="G47" s="113"/>
      <c r="H47" s="178" t="s">
        <v>615</v>
      </c>
      <c r="I47" s="188">
        <f t="shared" ref="I47:J47" si="19">I35</f>
        <v>7.6402705929168331</v>
      </c>
      <c r="J47" s="188">
        <f t="shared" si="19"/>
        <v>6.1349693251533743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3362</v>
      </c>
      <c r="C5" s="209">
        <v>2823</v>
      </c>
      <c r="D5" s="255"/>
      <c r="E5" s="255"/>
      <c r="F5" s="1012"/>
      <c r="H5" s="176" t="s">
        <v>632</v>
      </c>
      <c r="I5" s="209">
        <v>1760</v>
      </c>
      <c r="J5" s="209">
        <v>1264</v>
      </c>
    </row>
    <row r="6" spans="1:10" ht="15" customHeight="1" x14ac:dyDescent="0.25">
      <c r="A6" s="177" t="s">
        <v>633</v>
      </c>
      <c r="B6" s="210">
        <v>988</v>
      </c>
      <c r="C6" s="210">
        <v>1141</v>
      </c>
      <c r="D6" s="255"/>
      <c r="E6" s="255"/>
      <c r="F6" s="1012"/>
      <c r="H6" s="177" t="s">
        <v>633</v>
      </c>
      <c r="I6" s="210">
        <v>1492</v>
      </c>
      <c r="J6" s="210">
        <v>1862</v>
      </c>
    </row>
    <row r="7" spans="1:10" ht="15" customHeight="1" x14ac:dyDescent="0.25">
      <c r="A7" s="178" t="s">
        <v>634</v>
      </c>
      <c r="B7" s="211">
        <v>1281</v>
      </c>
      <c r="C7" s="211">
        <v>1439</v>
      </c>
      <c r="D7" s="255"/>
      <c r="E7" s="255"/>
      <c r="F7" s="1012"/>
      <c r="H7" s="177" t="s">
        <v>634</v>
      </c>
      <c r="I7" s="210">
        <v>1762</v>
      </c>
      <c r="J7" s="210">
        <v>1750</v>
      </c>
    </row>
    <row r="8" spans="1:10" x14ac:dyDescent="0.25">
      <c r="D8" s="255"/>
      <c r="E8" s="255"/>
      <c r="F8" s="1012"/>
      <c r="H8" s="178" t="s">
        <v>2452</v>
      </c>
      <c r="I8" s="211">
        <v>12</v>
      </c>
      <c r="J8" s="211">
        <v>14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3362</v>
      </c>
      <c r="C13" s="180">
        <f>IF(ISBLANK(C5),"0",C5)</f>
        <v>2823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988</v>
      </c>
      <c r="C14" s="182">
        <f t="shared" si="0"/>
        <v>1141</v>
      </c>
      <c r="D14" s="255"/>
      <c r="E14" s="255"/>
      <c r="F14" s="1012"/>
      <c r="H14" s="176" t="s">
        <v>632</v>
      </c>
      <c r="I14" s="179">
        <f>IF(ISBLANK(I5),"0",I5)</f>
        <v>1760</v>
      </c>
      <c r="J14" s="180">
        <f>IF(ISBLANK(J5),"0",J5)</f>
        <v>1264</v>
      </c>
    </row>
    <row r="15" spans="1:10" ht="15" customHeight="1" x14ac:dyDescent="0.25">
      <c r="A15" s="178" t="s">
        <v>634</v>
      </c>
      <c r="B15" s="183">
        <f t="shared" si="0"/>
        <v>1281</v>
      </c>
      <c r="C15" s="184">
        <f t="shared" si="0"/>
        <v>1439</v>
      </c>
      <c r="D15" s="255"/>
      <c r="E15" s="255"/>
      <c r="F15" s="1012"/>
      <c r="H15" s="177" t="s">
        <v>633</v>
      </c>
      <c r="I15" s="181">
        <f t="shared" ref="I15:J15" si="1">IF(ISBLANK(I6),"0",I6)</f>
        <v>1492</v>
      </c>
      <c r="J15" s="182">
        <f t="shared" si="1"/>
        <v>1862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1762</v>
      </c>
      <c r="J16" s="182">
        <f t="shared" si="2"/>
        <v>1750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12</v>
      </c>
      <c r="J17" s="184">
        <f t="shared" si="3"/>
        <v>14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59.705203338660986</v>
      </c>
      <c r="C21" s="186">
        <f>C13/SUM(C13:C15)*100</f>
        <v>52.248750694058856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17.545729000177587</v>
      </c>
      <c r="C22" s="187">
        <f>C14/SUM(C13:C15)*100</f>
        <v>21.117897464371644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22.74906766116143</v>
      </c>
      <c r="C23" s="188">
        <f>C15/SUM(C13:C15)*100</f>
        <v>26.633351841569496</v>
      </c>
      <c r="D23" s="255"/>
      <c r="E23" s="255"/>
      <c r="F23" s="1012"/>
      <c r="H23" s="176" t="s">
        <v>637</v>
      </c>
      <c r="I23" s="186">
        <f>I14/SUM(I14:I17)*100</f>
        <v>35.017906884202148</v>
      </c>
      <c r="J23" s="186">
        <f>J14/SUM(J14:J17)*100</f>
        <v>25.848670756646218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29.685634699562275</v>
      </c>
      <c r="J24" s="187">
        <f>J15/SUM(J14:J17)*100</f>
        <v>38.077709611451944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35.057699960206925</v>
      </c>
      <c r="J25" s="187">
        <f>J16/SUM(J14:J17)*100</f>
        <v>35.787321063394685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0.23875845602865103</v>
      </c>
      <c r="J26" s="188">
        <f>J17/SUM(J14:J17)*100</f>
        <v>0.28629856850715746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59.705203338660986</v>
      </c>
      <c r="C29" s="191">
        <f t="shared" si="4"/>
        <v>52.248750694058856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17.545729000177587</v>
      </c>
      <c r="C30" s="194">
        <f t="shared" si="4"/>
        <v>21.117897464371644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22.74906766116143</v>
      </c>
      <c r="C31" s="197">
        <f t="shared" si="4"/>
        <v>26.633351841569496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35.017906884202148</v>
      </c>
      <c r="J32" s="191">
        <f>J23</f>
        <v>25.848670756646218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29.685634699562275</v>
      </c>
      <c r="J33" s="194">
        <f t="shared" si="5"/>
        <v>38.077709611451944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35.057699960206925</v>
      </c>
      <c r="J34" s="194">
        <f t="shared" si="6"/>
        <v>35.787321063394685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0.23875845602865103</v>
      </c>
      <c r="J35" s="197">
        <f t="shared" si="7"/>
        <v>0.28629856850715746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103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5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12117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118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12.5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15.4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-2.9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71.84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40.6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102.6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46</v>
      </c>
      <c r="C5" s="657">
        <v>24</v>
      </c>
      <c r="E5" s="28"/>
      <c r="J5" s="656" t="s">
        <v>550</v>
      </c>
      <c r="K5" s="671">
        <f>IF(ISBLANK(B5),"",B5)</f>
        <v>46</v>
      </c>
      <c r="L5" s="620">
        <f>IF(ISBLANK(C5),"",C5)</f>
        <v>24</v>
      </c>
      <c r="N5" s="28"/>
    </row>
    <row r="6" spans="1:15" x14ac:dyDescent="0.25">
      <c r="A6" s="658" t="s">
        <v>551</v>
      </c>
      <c r="B6" s="659">
        <v>36</v>
      </c>
      <c r="C6" s="659">
        <v>21</v>
      </c>
      <c r="E6" s="44"/>
      <c r="J6" s="658" t="s">
        <v>551</v>
      </c>
      <c r="K6" s="672">
        <f t="shared" ref="K6:K10" si="0">IF(ISBLANK(B6),"",B6)</f>
        <v>36</v>
      </c>
      <c r="L6" s="621">
        <f t="shared" ref="L6:L10" si="1">IF(ISBLANK(C6),"",C6)</f>
        <v>21</v>
      </c>
      <c r="N6" s="44"/>
    </row>
    <row r="7" spans="1:15" x14ac:dyDescent="0.25">
      <c r="A7" s="658" t="s">
        <v>649</v>
      </c>
      <c r="B7" s="659">
        <v>133</v>
      </c>
      <c r="C7" s="659">
        <v>57</v>
      </c>
      <c r="E7" s="44"/>
      <c r="J7" s="658" t="s">
        <v>649</v>
      </c>
      <c r="K7" s="672">
        <f t="shared" si="0"/>
        <v>133</v>
      </c>
      <c r="L7" s="621">
        <f t="shared" si="1"/>
        <v>57</v>
      </c>
      <c r="N7" s="44"/>
    </row>
    <row r="8" spans="1:15" x14ac:dyDescent="0.25">
      <c r="A8" s="652" t="s">
        <v>650</v>
      </c>
      <c r="B8" s="653">
        <v>104</v>
      </c>
      <c r="C8" s="653">
        <v>33</v>
      </c>
      <c r="E8" s="21"/>
      <c r="J8" s="652" t="s">
        <v>650</v>
      </c>
      <c r="K8" s="672">
        <f t="shared" si="0"/>
        <v>104</v>
      </c>
      <c r="L8" s="621">
        <f t="shared" si="1"/>
        <v>33</v>
      </c>
      <c r="N8" s="21"/>
    </row>
    <row r="9" spans="1:15" x14ac:dyDescent="0.25">
      <c r="A9" s="652" t="s">
        <v>651</v>
      </c>
      <c r="B9" s="653">
        <v>91</v>
      </c>
      <c r="C9" s="653">
        <v>18</v>
      </c>
      <c r="E9" s="21"/>
      <c r="J9" s="652" t="s">
        <v>651</v>
      </c>
      <c r="K9" s="672">
        <f t="shared" si="0"/>
        <v>91</v>
      </c>
      <c r="L9" s="621">
        <f t="shared" si="1"/>
        <v>18</v>
      </c>
      <c r="N9" s="21"/>
    </row>
    <row r="10" spans="1:15" x14ac:dyDescent="0.25">
      <c r="A10" s="654" t="s">
        <v>373</v>
      </c>
      <c r="B10" s="655">
        <v>129</v>
      </c>
      <c r="C10" s="655">
        <v>13</v>
      </c>
      <c r="J10" s="654" t="s">
        <v>373</v>
      </c>
      <c r="K10" s="673">
        <f t="shared" si="0"/>
        <v>129</v>
      </c>
      <c r="L10" s="622">
        <f t="shared" si="1"/>
        <v>13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8.86</v>
      </c>
      <c r="C15" s="199"/>
      <c r="D15" s="255"/>
      <c r="E15" s="213"/>
      <c r="F15" s="255"/>
      <c r="G15" s="255"/>
      <c r="J15" s="675" t="s">
        <v>496</v>
      </c>
      <c r="K15" s="676">
        <f>B15</f>
        <v>8.86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2.84</v>
      </c>
      <c r="C16" s="199"/>
      <c r="D16" s="255"/>
      <c r="E16" s="256"/>
      <c r="F16" s="255"/>
      <c r="G16" s="255"/>
      <c r="J16" s="677" t="s">
        <v>497</v>
      </c>
      <c r="K16" s="678">
        <f>B16</f>
        <v>2.84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6.83</v>
      </c>
      <c r="C18" s="199"/>
      <c r="D18" s="257"/>
      <c r="E18" s="258"/>
      <c r="F18" s="255"/>
      <c r="G18" s="255"/>
      <c r="J18" s="680" t="s">
        <v>509</v>
      </c>
      <c r="K18" s="676">
        <f>B18</f>
        <v>6.83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3.83</v>
      </c>
      <c r="C19" s="200"/>
      <c r="D19" s="257"/>
      <c r="E19" s="258"/>
      <c r="F19" s="255"/>
      <c r="G19" s="255"/>
      <c r="J19" s="674" t="s">
        <v>510</v>
      </c>
      <c r="K19" s="678">
        <f>B19</f>
        <v>3.83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5.91</v>
      </c>
      <c r="C21" s="255"/>
      <c r="D21" s="255"/>
      <c r="E21" s="255"/>
      <c r="F21" s="255"/>
      <c r="G21" s="255"/>
      <c r="J21" s="663" t="s">
        <v>506</v>
      </c>
      <c r="K21" s="681">
        <f>B21</f>
        <v>5.91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6</v>
      </c>
      <c r="C32" s="657">
        <v>3</v>
      </c>
      <c r="E32" s="28"/>
      <c r="J32" s="656" t="s">
        <v>550</v>
      </c>
      <c r="K32" s="671">
        <f>IF(ISBLANK(B32),"",B32)</f>
        <v>6</v>
      </c>
      <c r="L32" s="620">
        <f>IF(ISBLANK(C32),"",C32)</f>
        <v>3</v>
      </c>
      <c r="N32" s="28"/>
    </row>
    <row r="33" spans="1:15" x14ac:dyDescent="0.25">
      <c r="A33" s="658" t="s">
        <v>551</v>
      </c>
      <c r="B33" s="659">
        <v>10</v>
      </c>
      <c r="C33" s="659">
        <v>5</v>
      </c>
      <c r="E33" s="44"/>
      <c r="J33" s="658" t="s">
        <v>551</v>
      </c>
      <c r="K33" s="672">
        <f t="shared" ref="K33:K37" si="2">IF(ISBLANK(B33),"",B33)</f>
        <v>10</v>
      </c>
      <c r="L33" s="621">
        <f t="shared" ref="L33:L37" si="3">IF(ISBLANK(C33),"",C33)</f>
        <v>5</v>
      </c>
      <c r="N33" s="44"/>
    </row>
    <row r="34" spans="1:15" x14ac:dyDescent="0.25">
      <c r="A34" s="658" t="s">
        <v>649</v>
      </c>
      <c r="B34" s="659">
        <v>51</v>
      </c>
      <c r="C34" s="659">
        <v>25</v>
      </c>
      <c r="E34" s="44"/>
      <c r="J34" s="658" t="s">
        <v>649</v>
      </c>
      <c r="K34" s="672">
        <f t="shared" si="2"/>
        <v>51</v>
      </c>
      <c r="L34" s="621">
        <f t="shared" si="3"/>
        <v>25</v>
      </c>
      <c r="N34" s="44"/>
    </row>
    <row r="35" spans="1:15" x14ac:dyDescent="0.25">
      <c r="A35" s="652" t="s">
        <v>650</v>
      </c>
      <c r="B35" s="653">
        <v>88</v>
      </c>
      <c r="C35" s="653">
        <v>37</v>
      </c>
      <c r="E35" s="21"/>
      <c r="J35" s="652" t="s">
        <v>650</v>
      </c>
      <c r="K35" s="672">
        <f t="shared" si="2"/>
        <v>88</v>
      </c>
      <c r="L35" s="621">
        <f t="shared" si="3"/>
        <v>37</v>
      </c>
      <c r="N35" s="21"/>
    </row>
    <row r="36" spans="1:15" x14ac:dyDescent="0.25">
      <c r="A36" s="652" t="s">
        <v>651</v>
      </c>
      <c r="B36" s="653">
        <v>86</v>
      </c>
      <c r="C36" s="653">
        <v>20</v>
      </c>
      <c r="E36" s="21"/>
      <c r="J36" s="652" t="s">
        <v>651</v>
      </c>
      <c r="K36" s="672">
        <f t="shared" si="2"/>
        <v>86</v>
      </c>
      <c r="L36" s="621">
        <f t="shared" si="3"/>
        <v>20</v>
      </c>
      <c r="N36" s="21"/>
    </row>
    <row r="37" spans="1:15" x14ac:dyDescent="0.25">
      <c r="A37" s="654" t="s">
        <v>373</v>
      </c>
      <c r="B37" s="655">
        <v>53</v>
      </c>
      <c r="C37" s="655">
        <v>9</v>
      </c>
      <c r="J37" s="654" t="s">
        <v>373</v>
      </c>
      <c r="K37" s="673">
        <f t="shared" si="2"/>
        <v>53</v>
      </c>
      <c r="L37" s="622">
        <f t="shared" si="3"/>
        <v>9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5.48</v>
      </c>
      <c r="C42" s="199"/>
      <c r="D42" s="255"/>
      <c r="E42" s="213"/>
      <c r="F42" s="255"/>
      <c r="G42" s="255"/>
      <c r="J42" s="675" t="s">
        <v>496</v>
      </c>
      <c r="K42" s="676">
        <f>B42</f>
        <v>5.48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1.89</v>
      </c>
      <c r="C43" s="199"/>
      <c r="D43" s="255"/>
      <c r="E43" s="256"/>
      <c r="F43" s="255"/>
      <c r="G43" s="255"/>
      <c r="J43" s="677" t="s">
        <v>497</v>
      </c>
      <c r="K43" s="678">
        <f>B43</f>
        <v>1.89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4.74</v>
      </c>
      <c r="C45" s="199"/>
      <c r="D45" s="257"/>
      <c r="E45" s="258"/>
      <c r="F45" s="255"/>
      <c r="G45" s="255"/>
      <c r="J45" s="680" t="s">
        <v>509</v>
      </c>
      <c r="K45" s="676">
        <f>B45</f>
        <v>4.74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1.1200000000000001</v>
      </c>
      <c r="C46" s="200"/>
      <c r="D46" s="257"/>
      <c r="E46" s="258"/>
      <c r="F46" s="255"/>
      <c r="G46" s="255"/>
      <c r="J46" s="674" t="s">
        <v>510</v>
      </c>
      <c r="K46" s="678">
        <f>B46</f>
        <v>1.1200000000000001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3.7</v>
      </c>
      <c r="C48" s="255"/>
      <c r="D48" s="255"/>
      <c r="E48" s="255"/>
      <c r="F48" s="255"/>
      <c r="G48" s="255"/>
      <c r="J48" s="663" t="s">
        <v>506</v>
      </c>
      <c r="K48" s="681">
        <f>B48</f>
        <v>3.7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/>
      <c r="C4" s="55"/>
      <c r="D4" s="361" t="s">
        <v>1379</v>
      </c>
      <c r="E4" s="56" t="s">
        <v>5</v>
      </c>
    </row>
    <row r="5" spans="1:6" x14ac:dyDescent="0.25">
      <c r="A5" s="1066" t="s">
        <v>918</v>
      </c>
      <c r="B5" s="58"/>
      <c r="C5" s="58"/>
      <c r="D5" s="129" t="s">
        <v>1380</v>
      </c>
      <c r="E5" s="59" t="s">
        <v>5</v>
      </c>
    </row>
    <row r="6" spans="1:6" x14ac:dyDescent="0.25">
      <c r="A6" s="1066" t="s">
        <v>2740</v>
      </c>
      <c r="B6" s="58"/>
      <c r="C6" s="58"/>
      <c r="D6" s="129" t="s">
        <v>1380</v>
      </c>
      <c r="E6" s="59" t="s">
        <v>5</v>
      </c>
    </row>
    <row r="7" spans="1:6" x14ac:dyDescent="0.25">
      <c r="A7" s="1066" t="s">
        <v>1359</v>
      </c>
      <c r="B7" s="58"/>
      <c r="C7" s="58"/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</v>
      </c>
      <c r="C8" s="58">
        <v>2020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/>
      <c r="C9" s="58"/>
      <c r="D9" s="129" t="s">
        <v>1380</v>
      </c>
      <c r="E9" s="59" t="s">
        <v>5</v>
      </c>
    </row>
    <row r="10" spans="1:6" ht="30" x14ac:dyDescent="0.25">
      <c r="A10" s="1066" t="s">
        <v>434</v>
      </c>
      <c r="B10" s="58"/>
      <c r="C10" s="58"/>
      <c r="D10" s="129" t="s">
        <v>1381</v>
      </c>
      <c r="E10" s="59" t="s">
        <v>5</v>
      </c>
    </row>
    <row r="11" spans="1:6" x14ac:dyDescent="0.25">
      <c r="A11" s="1067" t="s">
        <v>435</v>
      </c>
      <c r="B11" s="61"/>
      <c r="C11" s="61"/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/>
      <c r="C18" s="1072"/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/>
      <c r="C19" s="1073"/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0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0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/>
      <c r="C4" s="602"/>
      <c r="D4" s="602"/>
      <c r="E4" s="602"/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/>
      <c r="C5" s="604"/>
      <c r="D5" s="753"/>
      <c r="E5" s="753"/>
      <c r="G5" s="649" t="s">
        <v>454</v>
      </c>
      <c r="H5" s="650" t="str">
        <f>IF(ISBLANK(B4),"",B4)</f>
        <v/>
      </c>
      <c r="I5" s="650" t="str">
        <f>IF(ISBLANK(B5),"",B5)</f>
        <v/>
      </c>
      <c r="J5" s="651">
        <f>IF(ISBLANK(B6),"",B6)</f>
        <v>0</v>
      </c>
      <c r="K5" s="571"/>
    </row>
    <row r="6" spans="1:11" x14ac:dyDescent="0.25">
      <c r="A6" s="220">
        <v>2022</v>
      </c>
      <c r="B6" s="603">
        <v>0</v>
      </c>
      <c r="C6" s="604">
        <v>0</v>
      </c>
      <c r="D6" s="961"/>
      <c r="E6" s="961"/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 t="str">
        <f>IF(ISBLANK(C4),"",C4)</f>
        <v/>
      </c>
      <c r="I9" s="650" t="str">
        <f>IF(ISBLANK(C5),"",C5)</f>
        <v/>
      </c>
      <c r="J9" s="651">
        <f>IF(ISBLANK(C6),"",C6)</f>
        <v>0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/>
      <c r="C4" s="645"/>
      <c r="D4" s="645"/>
      <c r="E4" s="645">
        <v>0</v>
      </c>
      <c r="F4" s="645"/>
      <c r="G4" s="645"/>
      <c r="H4" s="1075"/>
      <c r="I4" s="255"/>
      <c r="J4" s="255"/>
      <c r="K4" s="255"/>
    </row>
    <row r="5" spans="1:11" x14ac:dyDescent="0.25">
      <c r="A5" s="482">
        <v>2021</v>
      </c>
      <c r="B5" s="604"/>
      <c r="C5" s="604"/>
      <c r="D5" s="604"/>
      <c r="E5" s="604"/>
      <c r="F5" s="604"/>
      <c r="G5" s="604"/>
      <c r="H5" s="1075"/>
      <c r="I5" s="255"/>
      <c r="J5" s="255"/>
      <c r="K5" s="255"/>
    </row>
    <row r="6" spans="1:11" x14ac:dyDescent="0.25">
      <c r="A6" s="362">
        <v>2022</v>
      </c>
      <c r="B6" s="604"/>
      <c r="C6" s="604"/>
      <c r="D6" s="604"/>
      <c r="E6" s="604"/>
      <c r="F6" s="604"/>
      <c r="G6" s="604"/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/>
      <c r="C5" s="604"/>
      <c r="D5" s="604"/>
      <c r="E5" s="604"/>
      <c r="F5" s="255"/>
      <c r="G5" s="255"/>
      <c r="H5" s="255"/>
    </row>
    <row r="6" spans="1:8" x14ac:dyDescent="0.25">
      <c r="A6" s="362">
        <v>2021</v>
      </c>
      <c r="B6" s="604"/>
      <c r="C6" s="604"/>
      <c r="D6" s="604"/>
      <c r="E6" s="604"/>
      <c r="F6" s="255"/>
      <c r="G6" s="255"/>
      <c r="H6" s="255"/>
    </row>
    <row r="7" spans="1:8" x14ac:dyDescent="0.25">
      <c r="A7" s="483">
        <v>2022</v>
      </c>
      <c r="B7" s="1076"/>
      <c r="C7" s="1076"/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 t="str">
        <f>IF(ISBLANK(E5),"",E5)</f>
        <v/>
      </c>
    </row>
    <row r="16" spans="1:8" x14ac:dyDescent="0.25">
      <c r="A16" s="634">
        <f t="shared" ref="A16:A17" si="0">A6</f>
        <v>2021</v>
      </c>
      <c r="B16" s="628" t="str">
        <f t="shared" ref="B16:B17" si="1">IF(ISBLANK(E6),"",E6)</f>
        <v/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/>
      <c r="C4" s="55"/>
      <c r="D4" s="898" t="s">
        <v>827</v>
      </c>
      <c r="E4" s="899" t="s">
        <v>5</v>
      </c>
    </row>
    <row r="5" spans="1:5" x14ac:dyDescent="0.25">
      <c r="A5" s="225" t="s">
        <v>1270</v>
      </c>
      <c r="B5" s="58"/>
      <c r="C5" s="58"/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/>
      <c r="C8" s="58"/>
      <c r="D8" s="867" t="s">
        <v>827</v>
      </c>
      <c r="E8" s="902" t="s">
        <v>5</v>
      </c>
    </row>
    <row r="9" spans="1:5" ht="30" x14ac:dyDescent="0.25">
      <c r="A9" s="225" t="s">
        <v>916</v>
      </c>
      <c r="B9" s="58"/>
      <c r="C9" s="58"/>
      <c r="D9" s="867" t="s">
        <v>827</v>
      </c>
      <c r="E9" s="902" t="s">
        <v>5</v>
      </c>
    </row>
    <row r="10" spans="1:5" ht="30" x14ac:dyDescent="0.25">
      <c r="A10" s="225" t="s">
        <v>917</v>
      </c>
      <c r="B10" s="58"/>
      <c r="C10" s="58"/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0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0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/>
      <c r="C5" s="1043"/>
      <c r="D5" s="602"/>
      <c r="G5" s="873" t="s">
        <v>126</v>
      </c>
      <c r="H5" s="639" t="str">
        <f>IF(ISBLANK(D7),"",D7)</f>
        <v/>
      </c>
    </row>
    <row r="6" spans="1:17" x14ac:dyDescent="0.25">
      <c r="A6" s="643">
        <v>2021</v>
      </c>
      <c r="B6" s="1043"/>
      <c r="C6" s="1043"/>
      <c r="D6" s="604"/>
      <c r="G6" s="637" t="s">
        <v>127</v>
      </c>
      <c r="H6" s="625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/>
      <c r="C7" s="1043"/>
      <c r="D7" s="619"/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 t="str">
        <f>IF(ISBLANK(D7),"",D7)</f>
        <v/>
      </c>
    </row>
    <row r="11" spans="1:17" x14ac:dyDescent="0.25">
      <c r="A11" s="213"/>
      <c r="B11" s="213"/>
      <c r="C11" s="367"/>
      <c r="D11" s="367"/>
      <c r="G11" s="637" t="s">
        <v>497</v>
      </c>
      <c r="H11" s="625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/>
      <c r="C4" s="55"/>
      <c r="D4" s="361" t="s">
        <v>1373</v>
      </c>
      <c r="E4" s="894" t="s">
        <v>5</v>
      </c>
    </row>
    <row r="5" spans="1:5" x14ac:dyDescent="0.25">
      <c r="A5" s="65" t="s">
        <v>913</v>
      </c>
      <c r="B5" s="58"/>
      <c r="C5" s="58"/>
      <c r="D5" s="129" t="s">
        <v>1374</v>
      </c>
      <c r="E5" s="895" t="s">
        <v>5</v>
      </c>
    </row>
    <row r="6" spans="1:5" x14ac:dyDescent="0.25">
      <c r="A6" s="65" t="s">
        <v>914</v>
      </c>
      <c r="B6" s="58"/>
      <c r="C6" s="58"/>
      <c r="D6" s="129" t="s">
        <v>1374</v>
      </c>
      <c r="E6" s="895" t="s">
        <v>5</v>
      </c>
    </row>
    <row r="7" spans="1:5" x14ac:dyDescent="0.25">
      <c r="A7" s="66" t="s">
        <v>915</v>
      </c>
      <c r="B7" s="58"/>
      <c r="C7" s="58"/>
      <c r="D7" s="129" t="s">
        <v>1374</v>
      </c>
      <c r="E7" s="895" t="s">
        <v>5</v>
      </c>
    </row>
    <row r="8" spans="1:5" x14ac:dyDescent="0.25">
      <c r="A8" s="57" t="s">
        <v>327</v>
      </c>
      <c r="B8" s="58"/>
      <c r="C8" s="58"/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/>
      <c r="C9" s="58"/>
      <c r="D9" s="129" t="s">
        <v>1373</v>
      </c>
      <c r="E9" s="895" t="s">
        <v>5</v>
      </c>
    </row>
    <row r="10" spans="1:5" ht="30" x14ac:dyDescent="0.25">
      <c r="A10" s="57" t="s">
        <v>1682</v>
      </c>
      <c r="B10" s="58"/>
      <c r="C10" s="58"/>
      <c r="D10" s="867" t="s">
        <v>1374</v>
      </c>
      <c r="E10" s="902" t="s">
        <v>5</v>
      </c>
    </row>
    <row r="11" spans="1:5" x14ac:dyDescent="0.25">
      <c r="A11" s="57" t="s">
        <v>344</v>
      </c>
      <c r="B11" s="58"/>
      <c r="C11" s="58"/>
      <c r="D11" s="129" t="s">
        <v>1373</v>
      </c>
      <c r="E11" s="895" t="s">
        <v>5</v>
      </c>
    </row>
    <row r="12" spans="1:5" x14ac:dyDescent="0.25">
      <c r="A12" s="57" t="s">
        <v>343</v>
      </c>
      <c r="B12" s="58"/>
      <c r="C12" s="58"/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2020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/>
      <c r="C14" s="61"/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1020</v>
      </c>
      <c r="C6" s="55">
        <v>526</v>
      </c>
      <c r="D6" s="55">
        <v>494</v>
      </c>
      <c r="E6" s="70">
        <v>1223</v>
      </c>
      <c r="F6" s="55">
        <v>610</v>
      </c>
      <c r="G6" s="110">
        <v>613</v>
      </c>
      <c r="H6" s="55">
        <v>740</v>
      </c>
      <c r="I6" s="55">
        <v>373</v>
      </c>
      <c r="J6" s="55">
        <v>367</v>
      </c>
      <c r="K6" s="70">
        <v>2805</v>
      </c>
      <c r="L6" s="55">
        <v>1413</v>
      </c>
      <c r="M6" s="110">
        <v>1392</v>
      </c>
      <c r="N6" s="70">
        <v>2626</v>
      </c>
      <c r="O6" s="55">
        <v>1320</v>
      </c>
      <c r="P6" s="110">
        <v>1306</v>
      </c>
      <c r="Q6" s="70">
        <v>8359</v>
      </c>
      <c r="R6" s="55">
        <v>4229</v>
      </c>
      <c r="S6" s="110">
        <v>4130</v>
      </c>
      <c r="T6" s="70">
        <v>12939</v>
      </c>
      <c r="U6" s="55">
        <v>6356</v>
      </c>
      <c r="V6" s="162">
        <v>6583</v>
      </c>
    </row>
    <row r="7" spans="1:22" x14ac:dyDescent="0.25">
      <c r="A7" s="288">
        <v>2021</v>
      </c>
      <c r="B7" s="169">
        <v>1021</v>
      </c>
      <c r="C7" s="94">
        <v>534</v>
      </c>
      <c r="D7" s="94">
        <v>487</v>
      </c>
      <c r="E7" s="169">
        <v>1179</v>
      </c>
      <c r="F7" s="94">
        <v>589</v>
      </c>
      <c r="G7" s="171">
        <v>590</v>
      </c>
      <c r="H7" s="94">
        <v>743</v>
      </c>
      <c r="I7" s="94">
        <v>374</v>
      </c>
      <c r="J7" s="94">
        <v>369</v>
      </c>
      <c r="K7" s="169">
        <v>2770</v>
      </c>
      <c r="L7" s="94">
        <v>1409</v>
      </c>
      <c r="M7" s="171">
        <v>1361</v>
      </c>
      <c r="N7" s="169">
        <v>2629</v>
      </c>
      <c r="O7" s="94">
        <v>1323</v>
      </c>
      <c r="P7" s="171">
        <v>1306</v>
      </c>
      <c r="Q7" s="169">
        <v>8258</v>
      </c>
      <c r="R7" s="94">
        <v>4171</v>
      </c>
      <c r="S7" s="171">
        <v>4087</v>
      </c>
      <c r="T7" s="214">
        <v>12772</v>
      </c>
      <c r="U7" s="58">
        <v>6282</v>
      </c>
      <c r="V7" s="162">
        <v>6490</v>
      </c>
    </row>
    <row r="8" spans="1:22" x14ac:dyDescent="0.25">
      <c r="A8" s="221">
        <v>2022</v>
      </c>
      <c r="B8" s="72">
        <v>1065</v>
      </c>
      <c r="C8" s="61">
        <v>571</v>
      </c>
      <c r="D8" s="61">
        <v>494</v>
      </c>
      <c r="E8" s="72">
        <v>1103</v>
      </c>
      <c r="F8" s="61">
        <v>556</v>
      </c>
      <c r="G8" s="111">
        <v>547</v>
      </c>
      <c r="H8" s="61">
        <v>652</v>
      </c>
      <c r="I8" s="61">
        <v>338</v>
      </c>
      <c r="J8" s="61">
        <v>314</v>
      </c>
      <c r="K8" s="72">
        <v>2656</v>
      </c>
      <c r="L8" s="61">
        <v>1383</v>
      </c>
      <c r="M8" s="111">
        <v>1273</v>
      </c>
      <c r="N8" s="72">
        <v>2244</v>
      </c>
      <c r="O8" s="61">
        <v>1163</v>
      </c>
      <c r="P8" s="111">
        <v>1081</v>
      </c>
      <c r="Q8" s="72">
        <v>7702</v>
      </c>
      <c r="R8" s="61">
        <v>3931</v>
      </c>
      <c r="S8" s="111">
        <v>3771</v>
      </c>
      <c r="T8" s="72">
        <v>12117</v>
      </c>
      <c r="U8" s="61">
        <v>6034</v>
      </c>
      <c r="V8" s="111">
        <v>6083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1065</v>
      </c>
      <c r="C15" s="174">
        <f>E8</f>
        <v>1103</v>
      </c>
      <c r="D15" s="174">
        <f>H8</f>
        <v>652</v>
      </c>
      <c r="E15" s="174">
        <f>K8</f>
        <v>2656</v>
      </c>
      <c r="F15" s="174">
        <f>N8</f>
        <v>2244</v>
      </c>
      <c r="G15" s="174">
        <f>Q8</f>
        <v>7702</v>
      </c>
      <c r="H15" s="336">
        <f>T8</f>
        <v>12117</v>
      </c>
      <c r="M15" s="174">
        <f>K8</f>
        <v>2656</v>
      </c>
      <c r="N15" s="174">
        <f>H15-E15-O15</f>
        <v>7214</v>
      </c>
      <c r="O15" s="174">
        <f>H15-(B15+C15+G15)</f>
        <v>2247</v>
      </c>
      <c r="P15" s="29"/>
      <c r="Q15" s="100">
        <f>M15/H15*100</f>
        <v>21.919617066930758</v>
      </c>
      <c r="R15" s="100">
        <f>N15/H15*100</f>
        <v>59.536188825616897</v>
      </c>
      <c r="S15" s="100">
        <f>O15/H15*100</f>
        <v>18.544194107452338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21.919617066930758</v>
      </c>
      <c r="R18" s="100">
        <f>N15/H15*100</f>
        <v>59.536188825616897</v>
      </c>
      <c r="S18" s="100">
        <f>O15/H15*100</f>
        <v>18.544194107452338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20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0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6.6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/>
      <c r="C4" s="602">
        <v>0</v>
      </c>
      <c r="D4" s="602"/>
      <c r="E4" s="601"/>
      <c r="F4" s="602"/>
      <c r="G4" s="602"/>
    </row>
    <row r="5" spans="1:10" x14ac:dyDescent="0.25">
      <c r="A5" s="288">
        <v>2021</v>
      </c>
      <c r="B5" s="753"/>
      <c r="C5" s="753"/>
      <c r="D5" s="753"/>
      <c r="E5" s="755"/>
      <c r="F5" s="753"/>
      <c r="G5" s="753"/>
    </row>
    <row r="6" spans="1:10" x14ac:dyDescent="0.25">
      <c r="A6" s="220">
        <v>2022</v>
      </c>
      <c r="B6" s="754"/>
      <c r="C6" s="754"/>
      <c r="D6" s="754"/>
      <c r="E6" s="756"/>
      <c r="F6" s="754"/>
      <c r="G6" s="754"/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 t="str">
        <f>IF(ISBLANK(B4),"",B4)</f>
        <v/>
      </c>
      <c r="C11" s="80" t="str">
        <f>IF(ISBLANK(D4),"",D4)</f>
        <v/>
      </c>
      <c r="E11" s="103">
        <f>A4</f>
        <v>2020</v>
      </c>
      <c r="F11" s="80" t="str">
        <f>IF(ISBLANK(B4),"",B4)</f>
        <v/>
      </c>
      <c r="G11" s="80" t="str">
        <f>IF(ISBLANK(D4),"",D4)</f>
        <v/>
      </c>
      <c r="I11" s="255"/>
    </row>
    <row r="12" spans="1:10" x14ac:dyDescent="0.25">
      <c r="A12" s="103">
        <f t="shared" ref="A12:A13" si="0">A5</f>
        <v>2021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2021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6">
        <f t="shared" si="0"/>
        <v>2022</v>
      </c>
      <c r="B13" s="83" t="str">
        <f>IF(ISBLANK(B6),"",B6)</f>
        <v/>
      </c>
      <c r="C13" s="83" t="str">
        <f>IF(ISBLANK(D6),"",D6)</f>
        <v/>
      </c>
      <c r="D13" s="255"/>
      <c r="E13" s="156">
        <f t="shared" si="1"/>
        <v>2022</v>
      </c>
      <c r="F13" s="83" t="str">
        <f t="shared" si="2"/>
        <v/>
      </c>
      <c r="G13" s="83" t="str">
        <f t="shared" si="3"/>
        <v/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 t="str">
        <f>IF(ISBLANK(E4),"",E4)</f>
        <v/>
      </c>
      <c r="E18" s="605">
        <f>A4</f>
        <v>2020</v>
      </c>
      <c r="F18" s="100">
        <f>IF(ISBLANK(C4),"",C4)</f>
        <v>0</v>
      </c>
      <c r="G18" s="100" t="str">
        <f>IF(ISBLANK(E4),"",E4)</f>
        <v/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2021</v>
      </c>
      <c r="F19" s="104" t="str">
        <f>IF(ISBLANK(C5),"",C5)</f>
        <v/>
      </c>
      <c r="G19" s="104" t="str">
        <f t="shared" ref="G19:G20" si="6">IF(ISBLANK(E5),"",E5)</f>
        <v/>
      </c>
      <c r="I19" s="1234"/>
    </row>
    <row r="20" spans="1:9" ht="15.75" thickBot="1" x14ac:dyDescent="0.3">
      <c r="A20" s="156">
        <f t="shared" si="4"/>
        <v>2022</v>
      </c>
      <c r="B20" s="83" t="str">
        <f>IF(ISBLANK(C6),"",C6)</f>
        <v/>
      </c>
      <c r="C20" s="83" t="str">
        <f>IF(ISBLANK(E6),"",E6)</f>
        <v/>
      </c>
      <c r="E20" s="156">
        <f t="shared" si="5"/>
        <v>2022</v>
      </c>
      <c r="F20" s="83" t="str">
        <f>IF(ISBLANK(C6),"",C6)</f>
        <v/>
      </c>
      <c r="G20" s="83" t="str">
        <f t="shared" si="6"/>
        <v/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/>
      <c r="C4" s="55"/>
      <c r="D4" s="898" t="s">
        <v>1373</v>
      </c>
      <c r="E4" s="894" t="s">
        <v>5</v>
      </c>
    </row>
    <row r="5" spans="1:5" x14ac:dyDescent="0.25">
      <c r="A5" s="75" t="s">
        <v>1266</v>
      </c>
      <c r="B5" s="58"/>
      <c r="C5" s="58"/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436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16.5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84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3.2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/>
      <c r="C11" s="58"/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/>
      <c r="C12" s="61"/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479</v>
      </c>
    </row>
    <row r="17" spans="2:3" x14ac:dyDescent="0.25">
      <c r="B17" s="255">
        <v>2021</v>
      </c>
      <c r="C17" s="1010">
        <v>474</v>
      </c>
    </row>
    <row r="18" spans="2:3" x14ac:dyDescent="0.25">
      <c r="B18" s="255">
        <v>2022</v>
      </c>
      <c r="C18" s="1010">
        <v>436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479</v>
      </c>
    </row>
    <row r="22" spans="2:3" x14ac:dyDescent="0.25">
      <c r="B22" s="638">
        <f>B17</f>
        <v>2021</v>
      </c>
      <c r="C22" s="638">
        <f t="shared" ref="C22:C23" si="0">IF(ISBLANK(C17),"",C17)</f>
        <v>474</v>
      </c>
    </row>
    <row r="23" spans="2:3" x14ac:dyDescent="0.25">
      <c r="B23" s="638">
        <f>B18</f>
        <v>2022</v>
      </c>
      <c r="C23" s="638">
        <f t="shared" si="0"/>
        <v>436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/>
      <c r="C5" s="55"/>
      <c r="D5" s="55"/>
      <c r="E5" s="271">
        <f>SUM(B5:D5)</f>
        <v>0</v>
      </c>
      <c r="F5" s="71"/>
      <c r="G5" s="70"/>
      <c r="H5" s="55"/>
      <c r="I5" s="110"/>
      <c r="J5" s="71"/>
    </row>
    <row r="6" spans="1:10" x14ac:dyDescent="0.25">
      <c r="A6" s="288">
        <v>2021</v>
      </c>
      <c r="B6" s="759"/>
      <c r="C6" s="760"/>
      <c r="D6" s="760"/>
      <c r="E6" s="272">
        <f>SUM(B6:D6)</f>
        <v>0</v>
      </c>
      <c r="F6" s="216"/>
      <c r="G6" s="459"/>
      <c r="H6" s="460"/>
      <c r="I6" s="765"/>
      <c r="J6" s="216"/>
    </row>
    <row r="7" spans="1:10" x14ac:dyDescent="0.25">
      <c r="A7" s="220">
        <v>2022</v>
      </c>
      <c r="B7" s="169"/>
      <c r="C7" s="94"/>
      <c r="D7" s="94"/>
      <c r="E7" s="449">
        <f>SUM(B7:D7)</f>
        <v>0</v>
      </c>
      <c r="F7" s="170"/>
      <c r="G7" s="169"/>
      <c r="H7" s="94"/>
      <c r="I7" s="171"/>
      <c r="J7" s="170"/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 t="str">
        <f>IF(ISBLANK(F5),"",F5)</f>
        <v/>
      </c>
      <c r="C13" s="28"/>
      <c r="D13" s="28"/>
    </row>
    <row r="14" spans="1:10" x14ac:dyDescent="0.25">
      <c r="A14" s="626">
        <f>A6</f>
        <v>2021</v>
      </c>
      <c r="B14" s="624" t="str">
        <f t="shared" ref="B14:B15" si="0">IF(ISBLANK(F6),"",F6)</f>
        <v/>
      </c>
      <c r="C14" s="28"/>
      <c r="D14" s="28"/>
      <c r="F14" s="627" t="s">
        <v>1534</v>
      </c>
      <c r="G14" s="623" t="str">
        <f>IF(ISBLANK(B7),"",B7)</f>
        <v/>
      </c>
      <c r="I14" s="627" t="s">
        <v>1537</v>
      </c>
      <c r="J14" s="623" t="str">
        <f>IF(ISBLANK(B7),"",B7)</f>
        <v/>
      </c>
    </row>
    <row r="15" spans="1:10" x14ac:dyDescent="0.25">
      <c r="A15" s="626">
        <f t="shared" ref="A15" si="1">A7</f>
        <v>2022</v>
      </c>
      <c r="B15" s="625" t="str">
        <f t="shared" si="0"/>
        <v/>
      </c>
      <c r="C15" s="28"/>
      <c r="D15" s="28"/>
      <c r="F15" s="628" t="s">
        <v>1535</v>
      </c>
      <c r="G15" s="624" t="str">
        <f>IF(ISBLANK(C7),"",C7)</f>
        <v/>
      </c>
      <c r="I15" s="628" t="s">
        <v>1546</v>
      </c>
      <c r="J15" s="624" t="str">
        <f>IF(ISBLANK(C7),"",C7)</f>
        <v/>
      </c>
    </row>
    <row r="16" spans="1:10" x14ac:dyDescent="0.25">
      <c r="A16" s="575"/>
      <c r="B16" s="572"/>
      <c r="C16" s="28"/>
      <c r="D16" s="28"/>
      <c r="F16" s="629" t="s">
        <v>1536</v>
      </c>
      <c r="G16" s="625" t="str">
        <f>IF(ISBLANK(D7),"",D7)</f>
        <v/>
      </c>
      <c r="I16" s="629" t="s">
        <v>1547</v>
      </c>
      <c r="J16" s="625" t="str">
        <f>IF(ISBLANK(D7),"",D7)</f>
        <v/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 t="str">
        <f>IF(ISBLANK(G7),"",G7)</f>
        <v/>
      </c>
    </row>
    <row r="22" spans="1:2" x14ac:dyDescent="0.25">
      <c r="A22" s="628" t="s">
        <v>472</v>
      </c>
      <c r="B22" s="624" t="str">
        <f>IF(ISBLANK(H7),"",H7)</f>
        <v/>
      </c>
    </row>
    <row r="23" spans="1:2" x14ac:dyDescent="0.25">
      <c r="A23" s="629" t="s">
        <v>373</v>
      </c>
      <c r="B23" s="625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/>
      <c r="C5" s="58"/>
      <c r="D5" s="129" t="s">
        <v>827</v>
      </c>
      <c r="E5" s="895" t="s">
        <v>5</v>
      </c>
    </row>
    <row r="6" spans="1:6" x14ac:dyDescent="0.25">
      <c r="A6" s="65" t="s">
        <v>1258</v>
      </c>
      <c r="B6" s="58"/>
      <c r="C6" s="58"/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/>
      <c r="C9" s="58"/>
      <c r="D9" s="129" t="s">
        <v>827</v>
      </c>
      <c r="E9" s="895" t="s">
        <v>5</v>
      </c>
    </row>
    <row r="10" spans="1:6" x14ac:dyDescent="0.25">
      <c r="A10" s="82" t="s">
        <v>1259</v>
      </c>
      <c r="B10" s="61"/>
      <c r="C10" s="61"/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/>
      <c r="C6" s="761"/>
      <c r="D6" s="761"/>
      <c r="E6" s="459"/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/>
      <c r="C7" s="761"/>
      <c r="D7" s="761"/>
      <c r="E7" s="459"/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/>
      <c r="C8" s="762"/>
      <c r="D8" s="762"/>
      <c r="E8" s="603"/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 t="str">
        <f>IF(ISBLANK(B6),"",B6)</f>
        <v/>
      </c>
      <c r="C16" s="757"/>
      <c r="I16" s="702">
        <f>A6</f>
        <v>2020</v>
      </c>
      <c r="J16" s="676" t="str">
        <f>IF(ISBLANK(E6),"",E6)</f>
        <v/>
      </c>
      <c r="K16" s="758"/>
    </row>
    <row r="17" spans="1:10" x14ac:dyDescent="0.25">
      <c r="A17" s="703">
        <f>A7</f>
        <v>2021</v>
      </c>
      <c r="B17" s="855" t="str">
        <f>IF(ISBLANK(B7),"",B7)</f>
        <v/>
      </c>
      <c r="C17" s="757"/>
      <c r="I17" s="703">
        <f>A7</f>
        <v>2021</v>
      </c>
      <c r="J17" s="855" t="str">
        <f>IF(ISBLANK(E7),"",E7)</f>
        <v/>
      </c>
    </row>
    <row r="18" spans="1:10" x14ac:dyDescent="0.25">
      <c r="A18" s="704">
        <f>A8</f>
        <v>2022</v>
      </c>
      <c r="B18" s="678" t="str">
        <f>IF(ISBLANK(B8),"",B8)</f>
        <v/>
      </c>
      <c r="C18" s="757"/>
      <c r="I18" s="704">
        <f>A8</f>
        <v>2022</v>
      </c>
      <c r="J18" s="678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/>
      <c r="D5" s="451" t="str">
        <f>IF(ISBLANK(B5),"",A5)</f>
        <v/>
      </c>
      <c r="E5" s="620" t="str">
        <f>IF(ISBLANK(B5),"",B5)</f>
        <v/>
      </c>
      <c r="K5" s="219">
        <v>2020</v>
      </c>
      <c r="L5" s="657"/>
    </row>
    <row r="6" spans="1:12" x14ac:dyDescent="0.25">
      <c r="A6" s="231">
        <v>2021</v>
      </c>
      <c r="B6" s="604"/>
      <c r="D6" s="452" t="str">
        <f>IF(ISBLANK(B6),"",A6)</f>
        <v/>
      </c>
      <c r="E6" s="621" t="str">
        <f>IF(ISBLANK(B6),"",B6)</f>
        <v/>
      </c>
      <c r="K6" s="288">
        <v>2021</v>
      </c>
      <c r="L6" s="659"/>
    </row>
    <row r="7" spans="1:12" x14ac:dyDescent="0.25">
      <c r="A7" s="123">
        <v>2022</v>
      </c>
      <c r="B7" s="619"/>
      <c r="D7" s="381" t="str">
        <f>IF(ISBLANK(B7),"",A7)</f>
        <v/>
      </c>
      <c r="E7" s="622" t="str">
        <f>IF(ISBLANK(B7),"",B7)</f>
        <v/>
      </c>
      <c r="K7" s="221">
        <v>2022</v>
      </c>
      <c r="L7" s="619"/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/>
      <c r="C4" s="645"/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/>
      <c r="C5" s="604"/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/>
      <c r="C6" s="604"/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/>
      <c r="C5" s="645"/>
      <c r="D5" s="645"/>
      <c r="E5" s="871"/>
      <c r="F5" s="1048"/>
      <c r="G5" s="1048"/>
      <c r="H5" s="367"/>
      <c r="I5" s="255"/>
      <c r="J5" s="255"/>
      <c r="K5" s="255"/>
      <c r="L5" s="255"/>
    </row>
    <row r="6" spans="1:12" x14ac:dyDescent="0.25">
      <c r="A6" s="488">
        <v>2021</v>
      </c>
      <c r="B6" s="765"/>
      <c r="C6" s="659"/>
      <c r="D6" s="659"/>
      <c r="E6" s="659"/>
      <c r="F6" s="659"/>
      <c r="G6" s="659"/>
      <c r="H6" s="367"/>
      <c r="I6" s="255"/>
      <c r="J6" s="255"/>
      <c r="K6" s="255"/>
      <c r="L6" s="255"/>
    </row>
    <row r="7" spans="1:12" x14ac:dyDescent="0.25">
      <c r="A7" s="483">
        <v>2022</v>
      </c>
      <c r="B7" s="950"/>
      <c r="C7" s="619"/>
      <c r="D7" s="619"/>
      <c r="E7" s="619"/>
      <c r="F7" s="619"/>
      <c r="G7" s="619"/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17.2</v>
      </c>
      <c r="C4" s="657">
        <v>86</v>
      </c>
      <c r="D4" s="657">
        <v>3.1</v>
      </c>
      <c r="E4" s="657"/>
      <c r="F4" s="657"/>
      <c r="G4" s="657"/>
      <c r="H4" s="657"/>
      <c r="I4" s="657"/>
      <c r="J4" s="657"/>
      <c r="K4" s="255"/>
      <c r="L4" s="255"/>
      <c r="M4" s="255"/>
    </row>
    <row r="5" spans="1:13" x14ac:dyDescent="0.25">
      <c r="A5" s="488">
        <v>2021</v>
      </c>
      <c r="B5" s="604">
        <v>17.2</v>
      </c>
      <c r="C5" s="604">
        <v>73</v>
      </c>
      <c r="D5" s="604">
        <v>2.7</v>
      </c>
      <c r="E5" s="604"/>
      <c r="F5" s="604"/>
      <c r="G5" s="604"/>
      <c r="H5" s="604"/>
      <c r="I5" s="604"/>
      <c r="J5" s="604"/>
      <c r="K5" s="255"/>
      <c r="L5" s="255"/>
      <c r="M5" s="255"/>
    </row>
    <row r="6" spans="1:13" x14ac:dyDescent="0.25">
      <c r="A6" s="483">
        <v>2022</v>
      </c>
      <c r="B6" s="619">
        <v>16.5</v>
      </c>
      <c r="C6" s="619">
        <v>84</v>
      </c>
      <c r="D6" s="619">
        <v>3.2</v>
      </c>
      <c r="E6" s="619"/>
      <c r="F6" s="619"/>
      <c r="G6" s="619"/>
      <c r="H6" s="619"/>
      <c r="I6" s="619"/>
      <c r="J6" s="619"/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5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69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25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147</v>
      </c>
      <c r="C4" s="1015">
        <v>82</v>
      </c>
      <c r="D4" s="1015">
        <v>65</v>
      </c>
      <c r="E4" s="1014">
        <v>229</v>
      </c>
      <c r="F4" s="1015">
        <v>121</v>
      </c>
      <c r="G4" s="1015">
        <v>108</v>
      </c>
      <c r="H4" s="1016">
        <v>11.4</v>
      </c>
      <c r="I4" s="1016">
        <v>17.7</v>
      </c>
      <c r="J4" s="1016">
        <v>-6.3</v>
      </c>
      <c r="K4" s="70">
        <v>221</v>
      </c>
      <c r="L4" s="55">
        <v>92</v>
      </c>
      <c r="M4" s="110">
        <v>129</v>
      </c>
      <c r="N4" s="55">
        <v>281</v>
      </c>
      <c r="O4" s="55">
        <v>124</v>
      </c>
      <c r="P4" s="110">
        <v>157</v>
      </c>
    </row>
    <row r="5" spans="1:17" x14ac:dyDescent="0.25">
      <c r="A5" s="288">
        <v>2021</v>
      </c>
      <c r="B5" s="1017">
        <v>145</v>
      </c>
      <c r="C5" s="1018">
        <v>81</v>
      </c>
      <c r="D5" s="1018">
        <v>64</v>
      </c>
      <c r="E5" s="1017">
        <v>253</v>
      </c>
      <c r="F5" s="1018">
        <v>125</v>
      </c>
      <c r="G5" s="1018">
        <v>128</v>
      </c>
      <c r="H5" s="1019">
        <v>11.4</v>
      </c>
      <c r="I5" s="1019">
        <v>19.8</v>
      </c>
      <c r="J5" s="1019">
        <v>-8.5</v>
      </c>
      <c r="K5" s="214">
        <v>239</v>
      </c>
      <c r="L5" s="58">
        <v>104</v>
      </c>
      <c r="M5" s="162">
        <v>135</v>
      </c>
      <c r="N5" s="58">
        <v>323</v>
      </c>
      <c r="O5" s="58">
        <v>136</v>
      </c>
      <c r="P5" s="162">
        <v>187</v>
      </c>
    </row>
    <row r="6" spans="1:17" x14ac:dyDescent="0.25">
      <c r="A6" s="221">
        <v>2022</v>
      </c>
      <c r="B6" s="1020">
        <v>151</v>
      </c>
      <c r="C6" s="1021">
        <v>75</v>
      </c>
      <c r="D6" s="1021">
        <v>76</v>
      </c>
      <c r="E6" s="1020">
        <v>186</v>
      </c>
      <c r="F6" s="1021">
        <v>79</v>
      </c>
      <c r="G6" s="1021">
        <v>107</v>
      </c>
      <c r="H6" s="1022">
        <v>12.5</v>
      </c>
      <c r="I6" s="1022">
        <v>15.4</v>
      </c>
      <c r="J6" s="1022">
        <v>-2.9</v>
      </c>
      <c r="K6" s="1023">
        <v>298</v>
      </c>
      <c r="L6" s="1024">
        <v>133</v>
      </c>
      <c r="M6" s="1025">
        <v>165</v>
      </c>
      <c r="N6" s="1024">
        <v>347</v>
      </c>
      <c r="O6" s="1024">
        <v>146</v>
      </c>
      <c r="P6" s="1025">
        <v>201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65</v>
      </c>
      <c r="C13" s="321">
        <f>IF(ISBLANK(C4),"",C4)</f>
        <v>82</v>
      </c>
      <c r="D13" s="366"/>
      <c r="E13" s="324">
        <f>A4</f>
        <v>2020</v>
      </c>
      <c r="F13" s="321">
        <f>IF(ISBLANK(G4),"",G4)</f>
        <v>108</v>
      </c>
      <c r="G13" s="321">
        <f>IF(ISBLANK(F4),"",F4)</f>
        <v>121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64</v>
      </c>
      <c r="C14" s="322">
        <f t="shared" ref="C14:C15" si="2">IF(ISBLANK(C5),"",C5)</f>
        <v>81</v>
      </c>
      <c r="D14" s="366"/>
      <c r="E14" s="325">
        <f t="shared" ref="E14:E15" si="3">A5</f>
        <v>2021</v>
      </c>
      <c r="F14" s="322">
        <f t="shared" ref="F14:F15" si="4">IF(ISBLANK(G5),"",G5)</f>
        <v>128</v>
      </c>
      <c r="G14" s="322">
        <f t="shared" ref="G14:G15" si="5">IF(ISBLANK(F5),"",F5)</f>
        <v>125</v>
      </c>
      <c r="H14" s="391"/>
      <c r="I14" s="391"/>
      <c r="J14" s="48"/>
      <c r="K14" s="327" t="s">
        <v>544</v>
      </c>
      <c r="L14" s="330">
        <f>IF(ISBLANK(K4),"",K4)</f>
        <v>221</v>
      </c>
      <c r="M14" s="330">
        <f>IF(ISBLANK(K5),"",K5)</f>
        <v>239</v>
      </c>
      <c r="N14" s="330">
        <f>IF(ISBLANK(K6),"",K6)</f>
        <v>298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76</v>
      </c>
      <c r="C15" s="323">
        <f t="shared" si="2"/>
        <v>75</v>
      </c>
      <c r="E15" s="326">
        <f t="shared" si="3"/>
        <v>2022</v>
      </c>
      <c r="F15" s="323">
        <f t="shared" si="4"/>
        <v>107</v>
      </c>
      <c r="G15" s="323">
        <f t="shared" si="5"/>
        <v>79</v>
      </c>
      <c r="H15" s="213"/>
      <c r="I15" s="213"/>
      <c r="J15" s="28"/>
      <c r="K15" s="328" t="s">
        <v>543</v>
      </c>
      <c r="L15" s="331">
        <f>IF(ISBLANK(N4),"",N4)</f>
        <v>281</v>
      </c>
      <c r="M15" s="331">
        <f>IF(ISBLANK(N5),"",N5)</f>
        <v>323</v>
      </c>
      <c r="N15" s="331">
        <f>IF(ISBLANK(N6),"",N6)</f>
        <v>347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221</v>
      </c>
      <c r="M19" s="330">
        <f>IF(ISBLANK(K5),"",K5)</f>
        <v>239</v>
      </c>
      <c r="N19" s="330">
        <f>IF(ISBLANK(K6),"",K6)</f>
        <v>298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281</v>
      </c>
      <c r="M20" s="331">
        <f>IF(ISBLANK(N5),"",N5)</f>
        <v>323</v>
      </c>
      <c r="N20" s="331">
        <f>IF(ISBLANK(N6),"",N6)</f>
        <v>347</v>
      </c>
      <c r="O20" s="366"/>
    </row>
    <row r="21" spans="1:15" x14ac:dyDescent="0.25">
      <c r="A21" s="324">
        <f>A4</f>
        <v>2020</v>
      </c>
      <c r="B21" s="321">
        <f>IF(ISBLANK(D4),"",D4)</f>
        <v>65</v>
      </c>
      <c r="C21" s="321">
        <f>IF(ISBLANK(C4),"",C4)</f>
        <v>82</v>
      </c>
      <c r="E21" s="324">
        <f>A4</f>
        <v>2020</v>
      </c>
      <c r="F21" s="321">
        <f>IF(ISBLANK(G4),"",G4)</f>
        <v>108</v>
      </c>
      <c r="G21" s="321">
        <f>IF(ISBLANK(F4),"",F4)</f>
        <v>121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64</v>
      </c>
      <c r="C22" s="322">
        <f t="shared" ref="C22:C23" si="8">IF(ISBLANK(C5),"",C5)</f>
        <v>81</v>
      </c>
      <c r="E22" s="325">
        <f t="shared" ref="E22:E23" si="9">A5</f>
        <v>2021</v>
      </c>
      <c r="F22" s="322">
        <f t="shared" ref="F22:F23" si="10">IF(ISBLANK(G5),"",G5)</f>
        <v>128</v>
      </c>
      <c r="G22" s="322">
        <f t="shared" ref="G22:G23" si="11">IF(ISBLANK(F5),"",F5)</f>
        <v>125</v>
      </c>
    </row>
    <row r="23" spans="1:15" x14ac:dyDescent="0.25">
      <c r="A23" s="326">
        <f t="shared" si="6"/>
        <v>2022</v>
      </c>
      <c r="B23" s="323">
        <f t="shared" si="7"/>
        <v>76</v>
      </c>
      <c r="C23" s="323">
        <f t="shared" si="8"/>
        <v>75</v>
      </c>
      <c r="E23" s="326">
        <f t="shared" si="9"/>
        <v>2022</v>
      </c>
      <c r="F23" s="323">
        <f t="shared" si="10"/>
        <v>107</v>
      </c>
      <c r="G23" s="323">
        <f t="shared" si="11"/>
        <v>79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9</v>
      </c>
      <c r="C5" s="613"/>
      <c r="D5" s="613"/>
      <c r="E5" s="601">
        <v>9</v>
      </c>
      <c r="F5" s="618"/>
      <c r="G5" s="947"/>
      <c r="H5" s="601">
        <v>35</v>
      </c>
      <c r="I5" s="618">
        <v>12</v>
      </c>
      <c r="J5" s="618">
        <v>23</v>
      </c>
      <c r="K5" s="618"/>
      <c r="L5" s="947"/>
    </row>
    <row r="6" spans="1:12" x14ac:dyDescent="0.25">
      <c r="A6" s="288">
        <v>2021</v>
      </c>
      <c r="B6" s="603">
        <v>3</v>
      </c>
      <c r="C6" s="614"/>
      <c r="D6" s="614"/>
      <c r="E6" s="1043">
        <v>14</v>
      </c>
      <c r="F6" s="1037"/>
      <c r="G6" s="982"/>
      <c r="H6" s="1043">
        <v>53</v>
      </c>
      <c r="I6" s="1037">
        <v>23</v>
      </c>
      <c r="J6" s="1037">
        <v>30</v>
      </c>
      <c r="K6" s="1037"/>
      <c r="L6" s="982"/>
    </row>
    <row r="7" spans="1:12" x14ac:dyDescent="0.25">
      <c r="A7" s="220">
        <v>2022</v>
      </c>
      <c r="B7" s="603">
        <v>5</v>
      </c>
      <c r="C7" s="614"/>
      <c r="D7" s="614"/>
      <c r="E7" s="1043">
        <v>25</v>
      </c>
      <c r="F7" s="1037"/>
      <c r="G7" s="982"/>
      <c r="H7" s="1043">
        <v>69</v>
      </c>
      <c r="I7" s="1037">
        <v>27</v>
      </c>
      <c r="J7" s="1037">
        <v>42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27</v>
      </c>
    </row>
    <row r="15" spans="1:12" ht="30" x14ac:dyDescent="0.25">
      <c r="A15" s="835" t="s">
        <v>1551</v>
      </c>
      <c r="B15" s="625">
        <f>IF(ISBLANK(J7),"",J7)</f>
        <v>42</v>
      </c>
    </row>
    <row r="17" spans="1:2" x14ac:dyDescent="0.25">
      <c r="A17" s="627" t="s">
        <v>1548</v>
      </c>
      <c r="B17" s="623">
        <f>IF(ISBLANK(I7),"",I7)</f>
        <v>27</v>
      </c>
    </row>
    <row r="18" spans="1:2" x14ac:dyDescent="0.25">
      <c r="A18" s="629" t="s">
        <v>1549</v>
      </c>
      <c r="B18" s="625">
        <f>IF(ISBLANK(J7),"",J7)</f>
        <v>42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54.7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42.9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54.7</v>
      </c>
      <c r="C14" s="73">
        <v>42.9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/>
      <c r="C4" s="55"/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1292.76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13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0.7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28</v>
      </c>
      <c r="C12" s="61">
        <v>2021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/>
      <c r="C5" s="613"/>
      <c r="D5" s="753">
        <v>3618</v>
      </c>
      <c r="E5" s="753">
        <v>29</v>
      </c>
      <c r="G5" s="360">
        <v>2014</v>
      </c>
      <c r="H5" s="70">
        <v>0</v>
      </c>
      <c r="I5" s="55">
        <v>0</v>
      </c>
      <c r="J5" s="55">
        <v>0</v>
      </c>
      <c r="K5" s="71">
        <v>0</v>
      </c>
    </row>
    <row r="6" spans="1:12" x14ac:dyDescent="0.25">
      <c r="A6" s="288">
        <v>2021</v>
      </c>
      <c r="B6" s="603"/>
      <c r="C6" s="614"/>
      <c r="D6" s="961">
        <v>3549</v>
      </c>
      <c r="E6" s="961">
        <v>28</v>
      </c>
      <c r="G6" s="482">
        <v>2017</v>
      </c>
      <c r="H6" s="214">
        <v>1292.76</v>
      </c>
      <c r="I6" s="58">
        <v>61</v>
      </c>
      <c r="J6" s="58">
        <v>1231.76</v>
      </c>
      <c r="K6" s="216">
        <v>13</v>
      </c>
    </row>
    <row r="7" spans="1:12" x14ac:dyDescent="0.25">
      <c r="A7" s="220">
        <v>2022</v>
      </c>
      <c r="B7" s="603"/>
      <c r="C7" s="614"/>
      <c r="D7" s="961"/>
      <c r="E7" s="961"/>
      <c r="G7" s="484">
        <v>2020</v>
      </c>
      <c r="H7" s="72">
        <v>1292.76</v>
      </c>
      <c r="I7" s="61">
        <v>61</v>
      </c>
      <c r="J7" s="61">
        <v>1231.76</v>
      </c>
      <c r="K7" s="73">
        <v>13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 t="str">
        <f>IF(ISBLANK(C7),"",C7)</f>
        <v/>
      </c>
      <c r="D14" s="633">
        <f>A5</f>
        <v>2020</v>
      </c>
      <c r="E14" s="627">
        <f>IF(ISBLANK(D5),"",D5)</f>
        <v>3618</v>
      </c>
      <c r="F14" s="213"/>
      <c r="G14" s="636" t="s">
        <v>933</v>
      </c>
      <c r="H14" s="623">
        <f>IF(ISBLANK(J7),"",J7)</f>
        <v>1231.76</v>
      </c>
      <c r="I14" s="213"/>
      <c r="J14" s="213"/>
    </row>
    <row r="15" spans="1:12" x14ac:dyDescent="0.25">
      <c r="A15" s="872" t="s">
        <v>16</v>
      </c>
      <c r="B15" s="632" t="str">
        <f>IF(ISBLANK(B7),"",B7)</f>
        <v/>
      </c>
      <c r="D15" s="634">
        <f t="shared" ref="D15:D16" si="0">A6</f>
        <v>2021</v>
      </c>
      <c r="E15" s="628">
        <f>IF(ISBLANK(D6),"",D6)</f>
        <v>3549</v>
      </c>
      <c r="F15" s="213"/>
      <c r="G15" s="637" t="s">
        <v>934</v>
      </c>
      <c r="H15" s="625">
        <f>IF(ISBLANK(I7),"",I7)</f>
        <v>61</v>
      </c>
      <c r="I15" s="213"/>
      <c r="J15" s="213"/>
    </row>
    <row r="16" spans="1:12" x14ac:dyDescent="0.25">
      <c r="D16" s="635">
        <f t="shared" si="0"/>
        <v>2022</v>
      </c>
      <c r="E16" s="629" t="str">
        <f>IF(ISBLANK(D7),"",D7)</f>
        <v/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 t="str">
        <f>IF(ISBLANK(C7),"",C7)</f>
        <v/>
      </c>
      <c r="F19" s="255"/>
      <c r="G19" s="636" t="s">
        <v>537</v>
      </c>
      <c r="H19" s="623">
        <f>IF(ISBLANK(J7),"",J7)</f>
        <v>1231.76</v>
      </c>
      <c r="I19" s="213"/>
      <c r="J19" s="213"/>
      <c r="N19" s="255"/>
    </row>
    <row r="20" spans="1:14" x14ac:dyDescent="0.25">
      <c r="A20" s="872" t="s">
        <v>506</v>
      </c>
      <c r="B20" s="632" t="str">
        <f>IF(ISBLANK(B7),"",B7)</f>
        <v/>
      </c>
      <c r="F20" s="255"/>
      <c r="G20" s="637" t="s">
        <v>536</v>
      </c>
      <c r="H20" s="625">
        <f>IF(ISBLANK(I7),"",I7)</f>
        <v>61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0.7</v>
      </c>
      <c r="C5" s="1101"/>
      <c r="D5" s="1102"/>
      <c r="E5" s="1101"/>
      <c r="F5" s="1102"/>
    </row>
    <row r="6" spans="1:9" x14ac:dyDescent="0.25">
      <c r="A6" s="220">
        <v>2021</v>
      </c>
      <c r="B6" s="1101">
        <v>0.9</v>
      </c>
      <c r="C6" s="1101"/>
      <c r="D6" s="1102"/>
      <c r="E6" s="1101"/>
      <c r="F6" s="1102"/>
    </row>
    <row r="7" spans="1:9" x14ac:dyDescent="0.25">
      <c r="A7" s="221">
        <v>2022</v>
      </c>
      <c r="B7" s="73">
        <v>0.7</v>
      </c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1791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392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1399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7255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941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6314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2.4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4.5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0</v>
      </c>
      <c r="C5" s="460">
        <v>0</v>
      </c>
      <c r="D5" s="460">
        <v>0</v>
      </c>
      <c r="E5" s="459">
        <v>0</v>
      </c>
      <c r="F5" s="460">
        <v>0</v>
      </c>
      <c r="G5" s="460">
        <v>0</v>
      </c>
      <c r="H5" s="459">
        <v>0</v>
      </c>
      <c r="I5" s="765">
        <v>0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0</v>
      </c>
      <c r="C6" s="460">
        <v>0</v>
      </c>
      <c r="D6" s="460">
        <v>0</v>
      </c>
      <c r="E6" s="459">
        <v>0</v>
      </c>
      <c r="F6" s="460">
        <v>0</v>
      </c>
      <c r="G6" s="460">
        <v>0</v>
      </c>
      <c r="H6" s="459">
        <v>0</v>
      </c>
      <c r="I6" s="765">
        <v>0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1791</v>
      </c>
      <c r="C7" s="614">
        <v>392</v>
      </c>
      <c r="D7" s="614">
        <v>1399</v>
      </c>
      <c r="E7" s="603">
        <v>7255</v>
      </c>
      <c r="F7" s="614">
        <v>941</v>
      </c>
      <c r="G7" s="614">
        <v>6314</v>
      </c>
      <c r="H7" s="949">
        <v>2.4</v>
      </c>
      <c r="I7" s="950">
        <v>4.5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0</v>
      </c>
      <c r="C14" s="676">
        <f t="shared" ref="C14:D14" si="0">IF(ISBLANK(C5),"",C5)</f>
        <v>0</v>
      </c>
      <c r="D14" s="671">
        <f t="shared" si="0"/>
        <v>0</v>
      </c>
      <c r="F14" s="886">
        <f>A5</f>
        <v>2020</v>
      </c>
      <c r="G14" s="676">
        <f>IF(ISBLANK(E5),"",E5)</f>
        <v>0</v>
      </c>
      <c r="H14" s="676">
        <f t="shared" ref="H14:I16" si="1">IF(ISBLANK(F5),"",F5)</f>
        <v>0</v>
      </c>
      <c r="I14" s="671">
        <f t="shared" si="1"/>
        <v>0</v>
      </c>
      <c r="J14" s="758"/>
      <c r="K14" s="886">
        <f>A5</f>
        <v>2020</v>
      </c>
      <c r="L14" s="676">
        <f>IF(ISBLANK(H5),"",H5)</f>
        <v>0</v>
      </c>
      <c r="M14" s="671">
        <f>IF(ISBLANK(I5),"",I5)</f>
        <v>0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0</v>
      </c>
      <c r="C15" s="881">
        <f t="shared" si="3"/>
        <v>0</v>
      </c>
      <c r="D15" s="888">
        <f t="shared" si="3"/>
        <v>0</v>
      </c>
      <c r="F15" s="892">
        <f t="shared" ref="F15:F16" si="4">A6</f>
        <v>2021</v>
      </c>
      <c r="G15" s="855">
        <f t="shared" ref="G15:G16" si="5">IF(ISBLANK(E6),"",E6)</f>
        <v>0</v>
      </c>
      <c r="H15" s="855">
        <f t="shared" si="1"/>
        <v>0</v>
      </c>
      <c r="I15" s="672">
        <f t="shared" si="1"/>
        <v>0</v>
      </c>
      <c r="J15" s="213"/>
      <c r="K15" s="892">
        <f t="shared" ref="K15:K16" si="6">A6</f>
        <v>2021</v>
      </c>
      <c r="L15" s="855">
        <f t="shared" ref="L15:M16" si="7">IF(ISBLANK(H6),"",H6)</f>
        <v>0</v>
      </c>
      <c r="M15" s="672">
        <f t="shared" si="7"/>
        <v>0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1791</v>
      </c>
      <c r="C16" s="890">
        <f t="shared" si="3"/>
        <v>392</v>
      </c>
      <c r="D16" s="891">
        <f t="shared" si="3"/>
        <v>1399</v>
      </c>
      <c r="F16" s="893">
        <f t="shared" si="4"/>
        <v>2022</v>
      </c>
      <c r="G16" s="678">
        <f t="shared" si="5"/>
        <v>7255</v>
      </c>
      <c r="H16" s="678">
        <f t="shared" si="1"/>
        <v>941</v>
      </c>
      <c r="I16" s="673">
        <f t="shared" si="1"/>
        <v>6314</v>
      </c>
      <c r="J16" s="213"/>
      <c r="K16" s="893">
        <f t="shared" si="6"/>
        <v>2022</v>
      </c>
      <c r="L16" s="678">
        <f t="shared" si="7"/>
        <v>2.4</v>
      </c>
      <c r="M16" s="673">
        <f t="shared" si="7"/>
        <v>4.5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0</v>
      </c>
      <c r="C22" s="676">
        <f t="shared" ref="C22:D22" si="8">IF(ISBLANK(C5),"",C5)</f>
        <v>0</v>
      </c>
      <c r="D22" s="671">
        <f t="shared" si="8"/>
        <v>0</v>
      </c>
      <c r="F22" s="886">
        <f>A5</f>
        <v>2020</v>
      </c>
      <c r="G22" s="676">
        <f>IF(ISBLANK(E5),"",E5)</f>
        <v>0</v>
      </c>
      <c r="H22" s="676">
        <f t="shared" ref="H22:I24" si="9">IF(ISBLANK(F5),"",F5)</f>
        <v>0</v>
      </c>
      <c r="I22" s="671">
        <f t="shared" si="9"/>
        <v>0</v>
      </c>
      <c r="J22" s="758"/>
      <c r="K22" s="886">
        <f>A5</f>
        <v>2020</v>
      </c>
      <c r="L22" s="676">
        <f>IF(ISBLANK(H5),"",H5)</f>
        <v>0</v>
      </c>
      <c r="M22" s="671">
        <f>IF(ISBLANK(I5),"",I5)</f>
        <v>0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0</v>
      </c>
      <c r="C23" s="855">
        <f t="shared" si="11"/>
        <v>0</v>
      </c>
      <c r="D23" s="672">
        <f t="shared" si="11"/>
        <v>0</v>
      </c>
      <c r="F23" s="892">
        <f t="shared" ref="F23:F24" si="12">A6</f>
        <v>2021</v>
      </c>
      <c r="G23" s="855">
        <f t="shared" ref="G23:G24" si="13">IF(ISBLANK(E6),"",E6)</f>
        <v>0</v>
      </c>
      <c r="H23" s="855">
        <f t="shared" si="9"/>
        <v>0</v>
      </c>
      <c r="I23" s="672">
        <f t="shared" si="9"/>
        <v>0</v>
      </c>
      <c r="J23" s="213"/>
      <c r="K23" s="892">
        <f t="shared" ref="K23:K24" si="14">A6</f>
        <v>2021</v>
      </c>
      <c r="L23" s="855">
        <f t="shared" ref="L23:M24" si="15">IF(ISBLANK(H6),"",H6)</f>
        <v>0</v>
      </c>
      <c r="M23" s="672">
        <f t="shared" si="15"/>
        <v>0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1791</v>
      </c>
      <c r="C24" s="678">
        <f t="shared" si="11"/>
        <v>392</v>
      </c>
      <c r="D24" s="673">
        <f t="shared" si="11"/>
        <v>1399</v>
      </c>
      <c r="F24" s="893">
        <f t="shared" si="12"/>
        <v>2022</v>
      </c>
      <c r="G24" s="678">
        <f t="shared" si="13"/>
        <v>7255</v>
      </c>
      <c r="H24" s="678">
        <f t="shared" si="9"/>
        <v>941</v>
      </c>
      <c r="I24" s="673">
        <f t="shared" si="9"/>
        <v>6314</v>
      </c>
      <c r="J24" s="213"/>
      <c r="K24" s="893">
        <f t="shared" si="14"/>
        <v>2022</v>
      </c>
      <c r="L24" s="678">
        <f t="shared" si="15"/>
        <v>2.4</v>
      </c>
      <c r="M24" s="673">
        <f t="shared" si="15"/>
        <v>4.5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40</v>
      </c>
      <c r="C3" s="71">
        <v>0</v>
      </c>
      <c r="D3" s="71"/>
      <c r="F3" s="105" t="s">
        <v>545</v>
      </c>
      <c r="G3" s="97">
        <f>IF(ISBLANK(B3),"",B3)</f>
        <v>40</v>
      </c>
      <c r="H3" s="97">
        <f>IF(ISBLANK(B4),"",B4)</f>
        <v>60</v>
      </c>
      <c r="I3" s="97">
        <f>IF(ISBLANK(B5),"",B5)</f>
        <v>54</v>
      </c>
      <c r="J3" s="367"/>
    </row>
    <row r="4" spans="1:12" x14ac:dyDescent="0.25">
      <c r="A4" s="288">
        <v>2021</v>
      </c>
      <c r="B4" s="216">
        <v>60</v>
      </c>
      <c r="C4" s="216">
        <v>0</v>
      </c>
      <c r="D4" s="216"/>
      <c r="F4" s="130" t="s">
        <v>546</v>
      </c>
      <c r="G4" s="98">
        <f>IF(ISBLANK(C3),"",C3)</f>
        <v>0</v>
      </c>
      <c r="H4" s="98">
        <f>IF(ISBLANK(C4),"",C4)</f>
        <v>0</v>
      </c>
      <c r="I4" s="98">
        <f>IF(ISBLANK(C5),"",C5)</f>
        <v>1</v>
      </c>
      <c r="J4" s="367"/>
    </row>
    <row r="5" spans="1:12" x14ac:dyDescent="0.25">
      <c r="A5" s="220">
        <v>2022</v>
      </c>
      <c r="B5" s="170">
        <v>54</v>
      </c>
      <c r="C5" s="170">
        <v>1</v>
      </c>
      <c r="D5" s="170">
        <v>9.5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40</v>
      </c>
      <c r="H8" s="97">
        <f>IF(ISBLANK(B4),"",B4)</f>
        <v>60</v>
      </c>
      <c r="I8" s="97">
        <f>IF(ISBLANK(B5),"",B5)</f>
        <v>54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0</v>
      </c>
      <c r="H9" s="98">
        <f>IF(ISBLANK(C4),"",C4)</f>
        <v>0</v>
      </c>
      <c r="I9" s="98">
        <f>IF(ISBLANK(C5),"",C5)</f>
        <v>1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>
        <f>IF(ISBLANK(D5),"",D5)</f>
        <v>9.5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356</v>
      </c>
      <c r="C4" s="110">
        <v>420</v>
      </c>
      <c r="E4" s="29" t="s">
        <v>548</v>
      </c>
      <c r="F4" s="165">
        <f>B4/($B$22+$C$22)*100</f>
        <v>2.9380209622843938</v>
      </c>
      <c r="G4" s="165">
        <f>C4/($B$22+$C$22)*100</f>
        <v>3.4662045060658579</v>
      </c>
      <c r="J4" s="29" t="s">
        <v>548</v>
      </c>
      <c r="K4" s="165">
        <f>G4</f>
        <v>3.4662045060658579</v>
      </c>
    </row>
    <row r="5" spans="1:11" x14ac:dyDescent="0.25">
      <c r="A5" s="204" t="s">
        <v>549</v>
      </c>
      <c r="B5" s="214">
        <v>338</v>
      </c>
      <c r="C5" s="162">
        <v>354</v>
      </c>
      <c r="E5" s="29" t="s">
        <v>549</v>
      </c>
      <c r="F5" s="165">
        <f t="shared" ref="F5:G21" si="0">B5/($B$22+$C$22)*100</f>
        <v>2.7894693405958568</v>
      </c>
      <c r="G5" s="165">
        <f t="shared" si="0"/>
        <v>2.921515226541223</v>
      </c>
      <c r="J5" s="29" t="s">
        <v>549</v>
      </c>
      <c r="K5" s="165">
        <f t="shared" ref="K5:K21" si="1">G5</f>
        <v>2.921515226541223</v>
      </c>
    </row>
    <row r="6" spans="1:11" x14ac:dyDescent="0.25">
      <c r="A6" s="204" t="s">
        <v>550</v>
      </c>
      <c r="B6" s="214">
        <v>347</v>
      </c>
      <c r="C6" s="162">
        <v>353</v>
      </c>
      <c r="E6" s="29" t="s">
        <v>550</v>
      </c>
      <c r="F6" s="165">
        <f t="shared" si="0"/>
        <v>2.8637451514401255</v>
      </c>
      <c r="G6" s="165">
        <f t="shared" si="0"/>
        <v>2.9132623586696376</v>
      </c>
      <c r="J6" s="29" t="s">
        <v>550</v>
      </c>
      <c r="K6" s="165">
        <f t="shared" si="1"/>
        <v>2.9132623586696376</v>
      </c>
    </row>
    <row r="7" spans="1:11" x14ac:dyDescent="0.25">
      <c r="A7" s="204" t="s">
        <v>551</v>
      </c>
      <c r="B7" s="214">
        <v>388</v>
      </c>
      <c r="C7" s="162">
        <v>415</v>
      </c>
      <c r="E7" s="29" t="s">
        <v>551</v>
      </c>
      <c r="F7" s="165">
        <f t="shared" si="0"/>
        <v>3.2021127341751257</v>
      </c>
      <c r="G7" s="165">
        <f t="shared" si="0"/>
        <v>3.4249401667079309</v>
      </c>
      <c r="J7" s="29" t="s">
        <v>551</v>
      </c>
      <c r="K7" s="165">
        <f t="shared" si="1"/>
        <v>3.4249401667079309</v>
      </c>
    </row>
    <row r="8" spans="1:11" x14ac:dyDescent="0.25">
      <c r="A8" s="204" t="s">
        <v>552</v>
      </c>
      <c r="B8" s="214">
        <v>364</v>
      </c>
      <c r="C8" s="162">
        <v>391</v>
      </c>
      <c r="E8" s="29" t="s">
        <v>552</v>
      </c>
      <c r="F8" s="165">
        <f t="shared" si="0"/>
        <v>3.0040439052570771</v>
      </c>
      <c r="G8" s="165">
        <f t="shared" si="0"/>
        <v>3.2268713377898819</v>
      </c>
      <c r="J8" s="29" t="s">
        <v>552</v>
      </c>
      <c r="K8" s="165">
        <f t="shared" si="1"/>
        <v>3.2268713377898819</v>
      </c>
    </row>
    <row r="9" spans="1:11" x14ac:dyDescent="0.25">
      <c r="A9" s="204" t="s">
        <v>553</v>
      </c>
      <c r="B9" s="214">
        <v>329</v>
      </c>
      <c r="C9" s="162">
        <v>357</v>
      </c>
      <c r="E9" s="29" t="s">
        <v>553</v>
      </c>
      <c r="F9" s="165">
        <f t="shared" si="0"/>
        <v>2.7151935297515886</v>
      </c>
      <c r="G9" s="165">
        <f t="shared" si="0"/>
        <v>2.9462738301559792</v>
      </c>
      <c r="J9" s="29" t="s">
        <v>553</v>
      </c>
      <c r="K9" s="165">
        <f t="shared" si="1"/>
        <v>2.9462738301559792</v>
      </c>
    </row>
    <row r="10" spans="1:11" x14ac:dyDescent="0.25">
      <c r="A10" s="204" t="s">
        <v>554</v>
      </c>
      <c r="B10" s="214">
        <v>323</v>
      </c>
      <c r="C10" s="162">
        <v>362</v>
      </c>
      <c r="E10" s="29" t="s">
        <v>554</v>
      </c>
      <c r="F10" s="165">
        <f t="shared" si="0"/>
        <v>2.6656763225220765</v>
      </c>
      <c r="G10" s="165">
        <f t="shared" si="0"/>
        <v>2.9875381695139058</v>
      </c>
      <c r="J10" s="29" t="s">
        <v>554</v>
      </c>
      <c r="K10" s="165">
        <f t="shared" si="1"/>
        <v>2.9875381695139058</v>
      </c>
    </row>
    <row r="11" spans="1:11" x14ac:dyDescent="0.25">
      <c r="A11" s="204" t="s">
        <v>555</v>
      </c>
      <c r="B11" s="214">
        <v>336</v>
      </c>
      <c r="C11" s="162">
        <v>401</v>
      </c>
      <c r="E11" s="29" t="s">
        <v>555</v>
      </c>
      <c r="F11" s="165">
        <f t="shared" si="0"/>
        <v>2.772963604852686</v>
      </c>
      <c r="G11" s="165">
        <f t="shared" si="0"/>
        <v>3.3094000165057356</v>
      </c>
      <c r="J11" s="29" t="s">
        <v>555</v>
      </c>
      <c r="K11" s="165">
        <f t="shared" si="1"/>
        <v>3.3094000165057356</v>
      </c>
    </row>
    <row r="12" spans="1:11" x14ac:dyDescent="0.25">
      <c r="A12" s="204" t="s">
        <v>556</v>
      </c>
      <c r="B12" s="214">
        <v>422</v>
      </c>
      <c r="C12" s="162">
        <v>414</v>
      </c>
      <c r="E12" s="29" t="s">
        <v>556</v>
      </c>
      <c r="F12" s="165">
        <f t="shared" si="0"/>
        <v>3.4827102418090283</v>
      </c>
      <c r="G12" s="165">
        <f t="shared" si="0"/>
        <v>3.4166872988363455</v>
      </c>
      <c r="J12" s="29" t="s">
        <v>556</v>
      </c>
      <c r="K12" s="165">
        <f t="shared" si="1"/>
        <v>3.4166872988363455</v>
      </c>
    </row>
    <row r="13" spans="1:11" x14ac:dyDescent="0.25">
      <c r="A13" s="204" t="s">
        <v>557</v>
      </c>
      <c r="B13" s="214">
        <v>401</v>
      </c>
      <c r="C13" s="162">
        <v>419</v>
      </c>
      <c r="E13" s="29" t="s">
        <v>557</v>
      </c>
      <c r="F13" s="165">
        <f t="shared" si="0"/>
        <v>3.3094000165057356</v>
      </c>
      <c r="G13" s="165">
        <f t="shared" si="0"/>
        <v>3.4579516381942725</v>
      </c>
      <c r="J13" s="29" t="s">
        <v>557</v>
      </c>
      <c r="K13" s="165">
        <f t="shared" si="1"/>
        <v>3.4579516381942725</v>
      </c>
    </row>
    <row r="14" spans="1:11" x14ac:dyDescent="0.25">
      <c r="A14" s="204" t="s">
        <v>558</v>
      </c>
      <c r="B14" s="214">
        <v>390</v>
      </c>
      <c r="C14" s="162">
        <v>396</v>
      </c>
      <c r="E14" s="29" t="s">
        <v>558</v>
      </c>
      <c r="F14" s="165">
        <f t="shared" si="0"/>
        <v>3.2186184699182969</v>
      </c>
      <c r="G14" s="165">
        <f t="shared" si="0"/>
        <v>3.2681356771478089</v>
      </c>
      <c r="J14" s="29" t="s">
        <v>558</v>
      </c>
      <c r="K14" s="165">
        <f t="shared" si="1"/>
        <v>3.2681356771478089</v>
      </c>
    </row>
    <row r="15" spans="1:11" x14ac:dyDescent="0.25">
      <c r="A15" s="204" t="s">
        <v>559</v>
      </c>
      <c r="B15" s="214">
        <v>403</v>
      </c>
      <c r="C15" s="162">
        <v>389</v>
      </c>
      <c r="E15" s="29" t="s">
        <v>559</v>
      </c>
      <c r="F15" s="165">
        <f t="shared" si="0"/>
        <v>3.3259057522489068</v>
      </c>
      <c r="G15" s="165">
        <f t="shared" si="0"/>
        <v>3.2103656020467115</v>
      </c>
      <c r="J15" s="29" t="s">
        <v>559</v>
      </c>
      <c r="K15" s="165">
        <f t="shared" si="1"/>
        <v>3.2103656020467115</v>
      </c>
    </row>
    <row r="16" spans="1:11" x14ac:dyDescent="0.25">
      <c r="A16" s="204" t="s">
        <v>560</v>
      </c>
      <c r="B16" s="214">
        <v>415</v>
      </c>
      <c r="C16" s="162">
        <v>387</v>
      </c>
      <c r="E16" s="29" t="s">
        <v>560</v>
      </c>
      <c r="F16" s="165">
        <f t="shared" si="0"/>
        <v>3.4249401667079309</v>
      </c>
      <c r="G16" s="165">
        <f t="shared" si="0"/>
        <v>3.1938598663035402</v>
      </c>
      <c r="J16" s="29" t="s">
        <v>560</v>
      </c>
      <c r="K16" s="165">
        <f t="shared" si="1"/>
        <v>3.1938598663035402</v>
      </c>
    </row>
    <row r="17" spans="1:11" x14ac:dyDescent="0.25">
      <c r="A17" s="204" t="s">
        <v>561</v>
      </c>
      <c r="B17" s="214">
        <v>430</v>
      </c>
      <c r="C17" s="162">
        <v>414</v>
      </c>
      <c r="E17" s="29" t="s">
        <v>561</v>
      </c>
      <c r="F17" s="165">
        <f t="shared" si="0"/>
        <v>3.5487331847817121</v>
      </c>
      <c r="G17" s="165">
        <f t="shared" si="0"/>
        <v>3.4166872988363455</v>
      </c>
      <c r="J17" s="29" t="s">
        <v>561</v>
      </c>
      <c r="K17" s="165">
        <f t="shared" si="1"/>
        <v>3.4166872988363455</v>
      </c>
    </row>
    <row r="18" spans="1:11" x14ac:dyDescent="0.25">
      <c r="A18" s="204" t="s">
        <v>562</v>
      </c>
      <c r="B18" s="214">
        <v>408</v>
      </c>
      <c r="C18" s="162">
        <v>305</v>
      </c>
      <c r="E18" s="29" t="s">
        <v>562</v>
      </c>
      <c r="F18" s="165">
        <f t="shared" si="0"/>
        <v>3.367170091606833</v>
      </c>
      <c r="G18" s="165">
        <f t="shared" si="0"/>
        <v>2.5171247008335396</v>
      </c>
      <c r="J18" s="29" t="s">
        <v>562</v>
      </c>
      <c r="K18" s="165">
        <f t="shared" si="1"/>
        <v>2.5171247008335396</v>
      </c>
    </row>
    <row r="19" spans="1:11" x14ac:dyDescent="0.25">
      <c r="A19" s="204" t="s">
        <v>563</v>
      </c>
      <c r="B19" s="214">
        <v>204</v>
      </c>
      <c r="C19" s="162">
        <v>140</v>
      </c>
      <c r="E19" s="29" t="s">
        <v>563</v>
      </c>
      <c r="F19" s="165">
        <f t="shared" si="0"/>
        <v>1.6835850458034165</v>
      </c>
      <c r="G19" s="165">
        <f t="shared" si="0"/>
        <v>1.1554015020219526</v>
      </c>
      <c r="J19" s="29" t="s">
        <v>563</v>
      </c>
      <c r="K19" s="165">
        <f t="shared" si="1"/>
        <v>1.1554015020219526</v>
      </c>
    </row>
    <row r="20" spans="1:11" x14ac:dyDescent="0.25">
      <c r="A20" s="204" t="s">
        <v>564</v>
      </c>
      <c r="B20" s="214">
        <v>130</v>
      </c>
      <c r="C20" s="162">
        <v>74</v>
      </c>
      <c r="E20" s="29" t="s">
        <v>564</v>
      </c>
      <c r="F20" s="165">
        <f t="shared" si="0"/>
        <v>1.0728728233060989</v>
      </c>
      <c r="G20" s="165">
        <f t="shared" si="0"/>
        <v>0.61071222249731782</v>
      </c>
      <c r="J20" s="29" t="s">
        <v>564</v>
      </c>
      <c r="K20" s="165">
        <f t="shared" si="1"/>
        <v>0.61071222249731782</v>
      </c>
    </row>
    <row r="21" spans="1:11" x14ac:dyDescent="0.25">
      <c r="A21" s="205" t="s">
        <v>565</v>
      </c>
      <c r="B21" s="72">
        <v>99</v>
      </c>
      <c r="C21" s="111">
        <v>43</v>
      </c>
      <c r="E21" s="31" t="s">
        <v>565</v>
      </c>
      <c r="F21" s="165">
        <f t="shared" si="0"/>
        <v>0.81703391928695224</v>
      </c>
      <c r="G21" s="165">
        <f t="shared" si="0"/>
        <v>0.35487331847817116</v>
      </c>
      <c r="J21" s="31" t="s">
        <v>565</v>
      </c>
      <c r="K21" s="212">
        <f t="shared" si="1"/>
        <v>0.35487331847817116</v>
      </c>
    </row>
    <row r="22" spans="1:11" x14ac:dyDescent="0.25">
      <c r="A22" s="311" t="s">
        <v>16</v>
      </c>
      <c r="B22" s="121">
        <f>SUM(B4:B21)</f>
        <v>6083</v>
      </c>
      <c r="C22" s="124">
        <f>SUM(C4:C21)</f>
        <v>6034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576</v>
      </c>
      <c r="C3" s="110">
        <v>219</v>
      </c>
      <c r="E3" s="299" t="s">
        <v>717</v>
      </c>
      <c r="F3" s="71">
        <v>49.32</v>
      </c>
      <c r="G3" s="71">
        <v>52.45</v>
      </c>
      <c r="K3" s="122" t="s">
        <v>16</v>
      </c>
      <c r="L3" s="71">
        <v>3.28</v>
      </c>
      <c r="M3" s="71">
        <v>2.83</v>
      </c>
    </row>
    <row r="4" spans="1:16" x14ac:dyDescent="0.25">
      <c r="A4" s="204" t="s">
        <v>712</v>
      </c>
      <c r="B4" s="214">
        <v>716</v>
      </c>
      <c r="C4" s="162">
        <v>245</v>
      </c>
      <c r="E4" s="300" t="s">
        <v>718</v>
      </c>
      <c r="F4" s="216">
        <v>35.409999999999997</v>
      </c>
      <c r="G4" s="216">
        <v>31.14</v>
      </c>
      <c r="K4" s="217" t="s">
        <v>212</v>
      </c>
      <c r="L4" s="216">
        <v>3.21</v>
      </c>
      <c r="M4" s="216">
        <v>2.78</v>
      </c>
      <c r="N4" s="213"/>
    </row>
    <row r="5" spans="1:16" x14ac:dyDescent="0.25">
      <c r="A5" s="204" t="s">
        <v>713</v>
      </c>
      <c r="B5" s="214">
        <v>557</v>
      </c>
      <c r="C5" s="162">
        <v>186</v>
      </c>
      <c r="E5" s="300" t="s">
        <v>719</v>
      </c>
      <c r="F5" s="216">
        <v>9.4600000000000009</v>
      </c>
      <c r="G5" s="216">
        <v>10.42</v>
      </c>
      <c r="K5" s="123" t="s">
        <v>213</v>
      </c>
      <c r="L5" s="73">
        <v>3.47</v>
      </c>
      <c r="M5" s="73">
        <v>2.96</v>
      </c>
      <c r="N5" s="213"/>
    </row>
    <row r="6" spans="1:16" x14ac:dyDescent="0.25">
      <c r="A6" s="204" t="s">
        <v>714</v>
      </c>
      <c r="B6" s="214">
        <v>540</v>
      </c>
      <c r="C6" s="162">
        <v>171</v>
      </c>
      <c r="E6" s="300" t="s">
        <v>720</v>
      </c>
      <c r="F6" s="216">
        <v>4.3099999999999996</v>
      </c>
      <c r="G6" s="216">
        <v>4.38</v>
      </c>
      <c r="K6" s="228"/>
      <c r="L6" s="166"/>
      <c r="M6" s="213"/>
    </row>
    <row r="7" spans="1:16" x14ac:dyDescent="0.25">
      <c r="A7" s="204" t="s">
        <v>715</v>
      </c>
      <c r="B7" s="214">
        <v>242</v>
      </c>
      <c r="C7" s="162">
        <v>129</v>
      </c>
      <c r="E7" s="301" t="s">
        <v>721</v>
      </c>
      <c r="F7" s="73">
        <v>1.5</v>
      </c>
      <c r="G7" s="73">
        <v>1.62</v>
      </c>
      <c r="K7" s="229"/>
      <c r="L7" s="213"/>
      <c r="M7" s="213"/>
    </row>
    <row r="8" spans="1:16" x14ac:dyDescent="0.25">
      <c r="A8" s="205" t="s">
        <v>716</v>
      </c>
      <c r="B8" s="72">
        <v>352</v>
      </c>
      <c r="C8" s="111">
        <v>222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18.686006825938566</v>
      </c>
      <c r="C13" s="303">
        <f>B3/SUM(B3:B8)*100</f>
        <v>19.309420046932619</v>
      </c>
      <c r="E13" s="219" t="s">
        <v>844</v>
      </c>
      <c r="F13" s="291">
        <f>IF(ISBLANK(F3),"",F3)</f>
        <v>49.32</v>
      </c>
      <c r="G13" s="291">
        <f>IF(ISBLANK(G3),"",G3)</f>
        <v>52.45</v>
      </c>
    </row>
    <row r="14" spans="1:16" x14ac:dyDescent="0.25">
      <c r="A14" s="222" t="s">
        <v>833</v>
      </c>
      <c r="B14" s="307">
        <f>C4/SUM(C3:C8)*100</f>
        <v>20.904436860068259</v>
      </c>
      <c r="C14" s="304">
        <f>B4/SUM(B3:B8)*100</f>
        <v>24.002681863895408</v>
      </c>
      <c r="E14" s="288" t="s">
        <v>845</v>
      </c>
      <c r="F14" s="292">
        <f t="shared" ref="F14:G17" si="0">IF(ISBLANK(F4),"",F4)</f>
        <v>35.409999999999997</v>
      </c>
      <c r="G14" s="292">
        <f t="shared" si="0"/>
        <v>31.14</v>
      </c>
    </row>
    <row r="15" spans="1:16" x14ac:dyDescent="0.25">
      <c r="A15" s="222" t="s">
        <v>834</v>
      </c>
      <c r="B15" s="307">
        <f>C5/SUM(C3:C8)*100</f>
        <v>15.870307167235495</v>
      </c>
      <c r="C15" s="304">
        <f>B5/SUM(B3:B8)*100</f>
        <v>18.672477371773383</v>
      </c>
      <c r="E15" s="288" t="s">
        <v>846</v>
      </c>
      <c r="F15" s="292">
        <f t="shared" si="0"/>
        <v>9.4600000000000009</v>
      </c>
      <c r="G15" s="292">
        <f t="shared" si="0"/>
        <v>10.42</v>
      </c>
    </row>
    <row r="16" spans="1:16" x14ac:dyDescent="0.25">
      <c r="A16" s="222" t="s">
        <v>835</v>
      </c>
      <c r="B16" s="307">
        <f>C6/SUM(C3:C8)*100</f>
        <v>14.590443686006827</v>
      </c>
      <c r="C16" s="304">
        <f>B6/SUM(B3:B8)*100</f>
        <v>18.102581293999329</v>
      </c>
      <c r="E16" s="288" t="s">
        <v>847</v>
      </c>
      <c r="F16" s="292">
        <f t="shared" si="0"/>
        <v>4.3099999999999996</v>
      </c>
      <c r="G16" s="292">
        <f t="shared" si="0"/>
        <v>4.38</v>
      </c>
    </row>
    <row r="17" spans="1:18" x14ac:dyDescent="0.25">
      <c r="A17" s="222" t="s">
        <v>836</v>
      </c>
      <c r="B17" s="307">
        <f>C7/SUM(C3:C8)*100</f>
        <v>11.006825938566553</v>
      </c>
      <c r="C17" s="304">
        <f>B7/SUM(B3:B8)*100</f>
        <v>8.1126382836071063</v>
      </c>
      <c r="E17" s="221" t="s">
        <v>848</v>
      </c>
      <c r="F17" s="293">
        <f t="shared" si="0"/>
        <v>1.5</v>
      </c>
      <c r="G17" s="293">
        <f t="shared" si="0"/>
        <v>1.62</v>
      </c>
    </row>
    <row r="18" spans="1:18" x14ac:dyDescent="0.25">
      <c r="A18" s="223" t="s">
        <v>837</v>
      </c>
      <c r="B18" s="308">
        <f>C8/SUM(C3:C8)*100</f>
        <v>18.941979522184297</v>
      </c>
      <c r="C18" s="305">
        <f>B8/SUM(B3:B8)*100</f>
        <v>11.800201139792156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18.686006825938566</v>
      </c>
      <c r="C22" s="303">
        <f>C13</f>
        <v>19.309420046932619</v>
      </c>
    </row>
    <row r="23" spans="1:18" x14ac:dyDescent="0.25">
      <c r="A23" s="222" t="s">
        <v>839</v>
      </c>
      <c r="B23" s="307">
        <f t="shared" ref="B23:C27" si="1">B14</f>
        <v>20.904436860068259</v>
      </c>
      <c r="C23" s="304">
        <f t="shared" si="1"/>
        <v>24.002681863895408</v>
      </c>
    </row>
    <row r="24" spans="1:18" x14ac:dyDescent="0.25">
      <c r="A24" s="309" t="s">
        <v>840</v>
      </c>
      <c r="B24" s="307">
        <f t="shared" si="1"/>
        <v>15.870307167235495</v>
      </c>
      <c r="C24" s="304">
        <f t="shared" si="1"/>
        <v>18.672477371773383</v>
      </c>
    </row>
    <row r="25" spans="1:18" x14ac:dyDescent="0.25">
      <c r="A25" s="222" t="s">
        <v>841</v>
      </c>
      <c r="B25" s="307">
        <f t="shared" si="1"/>
        <v>14.590443686006827</v>
      </c>
      <c r="C25" s="304">
        <f t="shared" si="1"/>
        <v>18.102581293999329</v>
      </c>
    </row>
    <row r="26" spans="1:18" x14ac:dyDescent="0.25">
      <c r="A26" s="222" t="s">
        <v>842</v>
      </c>
      <c r="B26" s="307">
        <f t="shared" si="1"/>
        <v>11.006825938566553</v>
      </c>
      <c r="C26" s="304">
        <f t="shared" si="1"/>
        <v>8.1126382836071063</v>
      </c>
    </row>
    <row r="27" spans="1:18" x14ac:dyDescent="0.25">
      <c r="A27" s="310" t="s">
        <v>843</v>
      </c>
      <c r="B27" s="308">
        <f t="shared" si="1"/>
        <v>18.941979522184297</v>
      </c>
      <c r="C27" s="305">
        <f t="shared" si="1"/>
        <v>11.800201139792156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860</v>
      </c>
      <c r="C34" s="110">
        <v>289</v>
      </c>
      <c r="E34" s="299" t="s">
        <v>717</v>
      </c>
      <c r="F34" s="71">
        <v>52.45</v>
      </c>
      <c r="G34" s="213"/>
      <c r="K34" s="122" t="s">
        <v>16</v>
      </c>
      <c r="L34" s="71">
        <v>2.83</v>
      </c>
      <c r="M34" s="213"/>
    </row>
    <row r="35" spans="1:16" x14ac:dyDescent="0.25">
      <c r="A35" s="204" t="s">
        <v>712</v>
      </c>
      <c r="B35" s="214">
        <v>844</v>
      </c>
      <c r="C35" s="162">
        <v>271</v>
      </c>
      <c r="E35" s="300" t="s">
        <v>718</v>
      </c>
      <c r="F35" s="216">
        <v>31.14</v>
      </c>
      <c r="G35" s="213"/>
      <c r="K35" s="217" t="s">
        <v>212</v>
      </c>
      <c r="L35" s="216">
        <v>2.78</v>
      </c>
      <c r="M35" s="213"/>
      <c r="N35" s="29" t="s">
        <v>884</v>
      </c>
    </row>
    <row r="36" spans="1:16" x14ac:dyDescent="0.25">
      <c r="A36" s="204" t="s">
        <v>713</v>
      </c>
      <c r="B36" s="214">
        <v>554</v>
      </c>
      <c r="C36" s="162">
        <v>198</v>
      </c>
      <c r="E36" s="300" t="s">
        <v>719</v>
      </c>
      <c r="F36" s="216">
        <v>10.42</v>
      </c>
      <c r="G36" s="213"/>
      <c r="K36" s="123" t="s">
        <v>213</v>
      </c>
      <c r="L36" s="73">
        <v>2.96</v>
      </c>
      <c r="M36" s="213"/>
      <c r="N36" s="290">
        <v>2022</v>
      </c>
    </row>
    <row r="37" spans="1:16" x14ac:dyDescent="0.25">
      <c r="A37" s="204" t="s">
        <v>714</v>
      </c>
      <c r="B37" s="214">
        <v>414</v>
      </c>
      <c r="C37" s="162">
        <v>151</v>
      </c>
      <c r="E37" s="300" t="s">
        <v>720</v>
      </c>
      <c r="F37" s="216">
        <v>4.38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195</v>
      </c>
      <c r="C38" s="162">
        <v>108</v>
      </c>
      <c r="E38" s="301" t="s">
        <v>721</v>
      </c>
      <c r="F38" s="73">
        <v>1.62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264</v>
      </c>
      <c r="C39" s="111">
        <v>114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25.552608311229001</v>
      </c>
      <c r="C44" s="303">
        <f>B34/SUM(B34:B39)*100</f>
        <v>27.467262855317792</v>
      </c>
      <c r="E44" s="219" t="s">
        <v>844</v>
      </c>
      <c r="F44" s="291">
        <f>IF(ISBLANK(F34),"",F34)</f>
        <v>52.45</v>
      </c>
    </row>
    <row r="45" spans="1:16" x14ac:dyDescent="0.25">
      <c r="A45" s="222" t="s">
        <v>833</v>
      </c>
      <c r="B45" s="307">
        <f>C35/SUM(C34:C39)*100</f>
        <v>23.961096374889479</v>
      </c>
      <c r="C45" s="304">
        <f>B35/SUM(B34:B39)*100</f>
        <v>26.956244011497926</v>
      </c>
      <c r="E45" s="288" t="s">
        <v>845</v>
      </c>
      <c r="F45" s="292">
        <f t="shared" ref="F45:F48" si="2">IF(ISBLANK(F35),"",F35)</f>
        <v>31.14</v>
      </c>
    </row>
    <row r="46" spans="1:16" x14ac:dyDescent="0.25">
      <c r="A46" s="222" t="s">
        <v>834</v>
      </c>
      <c r="B46" s="307">
        <f>C36/SUM(C34:C39)*100</f>
        <v>17.50663129973475</v>
      </c>
      <c r="C46" s="304">
        <f>B36/SUM(B34:B39)*100</f>
        <v>17.694027467262856</v>
      </c>
      <c r="E46" s="288" t="s">
        <v>846</v>
      </c>
      <c r="F46" s="292">
        <f t="shared" si="2"/>
        <v>10.42</v>
      </c>
    </row>
    <row r="47" spans="1:16" x14ac:dyDescent="0.25">
      <c r="A47" s="222" t="s">
        <v>835</v>
      </c>
      <c r="B47" s="307">
        <f>C37/SUM(C34:C39)*100</f>
        <v>13.351016799292662</v>
      </c>
      <c r="C47" s="304">
        <f>B37/SUM(B34:B39)*100</f>
        <v>13.22261258383903</v>
      </c>
      <c r="E47" s="288" t="s">
        <v>847</v>
      </c>
      <c r="F47" s="292">
        <f t="shared" si="2"/>
        <v>4.38</v>
      </c>
    </row>
    <row r="48" spans="1:16" x14ac:dyDescent="0.25">
      <c r="A48" s="222" t="s">
        <v>836</v>
      </c>
      <c r="B48" s="307">
        <f>C38/SUM(C34:C39)*100</f>
        <v>9.549071618037134</v>
      </c>
      <c r="C48" s="304">
        <f>B38/SUM(B34:B39)*100</f>
        <v>6.2280421590546151</v>
      </c>
      <c r="E48" s="221" t="s">
        <v>848</v>
      </c>
      <c r="F48" s="293">
        <f t="shared" si="2"/>
        <v>1.62</v>
      </c>
    </row>
    <row r="49" spans="1:3" x14ac:dyDescent="0.25">
      <c r="A49" s="223" t="s">
        <v>837</v>
      </c>
      <c r="B49" s="308">
        <f>C39/SUM(C34:C39)*100</f>
        <v>10.079575596816976</v>
      </c>
      <c r="C49" s="305">
        <f>B39/SUM(B34:B39)*100</f>
        <v>8.4318109230277862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25.552608311229001</v>
      </c>
      <c r="C53" s="303">
        <f>C44</f>
        <v>27.467262855317792</v>
      </c>
    </row>
    <row r="54" spans="1:3" x14ac:dyDescent="0.25">
      <c r="A54" s="222" t="s">
        <v>839</v>
      </c>
      <c r="B54" s="307">
        <f t="shared" ref="B54:C54" si="3">B45</f>
        <v>23.961096374889479</v>
      </c>
      <c r="C54" s="304">
        <f t="shared" si="3"/>
        <v>26.956244011497926</v>
      </c>
    </row>
    <row r="55" spans="1:3" x14ac:dyDescent="0.25">
      <c r="A55" s="309" t="s">
        <v>840</v>
      </c>
      <c r="B55" s="307">
        <f t="shared" ref="B55:C55" si="4">B46</f>
        <v>17.50663129973475</v>
      </c>
      <c r="C55" s="304">
        <f t="shared" si="4"/>
        <v>17.694027467262856</v>
      </c>
    </row>
    <row r="56" spans="1:3" x14ac:dyDescent="0.25">
      <c r="A56" s="222" t="s">
        <v>841</v>
      </c>
      <c r="B56" s="307">
        <f t="shared" ref="B56:C56" si="5">B47</f>
        <v>13.351016799292662</v>
      </c>
      <c r="C56" s="304">
        <f t="shared" si="5"/>
        <v>13.22261258383903</v>
      </c>
    </row>
    <row r="57" spans="1:3" x14ac:dyDescent="0.25">
      <c r="A57" s="222" t="s">
        <v>842</v>
      </c>
      <c r="B57" s="307">
        <f t="shared" ref="B57:C57" si="6">B48</f>
        <v>9.549071618037134</v>
      </c>
      <c r="C57" s="304">
        <f t="shared" si="6"/>
        <v>6.2280421590546151</v>
      </c>
    </row>
    <row r="58" spans="1:3" x14ac:dyDescent="0.25">
      <c r="A58" s="310" t="s">
        <v>843</v>
      </c>
      <c r="B58" s="308">
        <f t="shared" ref="B58:C58" si="7">B49</f>
        <v>10.079575596816976</v>
      </c>
      <c r="C58" s="305">
        <f t="shared" si="7"/>
        <v>8.4318109230277862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2024-01-30T06:44:01Z</dcterms:modified>
</cp:coreProperties>
</file>