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<sst xmlns="http://schemas.openxmlformats.org/spreadsheetml/2006/main" count="6314" uniqueCount="2917">
  <si>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</si>
  <si>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</si>
  <si>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</si>
  <si>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</si>
  <si>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</si>
  <si>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</si>
  <si>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</si>
  <si>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</si>
  <si>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</si>
  <si>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</si>
  <si>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</si>
  <si>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</si>
  <si>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</si>
  <si>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</si>
  <si>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</si>
  <si>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</si>
  <si>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</si>
  <si>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</si>
  <si>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</si>
  <si>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</si>
  <si>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</si>
  <si>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</si>
  <si>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</si>
  <si>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</si>
  <si>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</si>
  <si>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</si>
  <si>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</si>
  <si>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</si>
  <si>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</si>
  <si>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</si>
  <si>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</si>
  <si>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</si>
  <si>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</si>
  <si>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</si>
  <si>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</si>
  <si>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</si>
  <si>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</si>
  <si>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</si>
  <si>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</si>
  <si>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</si>
  <si>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</si>
  <si>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</si>
  <si>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</si>
  <si>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</si>
  <si>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</si>
  <si>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</si>
  <si>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</si>
  <si>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</si>
  <si>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</si>
  <si>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</si>
  <si>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</si>
  <si>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</si>
  <si>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</si>
  <si>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</si>
  <si>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</si>
  <si>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</si>
  <si>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</si>
  <si>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</si>
  <si>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</si>
  <si>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</si>
  <si>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</si>
  <si>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</si>
  <si>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</si>
  <si>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</si>
  <si>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</si>
  <si>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</si>
  <si>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</si>
  <si>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</si>
  <si>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</si>
  <si>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</si>
  <si>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</si>
  <si>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</si>
  <si>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</si>
  <si>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</si>
  <si>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</si>
  <si>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</si>
  <si>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</si>
  <si>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</si>
  <si>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</si>
  <si>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</si>
  <si>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</si>
  <si>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</si>
  <si>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</si>
  <si>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</si>
  <si>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</si>
  <si>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</si>
  <si>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</si>
  <si>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</si>
  <si>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</si>
  <si>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</si>
  <si>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</si>
  <si>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</si>
  <si>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</si>
  <si>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</si>
  <si>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</si>
  <si>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</si>
  <si>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</si>
  <si>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</si>
  <si>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</si>
  <si>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</si>
  <si>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</si>
  <si>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</si>
  <si>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</si>
  <si>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</si>
  <si>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</si>
  <si>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</si>
  <si>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</si>
  <si>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</si>
  <si>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</si>
  <si>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</si>
  <si>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</si>
  <si>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</si>
  <si>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</si>
  <si>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</si>
  <si>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</si>
  <si>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</si>
  <si>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</si>
  <si>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</si>
  <si>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</si>
  <si>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</si>
  <si>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</si>
  <si>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</si>
  <si>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</si>
  <si>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</si>
  <si>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</si>
  <si>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</si>
  <si>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</si>
  <si>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</si>
  <si>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</si>
  <si>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</si>
  <si>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</si>
  <si>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</si>
  <si>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</si>
  <si>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</si>
  <si>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</si>
  <si>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</si>
  <si>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</si>
  <si>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</si>
  <si>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</si>
  <si>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</si>
  <si>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</si>
  <si>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</si>
  <si>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</si>
  <si>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</si>
  <si>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</si>
  <si>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</si>
  <si>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</si>
  <si>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</si>
  <si>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</si>
  <si>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</si>
  <si>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</si>
  <si>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</si>
  <si>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</si>
  <si>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</si>
  <si>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</si>
  <si>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</si>
  <si>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</si>
  <si>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</si>
  <si>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</si>
  <si>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</si>
  <si>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</si>
  <si>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</si>
  <si>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</si>
  <si>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</si>
  <si>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</si>
  <si>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</si>
  <si>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</si>
  <si>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</si>
  <si>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</si>
  <si>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</si>
  <si>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</si>
  <si>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</si>
  <si>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</si>
  <si>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</si>
  <si>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</si>
  <si>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</si>
  <si>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</si>
  <si>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</si>
  <si>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</si>
  <si>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</si>
  <si>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</si>
  <si>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</si>
  <si>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</si>
  <si>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</si>
  <si>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</si>
  <si>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</si>
  <si>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</si>
  <si>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</si>
  <si>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</si>
  <si>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</si>
  <si>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</si>
  <si>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</si>
  <si>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</si>
  <si>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</si>
  <si>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</si>
  <si>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</si>
  <si>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</si>
  <si>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</si>
  <si>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</si>
  <si>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</si>
  <si>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</si>
  <si>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</si>
  <si>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</si>
  <si>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</si>
  <si>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</si>
  <si>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</si>
  <si>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</si>
  <si>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</si>
  <si>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</si>
  <si>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</si>
  <si>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</si>
  <si>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</si>
  <si>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</si>
  <si>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</si>
  <si>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</si>
  <si>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</si>
  <si>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</si>
  <si>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</si>
  <si>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</si>
  <si>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</si>
  <si>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</si>
  <si>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</si>
  <si>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</si>
  <si>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</si>
  <si>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</si>
  <si>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</si>
  <si>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</si>
  <si>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</si>
  <si>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</si>
  <si>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</si>
  <si>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</si>
  <si>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</si>
  <si>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</si>
  <si>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</si>
  <si>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</si>
  <si>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</si>
  <si>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</si>
  <si>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</si>
  <si>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</si>
  <si>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</si>
  <si>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</si>
  <si>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</si>
  <si>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</si>
  <si>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</si>
  <si>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</si>
  <si>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</si>
  <si>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</si>
  <si>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</si>
  <si>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</si>
  <si>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</si>
  <si>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</si>
  <si>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</si>
  <si>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</si>
  <si>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</si>
  <si>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</si>
  <si>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</si>
  <si>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</si>
  <si>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</si>
  <si>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</si>
  <si>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</si>
  <si>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</si>
  <si>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</si>
  <si>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</si>
  <si>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</si>
  <si>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</si>
  <si>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</si>
  <si>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</si>
  <si>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</si>
  <si>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</si>
  <si>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</si>
  <si>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</si>
  <si>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</si>
  <si>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</si>
  <si>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</si>
  <si>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</si>
  <si>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</si>
  <si>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</si>
  <si>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</si>
  <si>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</si>
  <si>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</si>
  <si>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</si>
  <si>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</si>
  <si>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</si>
  <si>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</si>
  <si>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</si>
  <si>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</si>
  <si>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</si>
  <si>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</si>
  <si>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</si>
  <si>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</si>
  <si>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</si>
  <si>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</si>
  <si>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</si>
  <si>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</si>
  <si>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</si>
  <si>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</si>
  <si>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</si>
  <si>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</si>
  <si>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</si>
  <si>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</si>
  <si>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</si>
  <si>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</si>
  <si>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</si>
  <si>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</si>
  <si>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</si>
  <si>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</si>
  <si>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</si>
  <si>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</si>
  <si>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</si>
  <si>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</si>
  <si>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</si>
  <si>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</si>
  <si>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</si>
  <si>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</si>
  <si>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</si>
  <si>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</si>
  <si>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</si>
  <si>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</si>
  <si>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</si>
  <si>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</si>
  <si>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</si>
  <si>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</si>
  <si>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</si>
  <si>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</si>
  <si>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</si>
  <si>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</si>
  <si>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</si>
  <si>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</si>
  <si>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</si>
  <si>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</si>
  <si>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</si>
  <si>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</si>
  <si>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</si>
  <si>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</si>
  <si>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</si>
  <si>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</si>
  <si>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</si>
  <si>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</si>
  <si>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</si>
  <si>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</si>
  <si>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</si>
  <si>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</si>
  <si>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</si>
  <si>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</si>
  <si>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</si>
  <si>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</si>
  <si>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</si>
  <si>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</si>
  <si>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</si>
  <si>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</si>
  <si>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</si>
  <si>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</si>
  <si>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</si>
  <si>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</si>
  <si>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</si>
  <si>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</si>
  <si>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</si>
  <si>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</si>
  <si>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</si>
  <si>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</si>
  <si>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</si>
  <si>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</si>
  <si>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</si>
  <si>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</si>
  <si>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</si>
  <si>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</si>
  <si>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</si>
  <si>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</si>
  <si>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</si>
  <si>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</si>
  <si>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</si>
  <si>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</si>
  <si>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</si>
  <si>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</si>
  <si>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</si>
  <si>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</si>
  <si>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</si>
  <si>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</si>
  <si>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</si>
  <si>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</si>
  <si>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</si>
  <si>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</si>
  <si>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</si>
  <si>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</si>
  <si>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</si>
  <si>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</si>
  <si>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</si>
  <si>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</si>
  <si>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</si>
  <si>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</si>
  <si>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</si>
  <si>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</si>
  <si>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</si>
  <si>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</si>
  <si>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</si>
  <si>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</si>
  <si>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</si>
  <si>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</si>
  <si>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</si>
  <si>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</si>
  <si>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</si>
  <si>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</si>
  <si>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</si>
  <si>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</si>
  <si>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</si>
  <si>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</si>
  <si>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</si>
  <si>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</si>
  <si>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</si>
  <si>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</si>
  <si>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</si>
  <si>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</si>
  <si>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</si>
  <si>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</si>
  <si>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</si>
  <si>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</si>
  <si>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</si>
  <si>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</si>
  <si>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</si>
  <si>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</si>
  <si>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</si>
  <si>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</si>
  <si>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</si>
  <si>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</si>
  <si>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</si>
  <si>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</si>
  <si>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</si>
  <si>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</si>
  <si>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</si>
  <si>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</si>
  <si>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</si>
  <si>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</si>
  <si>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</si>
  <si>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</si>
  <si>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</si>
  <si>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</si>
  <si>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</si>
  <si>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</si>
  <si>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</si>
  <si>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</si>
  <si>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</si>
  <si>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</si>
  <si>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</si>
  <si>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</si>
  <si>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</si>
  <si>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</si>
  <si>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</si>
  <si>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</si>
  <si>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</si>
  <si>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</si>
  <si>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</si>
  <si>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</si>
  <si>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</si>
  <si>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</si>
  <si>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</si>
  <si>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</si>
  <si>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</si>
  <si>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</si>
  <si>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</si>
  <si>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</si>
  <si>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</si>
  <si>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</si>
  <si>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</si>
  <si>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</si>
  <si>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</si>
  <si>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</si>
  <si>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</si>
  <si>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</si>
  <si>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</si>
  <si>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</si>
  <si>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</si>
  <si>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</si>
  <si>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</si>
  <si>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</si>
  <si>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</si>
  <si>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</si>
  <si>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</si>
  <si>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</si>
  <si>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</si>
  <si>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</si>
  <si>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</si>
  <si>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</si>
  <si>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</si>
  <si>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</si>
  <si>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</si>
  <si>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</si>
  <si>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</si>
  <si>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</si>
  <si>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</si>
  <si>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</si>
  <si>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</si>
  <si>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</si>
  <si>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</si>
  <si>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</si>
  <si>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</si>
  <si>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</si>
  <si>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</si>
  <si>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</si>
  <si>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</si>
  <si>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</si>
  <si>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</si>
  <si>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</si>
  <si>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</si>
  <si>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</si>
  <si>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</si>
  <si>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</si>
  <si>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</si>
  <si>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</si>
  <si>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</si>
  <si>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</si>
  <si>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</si>
  <si>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</si>
  <si>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</si>
  <si>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</si>
  <si>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</si>
  <si>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</si>
  <si>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</si>
  <si>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</si>
  <si>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</si>
  <si>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</si>
  <si>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</si>
  <si>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</si>
  <si>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</si>
  <si>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</si>
  <si>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</si>
  <si>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</si>
  <si>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</si>
  <si>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</si>
  <si>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</si>
  <si>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</si>
  <si>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</si>
  <si>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</si>
  <si>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</si>
  <si>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</si>
  <si>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</si>
  <si>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</si>
  <si>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</si>
  <si>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</si>
  <si>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</si>
  <si>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</si>
  <si>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</si>
  <si>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</si>
  <si>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</si>
  <si>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</si>
  <si>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</si>
  <si>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</si>
  <si>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</si>
  <si>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</si>
  <si>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</si>
  <si>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</si>
  <si>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</si>
  <si>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</si>
  <si>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</si>
  <si>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</si>
  <si>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</si>
  <si>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</si>
  <si>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</si>
  <si>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</si>
  <si>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</si>
  <si>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</si>
  <si>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</si>
  <si>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</si>
  <si>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</si>
  <si>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</si>
  <si>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</si>
  <si>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</si>
  <si>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</si>
  <si>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</si>
  <si>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</si>
  <si>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</si>
  <si>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</si>
  <si>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</si>
  <si>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</si>
  <si>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</si>
  <si>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</si>
  <si>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</si>
  <si>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</si>
  <si>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</si>
  <si>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</si>
  <si>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</si>
  <si>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</si>
  <si>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</si>
  <si>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</si>
  <si>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</si>
  <si>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</si>
  <si>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</si>
  <si>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</si>
  <si>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</si>
  <si>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</si>
  <si>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</si>
  <si>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</si>
  <si>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</si>
  <si>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</si>
  <si>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</si>
  <si>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</si>
  <si>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</si>
  <si>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</si>
  <si>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</si>
  <si>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</si>
  <si>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</si>
  <si>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</si>
  <si>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</si>
  <si>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</si>
  <si>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</si>
  <si>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</si>
  <si>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</si>
  <si>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</si>
  <si>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</si>
  <si>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</si>
  <si>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</si>
  <si>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</si>
  <si>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</si>
  <si>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</si>
  <si>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</si>
  <si>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</si>
  <si>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</si>
  <si>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</si>
  <si>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</si>
  <si>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</si>
  <si>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</si>
  <si>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</si>
  <si>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</si>
  <si>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</si>
  <si>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</si>
  <si>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</si>
  <si>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</si>
  <si>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</si>
  <si>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</si>
  <si>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</si>
  <si>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</si>
  <si>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</si>
  <si>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</si>
  <si>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</si>
  <si>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</si>
  <si>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</si>
  <si>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</si>
  <si>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</si>
  <si>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</si>
  <si>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</si>
  <si>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</si>
  <si>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</si>
  <si>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</si>
  <si>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</si>
  <si>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</si>
  <si>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</si>
  <si>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</si>
  <si>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</si>
  <si>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</si>
  <si>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</si>
  <si>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</si>
  <si>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</si>
  <si>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</si>
  <si>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</si>
  <si>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</si>
  <si>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</si>
  <si>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</si>
  <si>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</si>
  <si>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</si>
  <si>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</si>
  <si>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</si>
  <si>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</si>
  <si>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</si>
  <si>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</si>
  <si>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</si>
  <si>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</si>
  <si>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</si>
  <si>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</si>
  <si>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</si>
  <si>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</si>
  <si>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</si>
  <si>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</si>
  <si>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</si>
  <si>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</si>
  <si>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</si>
  <si>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</si>
  <si>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</si>
  <si>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</si>
  <si>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</si>
  <si>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</si>
  <si>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</si>
  <si>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</si>
  <si>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</si>
  <si>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</si>
  <si>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</si>
  <si>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</si>
  <si>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</si>
  <si>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</si>
  <si>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</si>
  <si>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</si>
  <si>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</si>
  <si>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</si>
  <si>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</si>
  <si>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</si>
  <si>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</si>
  <si>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</si>
  <si>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</si>
  <si>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</si>
  <si>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</si>
  <si>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</si>
  <si>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</si>
  <si>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</si>
  <si>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</si>
  <si>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</si>
  <si>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</si>
  <si>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</si>
  <si>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</si>
  <si>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</si>
  <si>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</si>
  <si>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</si>
  <si>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</si>
  <si>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</si>
  <si>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</si>
  <si>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</si>
  <si>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</si>
  <si>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</si>
  <si>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</si>
  <si>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</si>
  <si>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</si>
  <si>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</si>
  <si>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</si>
  <si>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</si>
  <si>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</si>
  <si>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</si>
  <si>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</si>
  <si>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</si>
  <si>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</si>
  <si>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</si>
  <si>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</si>
  <si>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</si>
  <si>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</si>
  <si>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</si>
  <si>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</si>
  <si>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</si>
  <si>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</si>
  <si>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</si>
  <si>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</si>
  <si>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</si>
  <si>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</si>
  <si>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</si>
  <si>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</si>
  <si>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</si>
  <si>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</si>
  <si>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</si>
  <si>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</si>
  <si>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</si>
  <si>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</si>
  <si>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</si>
  <si>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</si>
  <si>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</si>
  <si>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</si>
  <si>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</si>
  <si>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</si>
  <si>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</si>
  <si>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</si>
  <si>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</si>
  <si>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</si>
  <si>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</si>
  <si>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</si>
  <si>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</si>
  <si>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</si>
  <si>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</si>
  <si>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</si>
  <si>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</si>
  <si>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</si>
  <si>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</si>
  <si>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</si>
  <si>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</si>
  <si>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</si>
  <si>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</si>
  <si>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</si>
  <si>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</si>
  <si>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</si>
  <si>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</si>
  <si>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</si>
  <si>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</si>
  <si>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</si>
  <si>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</si>
  <si>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</si>
  <si>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</si>
  <si>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</si>
  <si>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</si>
  <si>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</si>
  <si>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</si>
  <si>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</si>
  <si>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</si>
  <si>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</si>
  <si>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</si>
  <si>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</si>
  <si>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</si>
  <si>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</si>
  <si>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</si>
  <si>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</si>
  <si>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</si>
  <si>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</si>
  <si>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</si>
  <si>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</si>
  <si>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</si>
  <si>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</si>
  <si>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</si>
  <si>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</si>
  <si>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</si>
  <si>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</si>
  <si>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</si>
  <si>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</si>
  <si>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</si>
  <si>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</si>
  <si>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</si>
  <si>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</si>
  <si>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</si>
  <si>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</si>
  <si>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</si>
  <si>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</si>
  <si>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</si>
  <si>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</si>
  <si>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</si>
  <si>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</si>
  <si>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</si>
  <si>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</si>
  <si>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</si>
  <si>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</si>
  <si>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</si>
  <si>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</si>
  <si>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</si>
  <si>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</si>
  <si>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</si>
  <si>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</si>
  <si>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</si>
  <si>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</si>
  <si>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</si>
  <si>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</si>
  <si>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</si>
  <si>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</si>
  <si>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</si>
  <si>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</si>
  <si>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</si>
  <si>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</si>
  <si>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</si>
  <si>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</si>
  <si>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</si>
  <si>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</si>
  <si>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</si>
  <si>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</si>
  <si>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</si>
  <si>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</si>
  <si>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</si>
  <si>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</si>
  <si>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</si>
  <si>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</si>
  <si>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</si>
  <si>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</si>
  <si>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</si>
  <si>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</si>
  <si>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</si>
  <si>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</si>
  <si>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</si>
  <si>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</si>
  <si>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</si>
  <si>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</si>
  <si>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</si>
  <si>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</si>
  <si>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</si>
  <si>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</si>
  <si>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</si>
  <si>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</si>
  <si>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</si>
  <si>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</si>
  <si>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</si>
  <si>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</si>
  <si>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</si>
  <si>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</si>
  <si>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</si>
  <si>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</si>
  <si>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</si>
  <si>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</si>
  <si>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</si>
  <si>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</si>
  <si>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</si>
  <si>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</si>
  <si>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</si>
  <si>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</si>
  <si>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</si>
  <si>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</si>
  <si>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</si>
  <si>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</si>
  <si>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</si>
  <si>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</si>
  <si>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</si>
  <si>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</si>
  <si>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</si>
  <si>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</si>
  <si>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</si>
  <si>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</si>
  <si>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</si>
  <si>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</si>
  <si>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</si>
  <si>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</si>
  <si>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</si>
  <si>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</si>
  <si>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</si>
  <si>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</si>
  <si>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</si>
  <si>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</si>
  <si>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</si>
  <si>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</si>
  <si>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</si>
  <si>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</si>
  <si>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</si>
  <si>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</si>
  <si>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</si>
  <si>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</si>
  <si>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</si>
  <si>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</si>
  <si>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</si>
  <si>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</si>
  <si>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</si>
  <si>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</si>
  <si>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</si>
  <si>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</si>
  <si>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</si>
  <si>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</si>
  <si>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</si>
  <si>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</si>
  <si>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</si>
  <si>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</si>
  <si>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</si>
  <si>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</si>
  <si>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</si>
  <si>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</si>
  <si>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</si>
  <si>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</si>
  <si>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</si>
  <si>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</si>
  <si>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</si>
  <si>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</si>
  <si>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</si>
  <si>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</si>
  <si>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</si>
  <si>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</si>
  <si>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</si>
  <si>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</si>
  <si>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</si>
  <si>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</si>
  <si>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</si>
  <si>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</si>
  <si>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</si>
  <si>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</si>
  <si>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</si>
  <si>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</si>
  <si>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</si>
  <si>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</si>
  <si>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</si>
  <si>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</si>
  <si>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</si>
  <si>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</si>
  <si>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</si>
  <si>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</si>
  <si>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</si>
  <si>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</si>
  <si>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</si>
  <si>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</si>
  <si>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</si>
  <si>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</si>
  <si>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</si>
  <si>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</si>
  <si>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</si>
  <si>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</si>
  <si>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</si>
  <si>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</si>
  <si>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</si>
  <si>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</si>
  <si>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</si>
  <si>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</si>
  <si>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</si>
  <si>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</si>
  <si>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</si>
  <si>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</si>
  <si>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</si>
  <si>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</si>
  <si>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</si>
  <si>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</si>
  <si>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</si>
  <si>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</si>
  <si>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</si>
  <si>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</si>
  <si>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</si>
  <si>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</si>
  <si>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</si>
  <si>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</si>
  <si>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</si>
  <si>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</si>
  <si>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</si>
  <si>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</si>
  <si>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</si>
  <si>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</si>
  <si>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</si>
  <si>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</si>
  <si>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</si>
  <si>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</si>
  <si>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</si>
  <si>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</si>
  <si>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</si>
  <si>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</si>
  <si>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</si>
  <si>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</si>
  <si>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</si>
  <si>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</si>
  <si>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</si>
  <si>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</si>
  <si>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</si>
  <si>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</si>
  <si>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</si>
  <si>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</si>
  <si>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</si>
  <si>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</si>
  <si>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</si>
  <si>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</si>
  <si>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</si>
  <si>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</si>
  <si>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</si>
  <si>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</si>
  <si>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</si>
  <si>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</si>
  <si>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</si>
  <si>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</si>
  <si>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</si>
  <si>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</si>
  <si>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</si>
  <si>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</si>
  <si>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</si>
  <si>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</si>
  <si>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</si>
  <si>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</si>
  <si>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</si>
  <si>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</si>
  <si>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</si>
  <si>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</si>
  <si>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</si>
  <si>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</si>
  <si>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</si>
  <si>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</si>
  <si>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</si>
  <si>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</si>
  <si>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</si>
  <si>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</si>
  <si>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</si>
  <si>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</si>
  <si>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</si>
  <si>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</si>
  <si>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</si>
  <si>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</si>
  <si>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</si>
  <si>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</si>
  <si>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</si>
  <si>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</si>
  <si>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</si>
  <si>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</si>
  <si>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</si>
  <si>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</si>
  <si>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</si>
  <si>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</si>
  <si>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</si>
  <si>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</si>
  <si>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</si>
  <si>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</si>
  <si>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</si>
  <si>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</si>
  <si>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</si>
  <si>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</si>
  <si>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</si>
  <si>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</si>
  <si>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</si>
  <si>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</si>
  <si>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</si>
  <si>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</si>
  <si>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</si>
  <si>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</si>
  <si>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</si>
  <si>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</si>
  <si>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</si>
  <si>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</si>
  <si>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</si>
  <si>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</si>
  <si>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</si>
  <si>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</si>
  <si>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</si>
  <si>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</si>
  <si>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</si>
  <si>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</si>
  <si>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</si>
  <si>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</si>
  <si>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</si>
  <si>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</si>
  <si>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</si>
  <si>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</si>
  <si>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</si>
  <si>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</si>
  <si>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</si>
  <si>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</si>
  <si>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</si>
  <si>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</si>
  <si>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</si>
  <si>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</si>
  <si>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</si>
  <si>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</si>
  <si>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</si>
  <si>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</si>
  <si>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</si>
  <si>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</si>
  <si>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</si>
  <si>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</si>
  <si>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</si>
  <si>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</si>
  <si>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</si>
  <si>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</si>
  <si>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</si>
  <si>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</si>
  <si>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</si>
  <si>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</si>
  <si>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</si>
  <si>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</si>
  <si>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</si>
  <si>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</si>
  <si>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</si>
  <si>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</si>
  <si>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</si>
  <si>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</si>
  <si>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</si>
  <si>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</si>
  <si>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</si>
  <si>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</si>
  <si>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</si>
  <si>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</si>
  <si>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</si>
  <si>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</si>
  <si>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</si>
  <si>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</si>
  <si>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</si>
  <si>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</si>
  <si>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</si>
  <si>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</si>
  <si>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</si>
  <si>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</si>
  <si>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</si>
  <si>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</si>
  <si>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</si>
  <si>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</si>
  <si>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</si>
  <si>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</si>
  <si>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</si>
  <si>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</si>
  <si>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</si>
  <si>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</si>
  <si>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</si>
  <si>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</si>
  <si>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</si>
  <si>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</si>
  <si>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</si>
  <si>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</si>
  <si>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</si>
  <si>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</si>
  <si>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</si>
  <si>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</si>
  <si>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</si>
  <si>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</si>
  <si>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</si>
  <si>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</si>
  <si>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</si>
  <si>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</si>
  <si>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</si>
  <si>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</si>
  <si>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</si>
  <si>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</si>
  <si>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</si>
  <si>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</si>
  <si>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</si>
  <si>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</si>
  <si>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</si>
  <si>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</si>
  <si>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</si>
  <si>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</si>
  <si>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</si>
  <si>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</si>
  <si>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</si>
  <si>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</si>
  <si>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</si>
  <si>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</si>
  <si>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</si>
  <si>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</si>
  <si>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</si>
  <si>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</si>
  <si>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</si>
  <si>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</si>
  <si>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</si>
  <si>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</si>
  <si>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</si>
  <si>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</si>
  <si>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</si>
  <si>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</si>
  <si>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</si>
  <si>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</si>
  <si>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</si>
  <si>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</si>
  <si>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</si>
  <si>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</si>
  <si>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</si>
  <si>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</si>
  <si>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</si>
  <si>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</si>
  <si>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</si>
  <si>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</si>
  <si>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</si>
  <si>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</si>
  <si>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</si>
  <si>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</si>
  <si>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</si>
  <si>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</si>
  <si>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</si>
  <si>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</si>
  <si>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</si>
  <si>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</si>
  <si>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</si>
  <si>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</si>
  <si>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</si>
  <si>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</si>
  <si>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</si>
  <si>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</si>
  <si>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</si>
  <si>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</si>
  <si>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</si>
  <si>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</si>
  <si>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</si>
  <si>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</si>
  <si>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</si>
  <si>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</si>
  <si>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</si>
  <si>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</si>
  <si>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</si>
  <si>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</si>
  <si>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</si>
  <si>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</si>
  <si>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</si>
  <si>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</si>
  <si>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</si>
  <si>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</si>
  <si>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</si>
  <si>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</si>
  <si>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</si>
  <si>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</si>
  <si>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</si>
  <si>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</si>
  <si>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</si>
  <si>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</si>
  <si>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</si>
  <si>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</si>
  <si>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</si>
  <si>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</si>
  <si>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</si>
  <si>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</si>
  <si>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</si>
  <si>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</si>
  <si>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</si>
  <si>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</si>
  <si>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</si>
  <si>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</si>
  <si>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</si>
  <si>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</si>
  <si>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</si>
  <si>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</si>
  <si>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</si>
  <si>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</si>
  <si>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</si>
  <si>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</si>
  <si>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</si>
  <si>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</si>
  <si>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</si>
  <si>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</si>
  <si>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</si>
  <si>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</si>
  <si>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</si>
  <si>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</si>
  <si>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</si>
  <si>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</si>
  <si>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</si>
  <si>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</si>
  <si>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</si>
  <si>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</si>
  <si>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</si>
  <si>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</si>
  <si>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</si>
  <si>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</si>
  <si>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</si>
  <si>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</si>
  <si>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</si>
  <si>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</si>
  <si>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</si>
  <si>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</si>
  <si>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</si>
  <si>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</si>
  <si>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</si>
  <si>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</si>
  <si>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</si>
  <si>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</si>
  <si>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</si>
  <si>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</si>
  <si>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</si>
  <si>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</si>
  <si>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</si>
  <si>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</si>
  <si>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</si>
  <si>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</si>
  <si>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</si>
  <si>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</si>
  <si>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</si>
  <si>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</si>
  <si>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</si>
  <si>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</si>
  <si>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</si>
  <si>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</si>
  <si>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</si>
  <si>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</si>
  <si>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</si>
  <si>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</si>
  <si>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</si>
  <si>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</si>
  <si>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</si>
  <si>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</si>
  <si>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</si>
  <si>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</si>
  <si>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</si>
  <si>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</si>
  <si>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</si>
  <si>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</si>
  <si>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</si>
  <si>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</si>
  <si>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</si>
  <si>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</si>
  <si>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</si>
  <si>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</si>
  <si>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</si>
  <si>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</si>
  <si>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</si>
  <si>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</si>
  <si>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</si>
  <si>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</si>
  <si>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</si>
  <si>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</si>
  <si>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</si>
  <si>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</si>
  <si>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</si>
  <si>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</si>
  <si>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</si>
  <si>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</si>
  <si>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</si>
  <si>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</si>
  <si>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</si>
  <si>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</si>
  <si>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</si>
  <si>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</si>
  <si>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</si>
  <si>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</si>
  <si>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</si>
  <si>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</si>
  <si>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</si>
  <si>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</si>
  <si>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</si>
  <si>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</si>
  <si>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</si>
  <si>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</si>
  <si>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</si>
  <si>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</si>
  <si>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</si>
  <si>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</si>
  <si>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</si>
  <si>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</si>
  <si>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</si>
  <si>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</si>
  <si>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</si>
  <si>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</si>
  <si>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</si>
  <si>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</si>
  <si>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</si>
  <si>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</si>
  <si>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</si>
  <si>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</si>
  <si>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</si>
  <si>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</si>
  <si>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</si>
  <si>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</si>
  <si>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</si>
  <si>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</si>
  <si>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</si>
  <si>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</si>
  <si>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</si>
  <si>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</si>
  <si>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</si>
  <si>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</si>
  <si>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</si>
  <si>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</si>
  <si>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</si>
  <si>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</si>
  <si>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</si>
  <si>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</si>
  <si>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</si>
  <si>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</si>
  <si>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</si>
  <si>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</si>
  <si>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</si>
  <si>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</si>
  <si>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</si>
  <si>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</si>
  <si>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</si>
  <si>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</si>
  <si>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</si>
  <si>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</si>
  <si>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</si>
  <si>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</si>
  <si>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</si>
  <si>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</si>
  <si>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</si>
  <si>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</si>
  <si>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</si>
  <si>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</si>
  <si>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</si>
  <si>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</si>
  <si>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</si>
  <si>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</si>
  <si>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</si>
  <si>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</si>
  <si>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</si>
  <si>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</si>
  <si>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</si>
  <si>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</si>
  <si>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</si>
  <si>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</si>
  <si>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</si>
  <si>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</si>
  <si>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</si>
  <si>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</si>
  <si>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</si>
  <si>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</si>
  <si>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</si>
  <si>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</si>
  <si>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</si>
  <si>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</si>
  <si>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</si>
  <si>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</si>
  <si>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</si>
  <si>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</si>
  <si>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</si>
  <si>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</si>
  <si>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</si>
  <si>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</si>
  <si>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</si>
  <si>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</si>
  <si>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</si>
  <si>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</si>
  <si>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</si>
  <si>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</si>
  <si>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</si>
  <si>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</si>
  <si>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</si>
  <si>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</si>
  <si>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</si>
  <si>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</si>
  <si>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</si>
  <si>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</si>
  <si>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</si>
  <si>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</si>
  <si>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</si>
  <si>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</si>
  <si>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</si>
  <si>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</si>
  <si>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</si>
  <si>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</si>
  <si>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</si>
  <si>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</si>
  <si>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</si>
  <si>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</si>
  <si>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</si>
  <si>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</si>
  <si>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</si>
  <si>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</si>
  <si>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</si>
  <si>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</si>
  <si>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</si>
  <si>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</si>
  <si>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</si>
  <si>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</si>
  <si>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</si>
  <si>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</si>
  <si>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</si>
  <si>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</si>
  <si>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</si>
  <si>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</si>
  <si>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</si>
  <si>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</si>
  <si>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</si>
  <si>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</si>
  <si>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</si>
  <si>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</si>
  <si>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</si>
  <si>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</si>
  <si>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</si>
  <si>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</si>
  <si>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</si>
  <si>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</si>
  <si>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</si>
  <si>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</si>
  <si>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</si>
  <si>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</si>
  <si>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</si>
  <si>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</si>
  <si>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</si>
  <si>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</si>
  <si>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</si>
  <si>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</si>
  <si>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</si>
  <si>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</si>
  <si>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</si>
  <si>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</si>
  <si>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</si>
  <si>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</si>
  <si>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</si>
  <si>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</si>
  <si>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</si>
  <si>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</si>
  <si>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</si>
  <si>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</si>
  <si>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</si>
  <si>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</si>
  <si>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</si>
  <si>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</si>
  <si>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</si>
  <si>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</si>
  <si>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</si>
  <si>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</si>
  <si>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</si>
  <si>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</si>
  <si>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</si>
  <si>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</si>
  <si>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</si>
  <si>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</si>
  <si>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</si>
  <si>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</si>
  <si>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</si>
  <si>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</si>
  <si>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</si>
  <si>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</si>
  <si>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</si>
  <si>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</si>
  <si>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</si>
  <si>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</si>
  <si>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</si>
  <si>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</si>
  <si>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</si>
  <si>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</si>
  <si>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</si>
  <si>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</si>
  <si>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</si>
  <si>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</si>
  <si>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</si>
  <si>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</si>
  <si>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</si>
  <si>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</si>
  <si>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</si>
  <si>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</si>
  <si>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</si>
  <si>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</si>
  <si>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</si>
  <si>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</si>
  <si>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</si>
  <si>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</si>
  <si>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</si>
  <si>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</si>
  <si>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</si>
  <si>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</si>
  <si>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</si>
  <si>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</si>
  <si>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</si>
  <si>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</si>
  <si>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</si>
  <si>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</si>
  <si>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</si>
  <si>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</si>
  <si>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</si>
  <si>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</si>
  <si>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</si>
  <si>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</si>
  <si>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</si>
  <si>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</si>
  <si>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</si>
  <si>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</si>
  <si>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</si>
  <si>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</si>
  <si>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</si>
  <si>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</si>
  <si>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</si>
  <si>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</si>
  <si>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</si>
  <si>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</si>
  <si>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</si>
  <si>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</si>
  <si>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</si>
  <si>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</si>
  <si>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</si>
  <si>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</si>
  <si>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</si>
  <si>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</si>
  <si>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</si>
  <si>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</si>
  <si>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</si>
  <si>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</si>
  <si>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</si>
  <si>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</si>
  <si>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</si>
  <si>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</si>
  <si>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</si>
  <si>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</si>
  <si>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</si>
  <si>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</si>
  <si>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</si>
  <si>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</si>
  <si>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</si>
  <si>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</si>
  <si>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</si>
  <si>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</si>
  <si>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</si>
  <si>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</si>
  <si>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</si>
  <si>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</si>
  <si>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</si>
  <si>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</si>
  <si>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</si>
  <si>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</si>
  <si>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</si>
  <si>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</si>
  <si>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</si>
  <si>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</si>
  <si>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</si>
  <si>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</si>
  <si>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</si>
  <si>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</si>
  <si>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</si>
  <si>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</si>
  <si>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</si>
  <si>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</si>
  <si>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</si>
  <si>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</si>
  <si>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</si>
  <si>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</si>
  <si>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</si>
  <si>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</si>
  <si>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</si>
  <si>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</si>
  <si>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</si>
  <si>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</si>
  <si>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</si>
  <si>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</si>
  <si>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</si>
  <si>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</si>
  <si>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</si>
  <si>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</si>
  <si>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</si>
  <si>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</si>
  <si>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</si>
  <si>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</si>
  <si>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</si>
  <si>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</si>
  <si>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</si>
  <si>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</si>
  <si>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</si>
  <si>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</si>
  <si>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</si>
  <si>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</si>
  <si>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</si>
  <si>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</si>
  <si>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</si>
  <si>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</si>
  <si>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</si>
  <si>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</si>
  <si>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</si>
  <si>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</si>
  <si>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</si>
  <si>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</si>
  <si>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</si>
  <si>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</si>
  <si>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</si>
  <si>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</si>
  <si>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</si>
  <si>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</si>
  <si>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</si>
  <si>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</si>
  <si>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</si>
  <si>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</si>
  <si>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</si>
  <si>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</si>
  <si>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</si>
  <si>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</si>
  <si>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</si>
  <si>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</si>
  <si>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</si>
  <si>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</si>
  <si>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</si>
  <si>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</si>
  <si>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</si>
  <si>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</si>
  <si>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</si>
  <si>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</si>
  <si>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</si>
  <si>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</si>
  <si>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</si>
  <si>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</si>
  <si>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</si>
  <si>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</si>
  <si>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</si>
  <si>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</si>
  <si>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</si>
  <si>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</si>
  <si>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</si>
  <si>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</si>
  <si>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</si>
  <si>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</si>
  <si>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</si>
  <si>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</si>
  <si>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</si>
  <si>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</si>
  <si>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</si>
  <si>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</si>
  <si>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</si>
  <si>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</si>
  <si>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</si>
  <si>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</si>
  <si>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</si>
  <si>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</si>
  <si>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</si>
  <si>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</si>
  <si>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</si>
  <si>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</si>
  <si>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</si>
  <si>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</si>
  <si>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</si>
  <si>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</si>
  <si>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</si>
  <si>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</si>
  <si>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</si>
  <si>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</si>
  <si>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</si>
  <si>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</si>
  <si>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</si>
  <si>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</si>
  <si>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</si>
  <si>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</si>
  <si>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</si>
  <si>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</si>
  <si>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</si>
  <si>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</si>
  <si>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</si>
  <si>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</si>
  <si>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</si>
  <si>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</si>
  <si>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</si>
  <si>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</si>
  <si>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</si>
  <si>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</si>
  <si>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</si>
  <si>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</si>
  <si>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</si>
  <si>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</si>
  <si>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</si>
  <si>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</si>
  <si>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</si>
  <si>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</si>
  <si>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</si>
  <si>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</si>
  <si>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</si>
  <si>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</si>
  <si>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</si>
  <si>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</si>
  <si>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</si>
  <si>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</si>
  <si>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</si>
  <si>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</si>
  <si>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</si>
  <si>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</si>
  <si>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</si>
  <si>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</si>
  <si>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</si>
  <si>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</si>
  <si>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</si>
  <si>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</si>
  <si>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</si>
  <si>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</si>
  <si>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</si>
  <si>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</si>
  <si>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</si>
  <si>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</si>
  <si>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</si>
  <si>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</si>
  <si>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</si>
  <si>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</si>
  <si>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</si>
  <si>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</si>
  <si>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</si>
  <si>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</si>
  <si>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</si>
  <si>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</si>
  <si>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</si>
  <si>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</si>
  <si>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</si>
  <si>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</si>
  <si>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</si>
  <si>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</si>
  <si>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</si>
  <si>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</si>
  <si>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</si>
  <si>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</si>
  <si>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</si>
  <si>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</si>
  <si>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</si>
  <si>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</si>
  <si>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</si>
  <si>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</si>
  <si>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</si>
  <si>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</si>
  <si>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</si>
  <si>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</si>
  <si>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</si>
  <si>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</si>
  <si>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</si>
  <si>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</si>
  <si>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</si>
  <si>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</si>
  <si>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</si>
  <si>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</si>
  <si>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</si>
  <si>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</si>
  <si>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</si>
  <si>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</si>
  <si>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</si>
  <si>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</si>
  <si>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</si>
  <si>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</si>
  <si>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</si>
  <si>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</si>
  <si>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</si>
  <si>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</si>
  <si>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</si>
  <si>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</si>
  <si>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</si>
  <si>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</si>
  <si>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</si>
  <si>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</si>
  <si>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</si>
  <si>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</si>
  <si>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</si>
  <si>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</si>
  <si>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</si>
  <si>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</si>
  <si>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</si>
  <si>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</si>
  <si>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</si>
  <si>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</si>
  <si>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</si>
  <si>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</si>
  <si>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</si>
  <si>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</si>
  <si>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</si>
  <si>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</si>
  <si>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</si>
  <si>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</si>
  <si>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</si>
  <si>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</si>
  <si>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</si>
  <si>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</si>
  <si>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</si>
  <si>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</si>
  <si>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</si>
  <si>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</si>
  <si>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</si>
  <si>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</si>
  <si>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</si>
  <si>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</si>
  <si>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</si>
  <si>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</si>
  <si>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</si>
  <si>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</si>
  <si>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</si>
  <si>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</si>
  <si>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</si>
  <si>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</si>
  <si>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</si>
  <si>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</si>
  <si>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</si>
  <si>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</si>
  <si>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</si>
  <si>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</si>
  <si>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</si>
  <si>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</si>
  <si>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</si>
  <si>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</si>
  <si>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</si>
  <si>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</si>
  <si>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</si>
  <si>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</si>
  <si>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</si>
  <si>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</si>
  <si>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</si>
  <si>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</si>
  <si>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</si>
  <si>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</si>
  <si>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</si>
  <si>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</si>
  <si>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</si>
  <si>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</si>
  <si>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</si>
  <si>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</si>
  <si>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</si>
  <si>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</si>
  <si>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</si>
  <si>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</si>
  <si>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</si>
  <si>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</si>
  <si>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</si>
  <si>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</si>
  <si>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</si>
  <si>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</si>
  <si>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</si>
  <si>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</si>
  <si>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</si>
  <si>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</si>
  <si>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</si>
  <si>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</si>
  <si>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</si>
  <si>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</si>
  <si>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</si>
  <si>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</si>
  <si>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</si>
  <si>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</si>
  <si>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</si>
  <si>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</si>
  <si>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</si>
  <si>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</si>
  <si>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</si>
  <si>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</si>
  <si>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</si>
  <si>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</si>
  <si>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</si>
  <si>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</si>
  <si>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</si>
  <si>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</si>
  <si>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</si>
  <si>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</si>
  <si>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</si>
  <si>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</si>
  <si>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</si>
  <si>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</si>
  <si>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</si>
  <si>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</si>
  <si>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</si>
  <si>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</si>
  <si>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</si>
  <si>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</si>
  <si>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</si>
  <si>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</si>
  <si>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</si>
  <si>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</si>
  <si>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</si>
  <si>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</si>
  <si>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</si>
  <si>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</si>
  <si>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</si>
  <si>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</si>
  <si>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</si>
  <si>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</si>
  <si>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</si>
  <si>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</si>
  <si>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</si>
  <si>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</si>
  <si>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</si>
  <si>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</si>
  <si>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</si>
  <si>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</si>
  <si>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</si>
  <si>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</si>
  <si>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</si>
  <si>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</si>
  <si>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</si>
  <si>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</si>
  <si>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</si>
  <si>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</si>
  <si>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</si>
  <si>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</si>
  <si>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</si>
  <si>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</si>
  <si>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</si>
  <si>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</si>
  <si>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</si>
  <si>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</si>
  <si>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</si>
  <si>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</si>
  <si>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</si>
  <si>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</si>
  <si>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</si>
  <si>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</si>
  <si>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</si>
  <si>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</si>
  <si>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</si>
  <si>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</si>
  <si>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</si>
  <si>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</si>
  <si>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</si>
  <si>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</si>
  <si>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</si>
  <si>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</si>
  <si>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</si>
  <si>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</si>
  <si>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</si>
  <si>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</si>
  <si>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</si>
  <si>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</si>
  <si>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</si>
  <si>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</si>
  <si>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</si>
  <si>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</si>
  <si>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</si>
  <si>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</si>
  <si>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</si>
  <si>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</si>
  <si>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</si>
  <si>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</si>
  <si>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</si>
  <si>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</si>
  <si>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</si>
  <si>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</si>
  <si>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</si>
  <si>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</si>
  <si>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</si>
  <si>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</si>
  <si>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</si>
  <si>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</si>
  <si>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</si>
  <si>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</si>
  <si>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</si>
  <si>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</si>
  <si>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</si>
  <si>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</si>
  <si>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</si>
  <si>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</si>
  <si>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</si>
  <si>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</si>
  <si>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</si>
  <si>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</si>
  <si>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</si>
  <si>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</si>
  <si>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</si>
  <si>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</si>
  <si>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</si>
  <si>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</si>
  <si>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</si>
  <si>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</si>
  <si>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</si>
  <si>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</si>
  <si>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</si>
  <si>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</si>
  <si>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</si>
  <si>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</si>
  <si>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</si>
  <si>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</si>
  <si>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</si>
  <si>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</si>
  <si>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</si>
  <si>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</si>
  <si>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</si>
  <si>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</si>
  <si>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</si>
  <si>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</si>
  <si>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</si>
  <si>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</si>
  <si>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</si>
  <si>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</si>
  <si>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</si>
  <si>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</si>
  <si>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</si>
  <si>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</si>
  <si>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</si>
  <si>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</si>
  <si>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</si>
  <si>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</si>
  <si>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</si>
  <si>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</si>
  <si>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</si>
  <si>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</si>
  <si>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</si>
  <si>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</si>
  <si>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</si>
  <si>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</si>
  <si>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</si>
  <si>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</si>
  <si>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</si>
  <si>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</si>
  <si>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</si>
  <si>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</si>
  <si>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</si>
  <si>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</si>
  <si>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</si>
  <si>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</si>
  <si>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</si>
  <si>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</si>
  <si>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</si>
  <si>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</si>
  <si>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</si>
  <si>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</si>
  <si>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</si>
  <si>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</si>
  <si>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</si>
  <si>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</si>
  <si>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</si>
  <si>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</si>
  <si>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</si>
  <si>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</si>
  <si>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</si>
  <si>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</si>
  <si>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</si>
  <si>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</si>
  <si>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</si>
  <si>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</si>
  <si>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</si>
  <si>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</si>
  <si>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</si>
  <si>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</si>
  <si>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</si>
  <si>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</si>
  <si>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</si>
  <si>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</si>
  <si>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</si>
  <si>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</si>
  <si>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</si>
  <si>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</si>
  <si>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</si>
  <si>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</si>
  <si>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</si>
  <si>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</si>
  <si>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</si>
  <si>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</si>
  <si>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</si>
  <si>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</si>
  <si>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</si>
  <si>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</si>
  <si>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</si>
  <si>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</si>
  <si>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</si>
  <si>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</si>
  <si>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</si>
  <si>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</si>
  <si>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</si>
  <si>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</si>
  <si>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</si>
  <si>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</si>
  <si>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</si>
  <si>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</si>
  <si>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</si>
  <si>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</si>
  <si>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</si>
  <si>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</si>
  <si>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</si>
  <si>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</si>
  <si>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</si>
  <si>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</si>
  <si>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</si>
  <si>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</si>
  <si>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</si>
  <si>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</si>
  <si>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</si>
  <si>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</si>
  <si>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</si>
  <si>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</si>
  <si>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</si>
  <si>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</si>
  <si>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</si>
  <si>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</si>
  <si>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</si>
  <si>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</si>
  <si>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</si>
  <si>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</si>
  <si>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</si>
  <si>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</si>
  <si>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</si>
  <si>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</si>
  <si>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</si>
  <si>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</si>
  <si>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</si>
  <si>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</si>
  <si>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</si>
  <si>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</si>
  <si>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</si>
  <si>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</si>
  <si>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</si>
  <si>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</si>
  <si>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</si>
  <si>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</si>
  <si>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</si>
  <si>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</si>
  <si>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</si>
  <si>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</si>
  <si>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</si>
  <si>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</si>
  <si>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</si>
  <si>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</si>
  <si>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</si>
  <si>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</si>
  <si>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</si>
  <si>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</si>
  <si>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</si>
  <si>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</si>
  <si>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</si>
  <si>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</si>
  <si>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</si>
  <si>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</si>
  <si>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</si>
  <si>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</si>
  <si>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</si>
  <si>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</si>
  <si>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</si>
  <si>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</si>
  <si>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</si>
  <si>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</si>
  <si>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</si>
  <si>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</si>
  <si>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</si>
  <si>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</si>
  <si>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</si>
  <si>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</si>
  <si>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</si>
  <si>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</si>
  <si>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</si>
  <si>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</si>
  <si>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</si>
  <si>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</si>
  <si>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</si>
  <si>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</si>
  <si>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</si>
  <si>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</si>
  <si>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</si>
  <si>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</si>
  <si>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</si>
  <si>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</si>
  <si>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</si>
  <si>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</si>
  <si>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</si>
  <si>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</si>
  <si>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</si>
  <si>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</si>
  <si>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</si>
  <si>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</si>
  <si>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</si>
  <si>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</si>
  <si>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</si>
  <si>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</si>
  <si>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</si>
  <si>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</si>
  <si>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</si>
  <si>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</si>
  <si>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</si>
  <si>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</si>
  <si>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</si>
  <si>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</si>
  <si>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</si>
  <si>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</si>
  <si>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</si>
  <si>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</si>
  <si>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</si>
  <si>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</si>
  <si>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</si>
  <si>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</si>
  <si>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</si>
  <si>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</si>
  <si>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</si>
  <si>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</si>
  <si>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</si>
  <si>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</si>
  <si>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</si>
  <si>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</si>
  <si>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</si>
  <si>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</si>
  <si>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</si>
  <si>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</si>
  <si>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</si>
  <si>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</si>
  <si>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</si>
  <si>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</si>
  <si>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</si>
  <si>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</si>
  <si>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</si>
  <si>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</si>
  <si>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</si>
  <si>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</si>
  <si>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</si>
  <si>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</si>
  <si>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</si>
  <si>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</si>
  <si>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</si>
  <si>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</si>
  <si>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</si>
  <si>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</si>
  <si>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</si>
  <si>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</si>
  <si>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</si>
  <si>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</si>
  <si>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</si>
  <si>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</si>
  <si>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</si>
  <si>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</si>
  <si>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</si>
  <si>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</si>
  <si>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</si>
  <si>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</si>
  <si>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</si>
  <si>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</si>
  <si>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</si>
  <si>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</si>
  <si>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</si>
  <si>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</si>
  <si>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</si>
  <si>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</si>
  <si>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</si>
  <si>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</si>
  <si>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</si>
  <si>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</si>
  <si>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</si>
  <si>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</si>
  <si>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</si>
  <si>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</si>
  <si>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</si>
  <si>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</si>
  <si>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</si>
  <si>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</si>
  <si>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</si>
  <si>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</si>
  <si>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</si>
  <si>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</si>
  <si>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</si>
  <si>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</si>
  <si>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</si>
  <si>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</si>
  <si>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</si>
  <si>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</si>
  <si>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</si>
  <si>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</si>
  <si>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</si>
  <si>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</si>
  <si>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</si>
  <si>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</si>
  <si>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</si>
  <si>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</si>
  <si>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</si>
  <si>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</si>
  <si>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</si>
  <si>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</si>
  <si>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</si>
  <si>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</si>
  <si>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</si>
  <si>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</si>
  <si>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</si>
  <si>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</si>
  <si>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</si>
  <si>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</si>
  <si>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</si>
  <si>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</si>
  <si>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</si>
  <si>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</si>
  <si>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</si>
  <si>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</si>
  <si>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</si>
  <si>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</si>
  <si>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</si>
  <si>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</si>
  <si>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</si>
  <si>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</si>
  <si>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</si>
  <si>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</si>
  <si>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</si>
  <si>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</si>
  <si>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</si>
  <si>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</si>
  <si>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</si>
  <si>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</si>
  <si>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</si>
  <si>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</si>
  <si>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</si>
  <si>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</si>
  <si>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</si>
  <si>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</si>
  <si>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</si>
  <si>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</si>
  <si>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</si>
  <si>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</si>
  <si>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</si>
  <si>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</si>
  <si>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</si>
  <si>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</si>
  <si>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</si>
  <si>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</si>
  <si>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</si>
  <si>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</si>
  <si>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</si>
  <si>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</si>
  <si>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</si>
  <si>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</si>
  <si>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</si>
  <si>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</si>
  <si>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</si>
  <si>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</si>
  <si>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</si>
  <si>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</si>
  <si>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</si>
  <si>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</si>
  <si>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</si>
  <si>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</si>
  <si>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</si>
  <si>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</si>
  <si>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</si>
  <si>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</si>
  <si>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</si>
  <si>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</si>
  <si>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</si>
  <si>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</si>
  <si>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</si>
  <si>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</si>
  <si>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</si>
  <si>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</si>
  <si>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</si>
  <si>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</si>
  <si>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</si>
  <si>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</si>
  <si>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</si>
  <si>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</si>
  <si>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</si>
  <si>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</si>
  <si>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</si>
  <si>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</si>
  <si>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</si>
  <si>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</si>
  <si>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</si>
  <si>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</si>
  <si>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</si>
  <si>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</si>
  <si>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</si>
  <si>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</si>
  <si>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</si>
  <si>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</si>
  <si>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</si>
  <si>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</si>
  <si>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</si>
  <si>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</si>
  <si>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</si>
  <si>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</si>
  <si>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</si>
  <si>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</si>
  <si>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</si>
  <si>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</si>
  <si>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</si>
  <si>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</si>
  <si>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</si>
  <si>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</si>
  <si>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</si>
  <si>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</si>
  <si>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</si>
  <si>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</si>
  <si>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</si>
  <si>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</si>
  <si>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</si>
  <si>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</si>
  <si>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</si>
  <si>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</si>
  <si>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</si>
  <si>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</si>
  <si>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</si>
  <si>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</si>
  <si>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</si>
  <si>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</si>
  <si>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</si>
  <si>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</si>
  <si>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</si>
  <si>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</si>
  <si>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</si>
  <si>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</si>
  <si>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</si>
  <si>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</si>
  <si>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</si>
  <si>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</si>
  <si>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</si>
  <si>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</si>
  <si>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</si>
  <si>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</si>
  <si>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</si>
  <si>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</si>
  <si>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</si>
  <si>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</si>
  <si>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</si>
  <si>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</si>
  <si>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</si>
  <si>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</si>
  <si>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</si>
  <si>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</si>
  <si>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</si>
  <si>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</si>
  <si>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</si>
  <si>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</si>
  <si>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</si>
  <si>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</si>
  <si>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</si>
  <si>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</si>
  <si>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</si>
  <si>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</si>
  <si>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</si>
  <si>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</si>
  <si>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</si>
  <si>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</si>
  <si>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</si>
  <si>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</si>
  <si>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</si>
  <si>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</si>
  <si>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</si>
  <si>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</si>
  <si>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</si>
  <si>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</si>
  <si>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</si>
  <si>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</si>
  <si>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</si>
  <si>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</si>
  <si>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</si>
  <si>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</si>
  <si>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</si>
  <si>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</si>
  <si>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</si>
  <si>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</si>
  <si>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</si>
  <si>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</si>
  <si>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</si>
  <si>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</si>
  <si>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</si>
  <si>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</si>
  <si>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</si>
  <si>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</si>
  <si>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</si>
  <si>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</si>
  <si>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</si>
  <si>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</si>
  <si>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</si>
  <si>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</si>
  <si>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</si>
  <si>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</si>
  <si>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</si>
  <si>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</si>
  <si>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</si>
  <si>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</si>
  <si>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</si>
  <si>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</si>
  <si>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</si>
  <si>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</si>
  <si>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</si>
  <si>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</si>
  <si>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</si>
  <si>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</si>
  <si>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</si>
  <si>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</si>
  <si>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</si>
  <si>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</si>
  <si>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</si>
  <si>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</si>
  <si>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</si>
  <si>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</si>
  <si>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</si>
  <si>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</si>
  <si>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</si>
  <si>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</si>
  <si>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</si>
  <si>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</si>
  <si>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</si>
  <si>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</si>
  <si>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</si>
  <si>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</si>
  <si>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</si>
  <si>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</si>
  <si>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</si>
  <si>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</si>
  <si>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</si>
  <si>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</si>
  <si>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</si>
  <si>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</si>
  <si>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</si>
  <si>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</si>
  <si>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</si>
  <si>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</si>
  <si>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</si>
  <si>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</si>
  <si>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</si>
  <si>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</si>
  <si>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</si>
  <si>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</si>
  <si>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</si>
  <si>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</si>
  <si>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</si>
  <si>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</si>
  <si>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</si>
  <si>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</si>
  <si>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</si>
  <si>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</si>
  <si>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</si>
  <si>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</si>
  <si>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</si>
  <si>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</si>
  <si>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</si>
  <si>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</si>
  <si>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</si>
  <si>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</si>
  <si>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</si>
  <si>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</si>
  <si>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</si>
  <si>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</si>
  <si>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</si>
  <si>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</si>
  <si>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</si>
  <si>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</si>
  <si>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</si>
  <si>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</si>
  <si>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</si>
  <si>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</si>
  <si>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</si>
  <si>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</si>
  <si>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</si>
  <si>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</si>
  <si>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</si>
  <si>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</si>
  <si>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</si>
  <si>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</si>
  <si>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</si>
  <si>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</si>
  <si>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</si>
  <si>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</si>
  <si>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</si>
  <si>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</si>
  <si>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</si>
  <si>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</si>
  <si>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</si>
  <si>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</si>
  <si>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</si>
  <si>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</si>
  <si>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</si>
  <si>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</si>
  <si>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</si>
  <si>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</si>
  <si>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</si>
  <si>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</si>
  <si>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</si>
  <si>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</si>
  <si>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</si>
  <si>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</si>
  <si>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</si>
  <si>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</si>
  <si>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</si>
  <si>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</si>
  <si>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</si>
  <si>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</si>
  <si>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</si>
  <si>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</si>
  <si>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</si>
  <si>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</si>
  <si>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</si>
  <si>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</si>
  <si>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</si>
  <si>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</si>
  <si>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</si>
  <si>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</si>
  <si>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</si>
  <si>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</si>
  <si>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</si>
  <si>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</si>
  <si>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</si>
  <si>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</si>
  <si>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</si>
  <si>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</si>
  <si>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</si>
  <si>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</si>
  <si>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</si>
  <si>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</si>
  <si>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</si>
  <si>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</si>
  <si>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</si>
  <si>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</si>
  <si>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</si>
  <si>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</si>
  <si>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</si>
  <si>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</si>
  <si>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</si>
  <si>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</si>
  <si>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</si>
  <si>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</si>
  <si>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</si>
  <si>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</si>
  <si>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</si>
  <si>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</si>
  <si>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</si>
  <si>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</si>
  <si>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</si>
  <si>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</si>
  <si>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</si>
  <si>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</si>
  <si>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</si>
  <si>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</si>
  <si>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</si>
  <si>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</si>
  <si>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</si>
  <si>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</si>
  <si>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</si>
  <si>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</si>
  <si>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</si>
  <si>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</si>
  <si>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</si>
  <si>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</si>
  <si>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</si>
  <si>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</si>
  <si>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</si>
  <si>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</si>
  <si>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</si>
  <si>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</si>
  <si>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</si>
  <si>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</si>
  <si>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</si>
  <si>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</si>
  <si>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</si>
  <si>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</si>
  <si>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</si>
  <si>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</si>
  <si>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</si>
  <si>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</si>
  <si>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</si>
  <si>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</si>
  <si>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</si>
  <si>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</si>
  <si>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</si>
  <si>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</si>
  <si>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</si>
  <si>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</si>
  <si>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</si>
  <si>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</si>
  <si>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</si>
  <si>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</si>
  <si>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</si>
  <si>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</si>
  <si>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</si>
  <si>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</si>
  <si>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</si>
  <si>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</si>
  <si>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</si>
  <si>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</si>
  <si>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</si>
  <si>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</si>
  <si>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</si>
  <si>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</si>
  <si>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</si>
  <si>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</si>
  <si>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</si>
  <si>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</si>
  <si>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</si>
  <si>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</si>
  <si>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</si>
  <si>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</si>
  <si>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</si>
  <si>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</si>
  <si>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</si>
  <si>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</si>
  <si>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</si>
  <si>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</si>
  <si>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</si>
  <si>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</si>
  <si>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</si>
  <si>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</si>
  <si>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</si>
  <si>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</si>
  <si>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</si>
  <si>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</si>
  <si>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</si>
  <si>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</si>
  <si>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</si>
  <si>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</si>
  <si>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</si>
  <si>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</si>
  <si>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</si>
  <si>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</si>
  <si>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</si>
  <si>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</si>
  <si>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</si>
  <si>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</si>
  <si>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</si>
  <si>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</si>
  <si>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</si>
  <si>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</si>
  <si>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</si>
  <si>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</si>
  <si>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</si>
  <si>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</si>
  <si>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</si>
  <si>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</si>
  <si>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</si>
  <si>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</si>
  <si>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</si>
  <si>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</si>
  <si>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</si>
  <si>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</si>
  <si>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</si>
  <si>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</si>
  <si>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</si>
  <si>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</si>
  <si>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</si>
  <si>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</si>
  <si>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</si>
  <si>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</si>
  <si>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</si>
  <si>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</si>
  <si>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</si>
  <si>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</si>
  <si>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</si>
  <si>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</si>
  <si>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</si>
  <si>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</si>
  <si>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</si>
  <si>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</si>
  <si>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</si>
  <si>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</si>
  <si>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</si>
  <si>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</si>
  <si>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</si>
  <si>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</si>
  <si>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</si>
  <si>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</si>
  <si>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</si>
  <si>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</si>
  <si>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</si>
  <si>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</si>
  <si>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</si>
  <si>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</si>
  <si>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</si>
  <si>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</si>
  <si>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</si>
  <si>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</si>
  <si>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</si>
  <si>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</si>
  <si>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</si>
  <si>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</si>
  <si>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</si>
  <si>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</si>
  <si>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</si>
  <si>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</si>
  <si>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</si>
  <si>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</si>
  <si>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</si>
  <si>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</si>
  <si>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</si>
  <si>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</si>
  <si>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</si>
  <si>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</si>
  <si>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</si>
  <si>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</si>
  <si>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</si>
  <si>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</si>
  <si>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</si>
  <si>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</si>
  <si>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</si>
  <si>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</si>
  <si>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</si>
  <si>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</si>
  <si>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</si>
  <si>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</si>
  <si>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</si>
  <si>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</si>
  <si>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</si>
  <si>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</si>
  <si>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</si>
  <si>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</si>
  <si>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</si>
  <si>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</si>
  <si>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</si>
  <si>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</si>
  <si>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</si>
  <si>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</si>
  <si>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</si>
  <si>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</si>
  <si>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</si>
  <si>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</si>
  <si>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</si>
  <si>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</si>
  <si>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</si>
  <si>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</si>
  <si>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</si>
  <si>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</si>
  <si>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</si>
  <si>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</si>
  <si>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</si>
  <si>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</si>
  <si>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</si>
  <si>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</si>
  <si>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</si>
  <si>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</si>
  <si>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</si>
  <si>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</si>
  <si>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</si>
  <si>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</si>
  <si>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</si>
  <si>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</si>
  <si>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</si>
  <si>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</si>
  <si>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</si>
  <si>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</si>
  <si>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</si>
  <si>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</si>
  <si>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Кладово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</si>
</sst>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222</c:v>
                </c:pt>
                <c:pt idx="1">
                  <c:v>324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228</c:v>
                </c:pt>
                <c:pt idx="1">
                  <c:v>333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602</c:v>
                </c:pt>
                <c:pt idx="1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328</c:v>
                </c:pt>
                <c:pt idx="1">
                  <c:v>359</c:v>
                </c:pt>
                <c:pt idx="2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11</c:v>
                </c:pt>
                <c:pt idx="1">
                  <c:v>21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153.65600000000001</c:v>
                </c:pt>
                <c:pt idx="1">
                  <c:v>256.65600000000001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5242</c:v>
                </c:pt>
                <c:pt idx="1">
                  <c:v>4833</c:v>
                </c:pt>
                <c:pt idx="2">
                  <c:v>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638784"/>
        <c:axId val="259640320"/>
      </c:barChart>
      <c:catAx>
        <c:axId val="25963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40320"/>
        <c:crosses val="autoZero"/>
        <c:auto val="1"/>
        <c:lblAlgn val="ctr"/>
        <c:lblOffset val="100"/>
        <c:noMultiLvlLbl val="0"/>
      </c:catAx>
      <c:valAx>
        <c:axId val="25964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38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1827200"/>
        <c:axId val="261839104"/>
      </c:barChart>
      <c:catAx>
        <c:axId val="26182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1839104"/>
        <c:crosses val="autoZero"/>
        <c:auto val="1"/>
        <c:lblAlgn val="ctr"/>
        <c:lblOffset val="100"/>
        <c:noMultiLvlLbl val="0"/>
      </c:catAx>
      <c:valAx>
        <c:axId val="26183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182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13.039008509909189</c:v>
                </c:pt>
                <c:pt idx="1">
                  <c:v>54.217830829858926</c:v>
                </c:pt>
                <c:pt idx="2">
                  <c:v>32.743160660231879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54</c:v>
                </c:pt>
                <c:pt idx="1">
                  <c:v>93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34</c:v>
                </c:pt>
                <c:pt idx="1">
                  <c:v>33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3176192"/>
        <c:axId val="263177728"/>
      </c:barChart>
      <c:catAx>
        <c:axId val="2631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177728"/>
        <c:crosses val="autoZero"/>
        <c:auto val="1"/>
        <c:lblAlgn val="ctr"/>
        <c:lblOffset val="100"/>
        <c:noMultiLvlLbl val="0"/>
      </c:catAx>
      <c:valAx>
        <c:axId val="2631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317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64075520"/>
        <c:axId val="264085504"/>
      </c:barChart>
      <c:catAx>
        <c:axId val="26407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085504"/>
        <c:crosses val="autoZero"/>
        <c:auto val="1"/>
        <c:lblAlgn val="ctr"/>
        <c:lblOffset val="100"/>
        <c:noMultiLvlLbl val="0"/>
      </c:catAx>
      <c:valAx>
        <c:axId val="26408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6407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73.599999999999994</c:v>
                </c:pt>
                <c:pt idx="1">
                  <c:v>71.400000000000006</c:v>
                </c:pt>
                <c:pt idx="2">
                  <c:v>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72.599999999999994</c:v>
                </c:pt>
                <c:pt idx="1">
                  <c:v>77.900000000000006</c:v>
                </c:pt>
                <c:pt idx="2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4569216"/>
        <c:axId val="264571904"/>
      </c:barChart>
      <c:catAx>
        <c:axId val="26456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571904"/>
        <c:crosses val="autoZero"/>
        <c:auto val="1"/>
        <c:lblAlgn val="ctr"/>
        <c:lblOffset val="100"/>
        <c:noMultiLvlLbl val="0"/>
      </c:catAx>
      <c:valAx>
        <c:axId val="264571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4569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200</c:v>
                </c:pt>
                <c:pt idx="1">
                  <c:v>196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65311744"/>
        <c:axId val="265313280"/>
      </c:barChart>
      <c:catAx>
        <c:axId val="26531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313280"/>
        <c:crosses val="autoZero"/>
        <c:auto val="1"/>
        <c:lblAlgn val="ctr"/>
        <c:lblOffset val="100"/>
        <c:noMultiLvlLbl val="0"/>
      </c:catAx>
      <c:valAx>
        <c:axId val="26531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5311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163328"/>
        <c:axId val="266164864"/>
      </c:barChart>
      <c:catAx>
        <c:axId val="26616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164864"/>
        <c:crosses val="autoZero"/>
        <c:auto val="1"/>
        <c:lblAlgn val="ctr"/>
        <c:lblOffset val="100"/>
        <c:noMultiLvlLbl val="0"/>
      </c:catAx>
      <c:valAx>
        <c:axId val="26616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163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48</c:v>
                </c:pt>
                <c:pt idx="1">
                  <c:v>64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66880128"/>
        <c:axId val="266881664"/>
      </c:barChart>
      <c:catAx>
        <c:axId val="2668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881664"/>
        <c:crosses val="autoZero"/>
        <c:auto val="1"/>
        <c:lblAlgn val="ctr"/>
        <c:lblOffset val="100"/>
        <c:noMultiLvlLbl val="0"/>
      </c:catAx>
      <c:valAx>
        <c:axId val="2668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688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1.6905591410131933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1.593466217373922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1.7705180193043579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1.936147124336056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1.8219201553486779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1.8390542006967845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1.9989719572791138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2.5015706208235766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2.5986635444628479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3.3982523273744931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3.3811182820263865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3.558170083956822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4.5005425781026895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5.9854931749386031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5.2772859672168595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3.4667885087669199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2.301673425095665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1.4221257638928553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7467008"/>
        <c:axId val="267468800"/>
      </c:barChart>
      <c:catAx>
        <c:axId val="2674670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67468800"/>
        <c:crosses val="autoZero"/>
        <c:auto val="1"/>
        <c:lblAlgn val="ctr"/>
        <c:lblOffset val="100"/>
        <c:noMultiLvlLbl val="0"/>
      </c:catAx>
      <c:valAx>
        <c:axId val="267468800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67467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1.593466217373922</c:v>
                </c:pt>
                <c:pt idx="1">
                  <c:v>1.7476726255068822</c:v>
                </c:pt>
                <c:pt idx="2">
                  <c:v>2.1246216231652291</c:v>
                </c:pt>
                <c:pt idx="3">
                  <c:v>2.0275286995259578</c:v>
                </c:pt>
                <c:pt idx="4">
                  <c:v>2.0503740933234336</c:v>
                </c:pt>
                <c:pt idx="5">
                  <c:v>2.3245188188931407</c:v>
                </c:pt>
                <c:pt idx="6">
                  <c:v>2.3302301673425094</c:v>
                </c:pt>
                <c:pt idx="7">
                  <c:v>2.7985607401907591</c:v>
                </c:pt>
                <c:pt idx="8">
                  <c:v>3.0498600719629905</c:v>
                </c:pt>
                <c:pt idx="9">
                  <c:v>3.4610771603175507</c:v>
                </c:pt>
                <c:pt idx="10">
                  <c:v>3.798046718830316</c:v>
                </c:pt>
                <c:pt idx="11">
                  <c:v>3.4039636758238623</c:v>
                </c:pt>
                <c:pt idx="12">
                  <c:v>3.9579644754126444</c:v>
                </c:pt>
                <c:pt idx="13">
                  <c:v>4.9974298931977845</c:v>
                </c:pt>
                <c:pt idx="14">
                  <c:v>4.4491404420583702</c:v>
                </c:pt>
                <c:pt idx="15">
                  <c:v>2.5586841053172651</c:v>
                </c:pt>
                <c:pt idx="16">
                  <c:v>1.4906619452852818</c:v>
                </c:pt>
                <c:pt idx="17">
                  <c:v>0.79387743446227654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7834496"/>
        <c:axId val="268314496"/>
      </c:barChart>
      <c:catAx>
        <c:axId val="2678344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68314496"/>
        <c:crosses val="autoZero"/>
        <c:auto val="1"/>
        <c:lblAlgn val="ctr"/>
        <c:lblOffset val="100"/>
        <c:noMultiLvlLbl val="0"/>
      </c:catAx>
      <c:valAx>
        <c:axId val="268314496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834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0.2872127872127872</c:v>
                </c:pt>
                <c:pt idx="1">
                  <c:v>0.25062656641604009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3.2217782217782216</c:v>
                </c:pt>
                <c:pt idx="1">
                  <c:v>0.8310249307479225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09B-46AE-A221-A88C82D11F4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09B-46AE-A221-A88C82D11F4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22.552447552447553</c:v>
                </c:pt>
                <c:pt idx="1">
                  <c:v>9.9986809128083376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09B-46AE-A221-A88C82D11F4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09B-46AE-A221-A88C82D11F4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24.975024975024976</c:v>
                </c:pt>
                <c:pt idx="1">
                  <c:v>24.046959504023217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09B-46AE-A221-A88C82D11F4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09B-46AE-A221-A88C82D11F4B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36.038961038961034</c:v>
                </c:pt>
                <c:pt idx="1">
                  <c:v>49.848304972958715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09B-46AE-A221-A88C82D11F4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09B-46AE-A221-A88C82D11F4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4.1708291708291707</c:v>
                </c:pt>
                <c:pt idx="1">
                  <c:v>5.8039836433188237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09B-46AE-A221-A88C82D11F4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09B-46AE-A221-A88C82D11F4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8.7537462537462538</c:v>
                </c:pt>
                <c:pt idx="1">
                  <c:v>9.2204194697269504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69444224"/>
        <c:axId val="269445760"/>
      </c:barChart>
      <c:catAx>
        <c:axId val="26944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445760"/>
        <c:crosses val="autoZero"/>
        <c:auto val="1"/>
        <c:lblAlgn val="ctr"/>
        <c:lblOffset val="100"/>
        <c:noMultiLvlLbl val="0"/>
      </c:catAx>
      <c:valAx>
        <c:axId val="269445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69444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E9F-4C77-B0C5-3A9DB604F58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E9F-4C77-B0C5-3A9DB604F58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39.435564435564437</c:v>
                </c:pt>
                <c:pt idx="1">
                  <c:v>31.32832080200501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E9F-4C77-B0C5-3A9DB604F58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E9F-4C77-B0C5-3A9DB604F58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29.520479520479519</c:v>
                </c:pt>
                <c:pt idx="1">
                  <c:v>34.441366574330559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E9F-4C77-B0C5-3A9DB604F58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E9F-4C77-B0C5-3A9DB604F58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30.719280719280718</c:v>
                </c:pt>
                <c:pt idx="1">
                  <c:v>33.953304313415117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0.32467532467532467</c:v>
                </c:pt>
                <c:pt idx="1">
                  <c:v>0.2770083102493075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0747904"/>
        <c:axId val="270754176"/>
      </c:barChart>
      <c:catAx>
        <c:axId val="27074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754176"/>
        <c:crosses val="autoZero"/>
        <c:auto val="1"/>
        <c:lblAlgn val="ctr"/>
        <c:lblOffset val="100"/>
        <c:noMultiLvlLbl val="0"/>
      </c:catAx>
      <c:valAx>
        <c:axId val="270754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7479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804</c:v>
                </c:pt>
                <c:pt idx="1">
                  <c:v>737</c:v>
                </c:pt>
                <c:pt idx="2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754</c:v>
                </c:pt>
                <c:pt idx="1">
                  <c:v>656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0838400"/>
        <c:axId val="270841344"/>
      </c:barChart>
      <c:catAx>
        <c:axId val="27083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841344"/>
        <c:crosses val="autoZero"/>
        <c:auto val="1"/>
        <c:lblAlgn val="ctr"/>
        <c:lblOffset val="100"/>
        <c:noMultiLvlLbl val="0"/>
      </c:catAx>
      <c:valAx>
        <c:axId val="270841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083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2.11</c:v>
                </c:pt>
                <c:pt idx="1">
                  <c:v>0.46</c:v>
                </c:pt>
                <c:pt idx="3">
                  <c:v>0.86</c:v>
                </c:pt>
                <c:pt idx="4">
                  <c:v>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70858880"/>
        <c:axId val="270939648"/>
      </c:barChart>
      <c:catAx>
        <c:axId val="270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939648"/>
        <c:crosses val="autoZero"/>
        <c:auto val="1"/>
        <c:lblAlgn val="ctr"/>
        <c:lblOffset val="100"/>
        <c:noMultiLvlLbl val="0"/>
      </c:catAx>
      <c:valAx>
        <c:axId val="2709396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08588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100</c:v>
                </c:pt>
                <c:pt idx="1">
                  <c:v>66.348273328434971</c:v>
                </c:pt>
                <c:pt idx="2">
                  <c:v>19.866920152091254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33.651726671565022</c:v>
                </c:pt>
                <c:pt idx="2">
                  <c:v>80.133079847908746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1265152"/>
        <c:axId val="271268480"/>
      </c:barChart>
      <c:catAx>
        <c:axId val="271265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268480"/>
        <c:crosses val="autoZero"/>
        <c:auto val="1"/>
        <c:lblAlgn val="ctr"/>
        <c:lblOffset val="100"/>
        <c:noMultiLvlLbl val="0"/>
      </c:catAx>
      <c:valAx>
        <c:axId val="2712684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265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45</c:v>
                </c:pt>
                <c:pt idx="1">
                  <c:v>64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35</c:v>
                </c:pt>
                <c:pt idx="1">
                  <c:v>49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1493376"/>
        <c:axId val="271495552"/>
      </c:barChart>
      <c:catAx>
        <c:axId val="271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495552"/>
        <c:crosses val="autoZero"/>
        <c:auto val="1"/>
        <c:lblAlgn val="ctr"/>
        <c:lblOffset val="100"/>
        <c:noMultiLvlLbl val="0"/>
      </c:catAx>
      <c:valAx>
        <c:axId val="271495552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149337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194</c:v>
                </c:pt>
                <c:pt idx="1">
                  <c:v>219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222</c:v>
                </c:pt>
                <c:pt idx="1">
                  <c:v>217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1697024"/>
        <c:axId val="271698560"/>
      </c:barChart>
      <c:catAx>
        <c:axId val="2716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698560"/>
        <c:crosses val="autoZero"/>
        <c:auto val="1"/>
        <c:lblAlgn val="ctr"/>
        <c:lblOffset val="100"/>
        <c:noMultiLvlLbl val="0"/>
      </c:catAx>
      <c:valAx>
        <c:axId val="27169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71697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34.283452098178941</c:v>
                </c:pt>
                <c:pt idx="1">
                  <c:v>32.496033844526707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34.837688044338876</c:v>
                </c:pt>
                <c:pt idx="1">
                  <c:v>32.231623479640405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13.169701768276591</c:v>
                </c:pt>
                <c:pt idx="1">
                  <c:v>16.5520888418826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9.6595407759303242</c:v>
                </c:pt>
                <c:pt idx="1">
                  <c:v>12.53305129561079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4.5658485088413832</c:v>
                </c:pt>
                <c:pt idx="1">
                  <c:v>3.9132734003172924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3.4837688044338879</c:v>
                </c:pt>
                <c:pt idx="1">
                  <c:v>2.2739291380222104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71995648"/>
        <c:axId val="271997952"/>
      </c:barChart>
      <c:catAx>
        <c:axId val="2719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1997952"/>
        <c:crosses val="autoZero"/>
        <c:auto val="1"/>
        <c:lblAlgn val="ctr"/>
        <c:lblOffset val="100"/>
        <c:noMultiLvlLbl val="0"/>
      </c:catAx>
      <c:valAx>
        <c:axId val="271997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199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54.45</c:v>
                </c:pt>
                <c:pt idx="1">
                  <c:v>39.74</c:v>
                </c:pt>
                <c:pt idx="2">
                  <c:v>4.97</c:v>
                </c:pt>
                <c:pt idx="3">
                  <c:v>0.57999999999999996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59.36</c:v>
                </c:pt>
                <c:pt idx="1">
                  <c:v>34.01</c:v>
                </c:pt>
                <c:pt idx="2">
                  <c:v>5.66</c:v>
                </c:pt>
                <c:pt idx="3">
                  <c:v>0.7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72192640"/>
        <c:axId val="272454016"/>
      </c:barChart>
      <c:catAx>
        <c:axId val="2721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454016"/>
        <c:crosses val="autoZero"/>
        <c:auto val="1"/>
        <c:lblAlgn val="ctr"/>
        <c:lblOffset val="100"/>
        <c:noMultiLvlLbl val="0"/>
      </c:catAx>
      <c:valAx>
        <c:axId val="272454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1926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54135</c:v>
                </c:pt>
                <c:pt idx="1">
                  <c:v>57971</c:v>
                </c:pt>
                <c:pt idx="2">
                  <c:v>63574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2671488"/>
        <c:axId val="272673024"/>
      </c:barChart>
      <c:catAx>
        <c:axId val="2726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673024"/>
        <c:crosses val="autoZero"/>
        <c:auto val="1"/>
        <c:lblAlgn val="ctr"/>
        <c:lblOffset val="100"/>
        <c:noMultiLvlLbl val="0"/>
      </c:catAx>
      <c:valAx>
        <c:axId val="2726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2671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2116</c:v>
                </c:pt>
                <c:pt idx="1">
                  <c:v>2150</c:v>
                </c:pt>
                <c:pt idx="2">
                  <c:v>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3015</c:v>
                </c:pt>
                <c:pt idx="1">
                  <c:v>2989</c:v>
                </c:pt>
                <c:pt idx="2">
                  <c:v>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73675392"/>
        <c:axId val="273677312"/>
      </c:barChart>
      <c:catAx>
        <c:axId val="2736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677312"/>
        <c:crosses val="autoZero"/>
        <c:auto val="1"/>
        <c:lblAlgn val="ctr"/>
        <c:lblOffset val="100"/>
        <c:noMultiLvlLbl val="0"/>
      </c:catAx>
      <c:valAx>
        <c:axId val="27367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3675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42.3</c:v>
                </c:pt>
                <c:pt idx="1">
                  <c:v>20.5</c:v>
                </c:pt>
                <c:pt idx="2">
                  <c:v>0.9</c:v>
                </c:pt>
                <c:pt idx="3">
                  <c:v>36.300000000000004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52.7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83.98268398268398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16.017316017316016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74264064"/>
        <c:axId val="274266368"/>
      </c:barChart>
      <c:catAx>
        <c:axId val="274264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266368"/>
        <c:crosses val="autoZero"/>
        <c:auto val="1"/>
        <c:lblAlgn val="ctr"/>
        <c:lblOffset val="100"/>
        <c:noMultiLvlLbl val="0"/>
      </c:catAx>
      <c:valAx>
        <c:axId val="2742663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26406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6.3</c:v>
                </c:pt>
                <c:pt idx="1">
                  <c:v>4.0999999999999996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74472320"/>
        <c:axId val="274691584"/>
      </c:barChart>
      <c:catAx>
        <c:axId val="2744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691584"/>
        <c:crosses val="autoZero"/>
        <c:auto val="1"/>
        <c:lblAlgn val="ctr"/>
        <c:lblOffset val="100"/>
        <c:noMultiLvlLbl val="0"/>
      </c:catAx>
      <c:valAx>
        <c:axId val="274691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447232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11.1</c:v>
                </c:pt>
                <c:pt idx="1">
                  <c:v>11.3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3894528"/>
        <c:axId val="223998720"/>
      </c:barChart>
      <c:catAx>
        <c:axId val="2238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998720"/>
        <c:crosses val="autoZero"/>
        <c:auto val="1"/>
        <c:lblAlgn val="ctr"/>
        <c:lblOffset val="100"/>
        <c:noMultiLvlLbl val="0"/>
      </c:catAx>
      <c:valAx>
        <c:axId val="2239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389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4094464"/>
        <c:axId val="224919552"/>
      </c:barChart>
      <c:catAx>
        <c:axId val="22409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4919552"/>
        <c:crosses val="autoZero"/>
        <c:auto val="1"/>
        <c:lblAlgn val="ctr"/>
        <c:lblOffset val="100"/>
        <c:noMultiLvlLbl val="0"/>
      </c:catAx>
      <c:valAx>
        <c:axId val="22491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240944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13809</c:v>
                </c:pt>
                <c:pt idx="1">
                  <c:v>19261</c:v>
                </c:pt>
                <c:pt idx="2">
                  <c:v>31068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3005</c:v>
                </c:pt>
                <c:pt idx="1">
                  <c:v>2901</c:v>
                </c:pt>
                <c:pt idx="2">
                  <c:v>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954240"/>
        <c:axId val="224955776"/>
      </c:barChart>
      <c:catAx>
        <c:axId val="224954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955776"/>
        <c:crosses val="autoZero"/>
        <c:auto val="1"/>
        <c:lblAlgn val="ctr"/>
        <c:lblOffset val="100"/>
        <c:noMultiLvlLbl val="0"/>
      </c:catAx>
      <c:valAx>
        <c:axId val="2249557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4954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40987</c:v>
                </c:pt>
                <c:pt idx="1">
                  <c:v>61433</c:v>
                </c:pt>
                <c:pt idx="2">
                  <c:v>83708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4665</c:v>
                </c:pt>
                <c:pt idx="1">
                  <c:v>6439</c:v>
                </c:pt>
                <c:pt idx="2">
                  <c:v>18843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5428992"/>
        <c:axId val="225430528"/>
      </c:barChart>
      <c:catAx>
        <c:axId val="22542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5430528"/>
        <c:crosses val="autoZero"/>
        <c:auto val="1"/>
        <c:lblAlgn val="ctr"/>
        <c:lblOffset val="100"/>
        <c:noMultiLvlLbl val="0"/>
      </c:catAx>
      <c:valAx>
        <c:axId val="225430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5428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</c:v>
                </c:pt>
                <c:pt idx="1">
                  <c:v>3.2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1.6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6501760"/>
        <c:axId val="226503296"/>
      </c:barChart>
      <c:catAx>
        <c:axId val="22650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503296"/>
        <c:crosses val="autoZero"/>
        <c:auto val="1"/>
        <c:lblAlgn val="ctr"/>
        <c:lblOffset val="100"/>
        <c:noMultiLvlLbl val="0"/>
      </c:catAx>
      <c:valAx>
        <c:axId val="226503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650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23</c:v>
                </c:pt>
                <c:pt idx="1">
                  <c:v>23.8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34.299999999999997</c:v>
                </c:pt>
                <c:pt idx="1">
                  <c:v>34.700000000000003</c:v>
                </c:pt>
                <c:pt idx="2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6538240"/>
        <c:axId val="226539776"/>
      </c:barChart>
      <c:catAx>
        <c:axId val="2265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539776"/>
        <c:crosses val="autoZero"/>
        <c:auto val="1"/>
        <c:lblAlgn val="ctr"/>
        <c:lblOffset val="100"/>
        <c:noMultiLvlLbl val="0"/>
      </c:catAx>
      <c:valAx>
        <c:axId val="22653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6538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16257.99</c:v>
                </c:pt>
                <c:pt idx="1">
                  <c:v>11937.01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6804096"/>
        <c:axId val="226805632"/>
      </c:barChart>
      <c:catAx>
        <c:axId val="22680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05632"/>
        <c:crosses val="autoZero"/>
        <c:auto val="1"/>
        <c:lblAlgn val="ctr"/>
        <c:lblOffset val="100"/>
        <c:noMultiLvlLbl val="0"/>
      </c:catAx>
      <c:valAx>
        <c:axId val="22680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804096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84</c:v>
                </c:pt>
                <c:pt idx="1">
                  <c:v>90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77</c:v>
                </c:pt>
                <c:pt idx="1">
                  <c:v>88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10592"/>
        <c:axId val="226912128"/>
      </c:barChart>
      <c:catAx>
        <c:axId val="22691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912128"/>
        <c:crosses val="autoZero"/>
        <c:auto val="1"/>
        <c:lblAlgn val="ctr"/>
        <c:lblOffset val="100"/>
        <c:noMultiLvlLbl val="0"/>
      </c:catAx>
      <c:valAx>
        <c:axId val="22691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910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E2-46FB-A0FC-2F5FE98A05A0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E2-46FB-A0FC-2F5FE98A05A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E2-46FB-A0FC-2F5FE98A05A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EE2-46FB-A0FC-2F5FE98A05A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53.1</c:v>
                </c:pt>
                <c:pt idx="1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EE2-46FB-A0FC-2F5FE98A05A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</c:v>
                </c:pt>
                <c:pt idx="1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222</c:v>
                </c:pt>
                <c:pt idx="1">
                  <c:v>324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228</c:v>
                </c:pt>
                <c:pt idx="1">
                  <c:v>333</c:v>
                </c:pt>
                <c:pt idx="2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113024"/>
        <c:axId val="228204928"/>
      </c:barChart>
      <c:catAx>
        <c:axId val="2281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204928"/>
        <c:crosses val="autoZero"/>
        <c:auto val="1"/>
        <c:lblAlgn val="ctr"/>
        <c:lblOffset val="100"/>
        <c:noMultiLvlLbl val="0"/>
      </c:catAx>
      <c:valAx>
        <c:axId val="22820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113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54</c:v>
                </c:pt>
                <c:pt idx="1">
                  <c:v>93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34</c:v>
                </c:pt>
                <c:pt idx="1">
                  <c:v>33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489472"/>
        <c:axId val="228499456"/>
      </c:barChart>
      <c:catAx>
        <c:axId val="22848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499456"/>
        <c:crosses val="autoZero"/>
        <c:auto val="1"/>
        <c:lblAlgn val="ctr"/>
        <c:lblOffset val="100"/>
        <c:noMultiLvlLbl val="0"/>
      </c:catAx>
      <c:valAx>
        <c:axId val="22849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489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804</c:v>
                </c:pt>
                <c:pt idx="1">
                  <c:v>737</c:v>
                </c:pt>
                <c:pt idx="2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754</c:v>
                </c:pt>
                <c:pt idx="1">
                  <c:v>656</c:v>
                </c:pt>
                <c:pt idx="2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509568"/>
        <c:axId val="228511104"/>
      </c:barChart>
      <c:catAx>
        <c:axId val="2285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8511104"/>
        <c:crosses val="autoZero"/>
        <c:auto val="1"/>
        <c:lblAlgn val="ctr"/>
        <c:lblOffset val="100"/>
        <c:noMultiLvlLbl val="0"/>
      </c:catAx>
      <c:valAx>
        <c:axId val="22851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8509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52.7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1A5-4FFC-B9E8-68A7095AD753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1A5-4FFC-B9E8-68A7095AD7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17.899999999999999</c:v>
                </c:pt>
                <c:pt idx="1">
                  <c:v>20.5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1A5-4FFC-B9E8-68A7095AD75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1A5-4FFC-B9E8-68A7095AD7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53.1</c:v>
                </c:pt>
                <c:pt idx="1">
                  <c:v>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1A5-4FFC-B9E8-68A7095AD753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1A5-4FFC-B9E8-68A7095AD75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</c:v>
                </c:pt>
                <c:pt idx="1">
                  <c:v>27.3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29743232"/>
        <c:axId val="229745024"/>
      </c:barChart>
      <c:catAx>
        <c:axId val="2297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9745024"/>
        <c:crosses val="autoZero"/>
        <c:auto val="1"/>
        <c:lblAlgn val="ctr"/>
        <c:lblOffset val="100"/>
        <c:noMultiLvlLbl val="0"/>
      </c:catAx>
      <c:valAx>
        <c:axId val="229745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97432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29914880"/>
        <c:axId val="229937152"/>
      </c:barChart>
      <c:catAx>
        <c:axId val="22991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29937152"/>
        <c:crosses val="autoZero"/>
        <c:auto val="1"/>
        <c:lblAlgn val="ctr"/>
        <c:lblOffset val="100"/>
        <c:noMultiLvlLbl val="0"/>
      </c:catAx>
      <c:valAx>
        <c:axId val="22993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991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58</c:v>
                </c:pt>
                <c:pt idx="1">
                  <c:v>124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41</c:v>
                </c:pt>
                <c:pt idx="1">
                  <c:v>142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9960320"/>
        <c:axId val="230424960"/>
      </c:barChart>
      <c:catAx>
        <c:axId val="22996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30424960"/>
        <c:crosses val="autoZero"/>
        <c:auto val="1"/>
        <c:lblAlgn val="ctr"/>
        <c:lblOffset val="100"/>
        <c:noMultiLvlLbl val="0"/>
      </c:catAx>
      <c:valAx>
        <c:axId val="23042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9960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15</c:v>
                </c:pt>
                <c:pt idx="1">
                  <c:v>32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</c:v>
                </c:pt>
                <c:pt idx="1">
                  <c:v>43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0443264"/>
        <c:axId val="230445056"/>
      </c:barChart>
      <c:catAx>
        <c:axId val="23044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30445056"/>
        <c:crosses val="autoZero"/>
        <c:auto val="1"/>
        <c:lblAlgn val="ctr"/>
        <c:lblOffset val="100"/>
        <c:noMultiLvlLbl val="0"/>
      </c:catAx>
      <c:valAx>
        <c:axId val="230445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0443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602</c:v>
                </c:pt>
                <c:pt idx="1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635392"/>
        <c:axId val="230636928"/>
      </c:barChart>
      <c:catAx>
        <c:axId val="23063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30636928"/>
        <c:crosses val="autoZero"/>
        <c:auto val="1"/>
        <c:lblAlgn val="ctr"/>
        <c:lblOffset val="100"/>
        <c:noMultiLvlLbl val="0"/>
      </c:catAx>
      <c:valAx>
        <c:axId val="2306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6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328</c:v>
                </c:pt>
                <c:pt idx="1">
                  <c:v>359</c:v>
                </c:pt>
                <c:pt idx="2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645120"/>
        <c:axId val="230655104"/>
      </c:barChart>
      <c:catAx>
        <c:axId val="2306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655104"/>
        <c:crosses val="autoZero"/>
        <c:auto val="1"/>
        <c:lblAlgn val="ctr"/>
        <c:lblOffset val="100"/>
        <c:noMultiLvlLbl val="0"/>
      </c:catAx>
      <c:valAx>
        <c:axId val="23065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64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12.7</c:v>
                </c:pt>
                <c:pt idx="1">
                  <c:v>15.5</c:v>
                </c:pt>
                <c:pt idx="2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87.4</c:v>
                </c:pt>
                <c:pt idx="1">
                  <c:v>84.5</c:v>
                </c:pt>
                <c:pt idx="2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11</c:v>
                </c:pt>
                <c:pt idx="1">
                  <c:v>21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665600"/>
        <c:axId val="230675584"/>
      </c:barChart>
      <c:catAx>
        <c:axId val="23066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675584"/>
        <c:crosses val="autoZero"/>
        <c:auto val="1"/>
        <c:lblAlgn val="ctr"/>
        <c:lblOffset val="100"/>
        <c:noMultiLvlLbl val="0"/>
      </c:catAx>
      <c:valAx>
        <c:axId val="230675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665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0754944"/>
        <c:axId val="230846848"/>
      </c:barChart>
      <c:catAx>
        <c:axId val="230754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846848"/>
        <c:crosses val="autoZero"/>
        <c:auto val="1"/>
        <c:lblAlgn val="ctr"/>
        <c:lblOffset val="100"/>
        <c:noMultiLvlLbl val="0"/>
      </c:catAx>
      <c:valAx>
        <c:axId val="230846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754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5242</c:v>
                </c:pt>
                <c:pt idx="1">
                  <c:v>4833</c:v>
                </c:pt>
                <c:pt idx="2">
                  <c:v>4521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1514496"/>
        <c:axId val="231516032"/>
      </c:barChart>
      <c:catAx>
        <c:axId val="23151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516032"/>
        <c:crosses val="autoZero"/>
        <c:auto val="1"/>
        <c:lblAlgn val="ctr"/>
        <c:lblOffset val="100"/>
        <c:noMultiLvlLbl val="0"/>
      </c:catAx>
      <c:valAx>
        <c:axId val="23151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514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13.039008509909189</c:v>
                </c:pt>
                <c:pt idx="1">
                  <c:v>54.217830829858926</c:v>
                </c:pt>
                <c:pt idx="2">
                  <c:v>32.743160660231879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31817984"/>
        <c:axId val="231819520"/>
      </c:barChart>
      <c:catAx>
        <c:axId val="23181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1819520"/>
        <c:crosses val="autoZero"/>
        <c:auto val="1"/>
        <c:lblAlgn val="ctr"/>
        <c:lblOffset val="100"/>
        <c:noMultiLvlLbl val="0"/>
      </c:catAx>
      <c:valAx>
        <c:axId val="23181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3181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32165760"/>
        <c:axId val="232167296"/>
      </c:barChart>
      <c:catAx>
        <c:axId val="2321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2167296"/>
        <c:crosses val="autoZero"/>
        <c:auto val="1"/>
        <c:lblAlgn val="ctr"/>
        <c:lblOffset val="100"/>
        <c:noMultiLvlLbl val="0"/>
      </c:catAx>
      <c:valAx>
        <c:axId val="23216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32165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73.599999999999994</c:v>
                </c:pt>
                <c:pt idx="1">
                  <c:v>71.400000000000006</c:v>
                </c:pt>
                <c:pt idx="2">
                  <c:v>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72.599999999999994</c:v>
                </c:pt>
                <c:pt idx="1">
                  <c:v>77.900000000000006</c:v>
                </c:pt>
                <c:pt idx="2">
                  <c:v>77.8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127936"/>
        <c:axId val="233129472"/>
      </c:barChart>
      <c:catAx>
        <c:axId val="23312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129472"/>
        <c:crosses val="autoZero"/>
        <c:auto val="1"/>
        <c:lblAlgn val="ctr"/>
        <c:lblOffset val="100"/>
        <c:noMultiLvlLbl val="0"/>
      </c:catAx>
      <c:valAx>
        <c:axId val="233129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127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200</c:v>
                </c:pt>
                <c:pt idx="1">
                  <c:v>196</c:v>
                </c:pt>
                <c:pt idx="2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3244544"/>
        <c:axId val="233246080"/>
      </c:barChart>
      <c:catAx>
        <c:axId val="2332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46080"/>
        <c:crosses val="autoZero"/>
        <c:auto val="1"/>
        <c:lblAlgn val="ctr"/>
        <c:lblOffset val="100"/>
        <c:noMultiLvlLbl val="0"/>
      </c:catAx>
      <c:valAx>
        <c:axId val="23324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4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264256"/>
        <c:axId val="233265792"/>
      </c:barChart>
      <c:catAx>
        <c:axId val="23326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65792"/>
        <c:crosses val="autoZero"/>
        <c:auto val="1"/>
        <c:lblAlgn val="ctr"/>
        <c:lblOffset val="100"/>
        <c:noMultiLvlLbl val="0"/>
      </c:catAx>
      <c:valAx>
        <c:axId val="23326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64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55</c:v>
                </c:pt>
                <c:pt idx="1">
                  <c:v>45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48</c:v>
                </c:pt>
                <c:pt idx="1">
                  <c:v>64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3280256"/>
        <c:axId val="233281792"/>
      </c:barChart>
      <c:catAx>
        <c:axId val="2332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81792"/>
        <c:crosses val="autoZero"/>
        <c:auto val="1"/>
        <c:lblAlgn val="ctr"/>
        <c:lblOffset val="100"/>
        <c:noMultiLvlLbl val="0"/>
      </c:catAx>
      <c:valAx>
        <c:axId val="23328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328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1.6905591410131933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1.593466217373922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1.7705180193043579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1.936147124336056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1.8219201553486779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1.8390542006967845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1.9989719572791138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2.5015706208235766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2.5986635444628479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3.3982523273744931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3.3811182820263865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3.558170083956822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4.5005425781026895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5.9854931749386031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5.2772859672168595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3.4667885087669199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2.301673425095665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1.4221257638928553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3695872"/>
        <c:axId val="234037632"/>
      </c:barChart>
      <c:catAx>
        <c:axId val="23369587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34037632"/>
        <c:crosses val="autoZero"/>
        <c:auto val="1"/>
        <c:lblAlgn val="ctr"/>
        <c:lblOffset val="100"/>
        <c:noMultiLvlLbl val="0"/>
      </c:catAx>
      <c:valAx>
        <c:axId val="2340376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336958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1.593466217373922</c:v>
                </c:pt>
                <c:pt idx="1">
                  <c:v>1.7476726255068822</c:v>
                </c:pt>
                <c:pt idx="2">
                  <c:v>2.1246216231652291</c:v>
                </c:pt>
                <c:pt idx="3">
                  <c:v>2.0275286995259578</c:v>
                </c:pt>
                <c:pt idx="4">
                  <c:v>2.0503740933234336</c:v>
                </c:pt>
                <c:pt idx="5">
                  <c:v>2.3245188188931407</c:v>
                </c:pt>
                <c:pt idx="6">
                  <c:v>2.3302301673425094</c:v>
                </c:pt>
                <c:pt idx="7">
                  <c:v>2.7985607401907591</c:v>
                </c:pt>
                <c:pt idx="8">
                  <c:v>3.0498600719629905</c:v>
                </c:pt>
                <c:pt idx="9">
                  <c:v>3.4610771603175507</c:v>
                </c:pt>
                <c:pt idx="10">
                  <c:v>3.798046718830316</c:v>
                </c:pt>
                <c:pt idx="11">
                  <c:v>3.4039636758238623</c:v>
                </c:pt>
                <c:pt idx="12">
                  <c:v>3.9579644754126444</c:v>
                </c:pt>
                <c:pt idx="13">
                  <c:v>4.9974298931977845</c:v>
                </c:pt>
                <c:pt idx="14">
                  <c:v>4.4491404420583702</c:v>
                </c:pt>
                <c:pt idx="15">
                  <c:v>2.5586841053172651</c:v>
                </c:pt>
                <c:pt idx="16">
                  <c:v>1.4906619452852818</c:v>
                </c:pt>
                <c:pt idx="17">
                  <c:v>0.79387743446227654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192256"/>
        <c:axId val="234251392"/>
      </c:barChart>
      <c:catAx>
        <c:axId val="2341922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34251392"/>
        <c:crosses val="autoZero"/>
        <c:auto val="1"/>
        <c:lblAlgn val="ctr"/>
        <c:lblOffset val="100"/>
        <c:noMultiLvlLbl val="0"/>
      </c:catAx>
      <c:valAx>
        <c:axId val="2342513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192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0.2872127872127872</c:v>
                </c:pt>
                <c:pt idx="1">
                  <c:v>0.25062656641604009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3.2217782217782216</c:v>
                </c:pt>
                <c:pt idx="1">
                  <c:v>0.8310249307479225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91E-493E-9DD1-6299D1EAC4E3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91E-493E-9DD1-6299D1EAC4E3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1E-493E-9DD1-6299D1EAC4E3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91E-493E-9DD1-6299D1EAC4E3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22.552447552447553</c:v>
                </c:pt>
                <c:pt idx="1">
                  <c:v>9.9986809128083376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91E-493E-9DD1-6299D1EAC4E3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91E-493E-9DD1-6299D1EAC4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24.975024975024976</c:v>
                </c:pt>
                <c:pt idx="1">
                  <c:v>24.046959504023217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91E-493E-9DD1-6299D1EAC4E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91E-493E-9DD1-6299D1EAC4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36.038961038961034</c:v>
                </c:pt>
                <c:pt idx="1">
                  <c:v>49.848304972958715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791E-493E-9DD1-6299D1EAC4E3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791E-493E-9DD1-6299D1EAC4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4.1708291708291707</c:v>
                </c:pt>
                <c:pt idx="1">
                  <c:v>5.8039836433188237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791E-493E-9DD1-6299D1EAC4E3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791E-493E-9DD1-6299D1EAC4E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8.7537462537462538</c:v>
                </c:pt>
                <c:pt idx="1">
                  <c:v>9.2204194697269504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4777984"/>
        <c:axId val="234779776"/>
      </c:barChart>
      <c:catAx>
        <c:axId val="23477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779776"/>
        <c:crosses val="autoZero"/>
        <c:auto val="1"/>
        <c:lblAlgn val="ctr"/>
        <c:lblOffset val="100"/>
        <c:noMultiLvlLbl val="0"/>
      </c:catAx>
      <c:valAx>
        <c:axId val="23477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777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5CB-460F-A4EE-69D3E96D4F2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5CB-460F-A4EE-69D3E96D4F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39.435564435564437</c:v>
                </c:pt>
                <c:pt idx="1">
                  <c:v>31.32832080200501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5CB-460F-A4EE-69D3E96D4F2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5CB-460F-A4EE-69D3E96D4F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29.520479520479519</c:v>
                </c:pt>
                <c:pt idx="1">
                  <c:v>34.441366574330559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5CB-460F-A4EE-69D3E96D4F2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5CB-460F-A4EE-69D3E96D4F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30.719280719280718</c:v>
                </c:pt>
                <c:pt idx="1">
                  <c:v>33.953304313415117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0.32467532467532467</c:v>
                </c:pt>
                <c:pt idx="1">
                  <c:v>0.2770083102493075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4819968"/>
        <c:axId val="234821504"/>
      </c:barChart>
      <c:catAx>
        <c:axId val="23481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821504"/>
        <c:crosses val="autoZero"/>
        <c:auto val="1"/>
        <c:lblAlgn val="ctr"/>
        <c:lblOffset val="100"/>
        <c:noMultiLvlLbl val="0"/>
      </c:catAx>
      <c:valAx>
        <c:axId val="23482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819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34921984"/>
        <c:axId val="234923520"/>
      </c:barChart>
      <c:catAx>
        <c:axId val="234921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23520"/>
        <c:crosses val="autoZero"/>
        <c:auto val="1"/>
        <c:lblAlgn val="ctr"/>
        <c:lblOffset val="100"/>
        <c:noMultiLvlLbl val="0"/>
      </c:catAx>
      <c:valAx>
        <c:axId val="234923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92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2.11</c:v>
                </c:pt>
                <c:pt idx="1">
                  <c:v>0.46</c:v>
                </c:pt>
                <c:pt idx="3">
                  <c:v>0.86</c:v>
                </c:pt>
                <c:pt idx="4">
                  <c:v>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34964096"/>
        <c:axId val="234965632"/>
      </c:barChart>
      <c:catAx>
        <c:axId val="23496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965632"/>
        <c:crosses val="autoZero"/>
        <c:auto val="1"/>
        <c:lblAlgn val="ctr"/>
        <c:lblOffset val="100"/>
        <c:noMultiLvlLbl val="0"/>
      </c:catAx>
      <c:valAx>
        <c:axId val="234965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96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100</c:v>
                </c:pt>
                <c:pt idx="1">
                  <c:v>66.348273328434971</c:v>
                </c:pt>
                <c:pt idx="2">
                  <c:v>19.866920152091254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33.651726671565022</c:v>
                </c:pt>
                <c:pt idx="2">
                  <c:v>80.133079847908746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4992000"/>
        <c:axId val="234993536"/>
      </c:barChart>
      <c:catAx>
        <c:axId val="234992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993536"/>
        <c:crosses val="autoZero"/>
        <c:auto val="1"/>
        <c:lblAlgn val="ctr"/>
        <c:lblOffset val="100"/>
        <c:noMultiLvlLbl val="0"/>
      </c:catAx>
      <c:valAx>
        <c:axId val="2349935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9920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35092224"/>
        <c:axId val="235114496"/>
      </c:barChart>
      <c:catAx>
        <c:axId val="2350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5114496"/>
        <c:crosses val="autoZero"/>
        <c:auto val="1"/>
        <c:lblAlgn val="ctr"/>
        <c:lblOffset val="100"/>
        <c:noMultiLvlLbl val="0"/>
      </c:catAx>
      <c:valAx>
        <c:axId val="2351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09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45</c:v>
                </c:pt>
                <c:pt idx="1">
                  <c:v>64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35</c:v>
                </c:pt>
                <c:pt idx="1">
                  <c:v>49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5132416"/>
        <c:axId val="235133952"/>
      </c:barChart>
      <c:catAx>
        <c:axId val="2351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133952"/>
        <c:crosses val="autoZero"/>
        <c:auto val="1"/>
        <c:lblAlgn val="ctr"/>
        <c:lblOffset val="100"/>
        <c:noMultiLvlLbl val="0"/>
      </c:catAx>
      <c:valAx>
        <c:axId val="23513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5132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194</c:v>
                </c:pt>
                <c:pt idx="1">
                  <c:v>219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222</c:v>
                </c:pt>
                <c:pt idx="1">
                  <c:v>217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5422848"/>
        <c:axId val="235424384"/>
      </c:barChart>
      <c:catAx>
        <c:axId val="2354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424384"/>
        <c:crosses val="autoZero"/>
        <c:auto val="1"/>
        <c:lblAlgn val="ctr"/>
        <c:lblOffset val="100"/>
        <c:noMultiLvlLbl val="0"/>
      </c:catAx>
      <c:valAx>
        <c:axId val="23542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35422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58</c:v>
                </c:pt>
                <c:pt idx="1">
                  <c:v>124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41</c:v>
                </c:pt>
                <c:pt idx="1">
                  <c:v>142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34.283452098178941</c:v>
                </c:pt>
                <c:pt idx="1">
                  <c:v>32.496033844526707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34.837688044338876</c:v>
                </c:pt>
                <c:pt idx="1">
                  <c:v>32.231623479640405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13.169701768276591</c:v>
                </c:pt>
                <c:pt idx="1">
                  <c:v>16.5520888418826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9.6595407759303242</c:v>
                </c:pt>
                <c:pt idx="1">
                  <c:v>12.53305129561079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4.5658485088413832</c:v>
                </c:pt>
                <c:pt idx="1">
                  <c:v>3.9132734003172924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3.4837688044338879</c:v>
                </c:pt>
                <c:pt idx="1">
                  <c:v>2.2739291380222104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35457536"/>
        <c:axId val="255173376"/>
      </c:barChart>
      <c:catAx>
        <c:axId val="23545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5173376"/>
        <c:crosses val="autoZero"/>
        <c:auto val="1"/>
        <c:lblAlgn val="ctr"/>
        <c:lblOffset val="100"/>
        <c:noMultiLvlLbl val="0"/>
      </c:catAx>
      <c:valAx>
        <c:axId val="2551733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354575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54.45</c:v>
                </c:pt>
                <c:pt idx="1">
                  <c:v>39.74</c:v>
                </c:pt>
                <c:pt idx="2">
                  <c:v>4.97</c:v>
                </c:pt>
                <c:pt idx="3">
                  <c:v>0.57999999999999996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59.36</c:v>
                </c:pt>
                <c:pt idx="1">
                  <c:v>34.01</c:v>
                </c:pt>
                <c:pt idx="2">
                  <c:v>5.66</c:v>
                </c:pt>
                <c:pt idx="3">
                  <c:v>0.7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56033536"/>
        <c:axId val="256035072"/>
      </c:barChart>
      <c:catAx>
        <c:axId val="25603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035072"/>
        <c:crosses val="autoZero"/>
        <c:auto val="1"/>
        <c:lblAlgn val="ctr"/>
        <c:lblOffset val="100"/>
        <c:noMultiLvlLbl val="0"/>
      </c:catAx>
      <c:valAx>
        <c:axId val="256035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0335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54135</c:v>
                </c:pt>
                <c:pt idx="1">
                  <c:v>57971</c:v>
                </c:pt>
                <c:pt idx="2">
                  <c:v>63574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6981632"/>
        <c:axId val="256987520"/>
      </c:barChart>
      <c:catAx>
        <c:axId val="25698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987520"/>
        <c:crosses val="autoZero"/>
        <c:auto val="1"/>
        <c:lblAlgn val="ctr"/>
        <c:lblOffset val="100"/>
        <c:noMultiLvlLbl val="0"/>
      </c:catAx>
      <c:valAx>
        <c:axId val="25698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98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2116</c:v>
                </c:pt>
                <c:pt idx="1">
                  <c:v>2150</c:v>
                </c:pt>
                <c:pt idx="2">
                  <c:v>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3015</c:v>
                </c:pt>
                <c:pt idx="1">
                  <c:v>2989</c:v>
                </c:pt>
                <c:pt idx="2">
                  <c:v>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7361792"/>
        <c:axId val="257363328"/>
      </c:barChart>
      <c:catAx>
        <c:axId val="2573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363328"/>
        <c:crosses val="autoZero"/>
        <c:auto val="1"/>
        <c:lblAlgn val="ctr"/>
        <c:lblOffset val="100"/>
        <c:noMultiLvlLbl val="0"/>
      </c:catAx>
      <c:valAx>
        <c:axId val="2573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361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42.3</c:v>
                </c:pt>
                <c:pt idx="1">
                  <c:v>20.5</c:v>
                </c:pt>
                <c:pt idx="2">
                  <c:v>0.9</c:v>
                </c:pt>
                <c:pt idx="3">
                  <c:v>36.300000000000004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83.98268398268398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16.017316017316016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57430272"/>
        <c:axId val="257431808"/>
      </c:barChart>
      <c:catAx>
        <c:axId val="257430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431808"/>
        <c:crosses val="autoZero"/>
        <c:auto val="1"/>
        <c:lblAlgn val="ctr"/>
        <c:lblOffset val="100"/>
        <c:noMultiLvlLbl val="0"/>
      </c:catAx>
      <c:valAx>
        <c:axId val="2574318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4302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469056"/>
        <c:axId val="257831296"/>
      </c:barChart>
      <c:catAx>
        <c:axId val="2574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831296"/>
        <c:crosses val="autoZero"/>
        <c:auto val="1"/>
        <c:lblAlgn val="ctr"/>
        <c:lblOffset val="100"/>
        <c:noMultiLvlLbl val="0"/>
      </c:catAx>
      <c:valAx>
        <c:axId val="25783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46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6.3</c:v>
                </c:pt>
                <c:pt idx="1">
                  <c:v>4.0999999999999996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032000"/>
        <c:axId val="258033536"/>
      </c:barChart>
      <c:catAx>
        <c:axId val="2580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033536"/>
        <c:crosses val="autoZero"/>
        <c:auto val="1"/>
        <c:lblAlgn val="ctr"/>
        <c:lblOffset val="100"/>
        <c:noMultiLvlLbl val="0"/>
      </c:catAx>
      <c:valAx>
        <c:axId val="25803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03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11.1</c:v>
                </c:pt>
                <c:pt idx="1">
                  <c:v>11.3</c:v>
                </c:pt>
                <c:pt idx="2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062208"/>
        <c:axId val="258063744"/>
      </c:barChart>
      <c:catAx>
        <c:axId val="2580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063744"/>
        <c:crosses val="autoZero"/>
        <c:auto val="1"/>
        <c:lblAlgn val="ctr"/>
        <c:lblOffset val="100"/>
        <c:noMultiLvlLbl val="0"/>
      </c:catAx>
      <c:valAx>
        <c:axId val="2580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06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58098304"/>
        <c:axId val="258099840"/>
      </c:barChart>
      <c:catAx>
        <c:axId val="25809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099840"/>
        <c:crosses val="autoZero"/>
        <c:auto val="1"/>
        <c:lblAlgn val="ctr"/>
        <c:lblOffset val="100"/>
        <c:noMultiLvlLbl val="0"/>
      </c:catAx>
      <c:valAx>
        <c:axId val="25809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58098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15</c:v>
                </c:pt>
                <c:pt idx="1">
                  <c:v>32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</c:v>
                </c:pt>
                <c:pt idx="1">
                  <c:v>43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8608128"/>
        <c:axId val="258622208"/>
      </c:barChart>
      <c:catAx>
        <c:axId val="25860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22208"/>
        <c:crosses val="autoZero"/>
        <c:auto val="1"/>
        <c:lblAlgn val="ctr"/>
        <c:lblOffset val="100"/>
        <c:noMultiLvlLbl val="0"/>
      </c:catAx>
      <c:valAx>
        <c:axId val="258622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608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12.7</c:v>
                </c:pt>
                <c:pt idx="1">
                  <c:v>15.5</c:v>
                </c:pt>
                <c:pt idx="2">
                  <c:v>44.6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87.4</c:v>
                </c:pt>
                <c:pt idx="1">
                  <c:v>84.5</c:v>
                </c:pt>
                <c:pt idx="2">
                  <c:v>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58652800"/>
        <c:axId val="258875776"/>
      </c:barChart>
      <c:catAx>
        <c:axId val="2586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875776"/>
        <c:crosses val="autoZero"/>
        <c:auto val="1"/>
        <c:lblAlgn val="ctr"/>
        <c:lblOffset val="100"/>
        <c:noMultiLvlLbl val="0"/>
      </c:catAx>
      <c:valAx>
        <c:axId val="258875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58652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13809</c:v>
                </c:pt>
                <c:pt idx="1">
                  <c:v>19261</c:v>
                </c:pt>
                <c:pt idx="2">
                  <c:v>31068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3005</c:v>
                </c:pt>
                <c:pt idx="1">
                  <c:v>2901</c:v>
                </c:pt>
                <c:pt idx="2">
                  <c:v>8296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889984"/>
        <c:axId val="258908160"/>
      </c:barChart>
      <c:catAx>
        <c:axId val="25888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08160"/>
        <c:crosses val="autoZero"/>
        <c:auto val="1"/>
        <c:lblAlgn val="ctr"/>
        <c:lblOffset val="100"/>
        <c:noMultiLvlLbl val="0"/>
      </c:catAx>
      <c:valAx>
        <c:axId val="258908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889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40987</c:v>
                </c:pt>
                <c:pt idx="1">
                  <c:v>61433</c:v>
                </c:pt>
                <c:pt idx="2">
                  <c:v>83708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4665</c:v>
                </c:pt>
                <c:pt idx="1">
                  <c:v>6439</c:v>
                </c:pt>
                <c:pt idx="2">
                  <c:v>18843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8926464"/>
        <c:axId val="258928000"/>
      </c:barChart>
      <c:catAx>
        <c:axId val="258926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8928000"/>
        <c:crosses val="autoZero"/>
        <c:auto val="1"/>
        <c:lblAlgn val="ctr"/>
        <c:lblOffset val="100"/>
        <c:noMultiLvlLbl val="0"/>
      </c:catAx>
      <c:valAx>
        <c:axId val="258928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8926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</c:v>
                </c:pt>
                <c:pt idx="1">
                  <c:v>3.2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1.6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9384832"/>
        <c:axId val="259386368"/>
      </c:barChart>
      <c:catAx>
        <c:axId val="25938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386368"/>
        <c:crosses val="autoZero"/>
        <c:auto val="1"/>
        <c:lblAlgn val="ctr"/>
        <c:lblOffset val="100"/>
        <c:noMultiLvlLbl val="0"/>
      </c:catAx>
      <c:valAx>
        <c:axId val="259386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59384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23</c:v>
                </c:pt>
                <c:pt idx="1">
                  <c:v>23.8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34.299999999999997</c:v>
                </c:pt>
                <c:pt idx="1">
                  <c:v>34.700000000000003</c:v>
                </c:pt>
                <c:pt idx="2">
                  <c:v>34.799999999999997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9568768"/>
        <c:axId val="259570304"/>
      </c:barChart>
      <c:catAx>
        <c:axId val="25956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9570304"/>
        <c:crosses val="autoZero"/>
        <c:auto val="1"/>
        <c:lblAlgn val="ctr"/>
        <c:lblOffset val="100"/>
        <c:noMultiLvlLbl val="0"/>
      </c:catAx>
      <c:valAx>
        <c:axId val="259570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95687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153.65600000000001</c:v>
                </c:pt>
                <c:pt idx="1">
                  <c:v>256.65600000000001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617536"/>
        <c:axId val="259619072"/>
      </c:barChart>
      <c:catAx>
        <c:axId val="259617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19072"/>
        <c:crosses val="autoZero"/>
        <c:auto val="1"/>
        <c:lblAlgn val="ctr"/>
        <c:lblOffset val="100"/>
        <c:noMultiLvlLbl val="0"/>
      </c:catAx>
      <c:valAx>
        <c:axId val="259619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17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16257.99</c:v>
                </c:pt>
                <c:pt idx="1">
                  <c:v>11937.01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9653632"/>
        <c:axId val="259655168"/>
      </c:barChart>
      <c:catAx>
        <c:axId val="25965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55168"/>
        <c:crosses val="autoZero"/>
        <c:auto val="1"/>
        <c:lblAlgn val="ctr"/>
        <c:lblOffset val="100"/>
        <c:noMultiLvlLbl val="0"/>
      </c:catAx>
      <c:valAx>
        <c:axId val="25965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9653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84</c:v>
                </c:pt>
                <c:pt idx="1">
                  <c:v>90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77</c:v>
                </c:pt>
                <c:pt idx="1">
                  <c:v>88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9681280"/>
        <c:axId val="259683072"/>
      </c:barChart>
      <c:catAx>
        <c:axId val="259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683072"/>
        <c:crosses val="autoZero"/>
        <c:auto val="1"/>
        <c:lblAlgn val="ctr"/>
        <c:lblOffset val="100"/>
        <c:noMultiLvlLbl val="0"/>
      </c:catAx>
      <c:valAx>
        <c:axId val="25968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681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8937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8572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14479</v>
      </c>
      <c r="C4" s="35">
        <v>7054</v>
      </c>
      <c r="D4" s="63">
        <v>7425</v>
      </c>
      <c r="E4" s="213"/>
    </row>
    <row r="5" spans="1:5" ht="30" x14ac:dyDescent="0.25">
      <c r="A5" s="203" t="s">
        <v>724</v>
      </c>
      <c r="B5" s="72">
        <v>14525</v>
      </c>
      <c r="C5" s="61">
        <v>7065</v>
      </c>
      <c r="D5" s="111">
        <v>7460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2246</v>
      </c>
      <c r="C4" s="71">
        <v>3688</v>
      </c>
    </row>
    <row r="5" spans="1:6" x14ac:dyDescent="0.25">
      <c r="A5" s="288" t="s">
        <v>727</v>
      </c>
      <c r="B5" s="216">
        <v>437</v>
      </c>
      <c r="C5" s="216">
        <v>639</v>
      </c>
    </row>
    <row r="6" spans="1:6" x14ac:dyDescent="0.25">
      <c r="A6" s="288" t="s">
        <v>728</v>
      </c>
      <c r="B6" s="216">
        <v>1131</v>
      </c>
      <c r="C6" s="216">
        <v>1227</v>
      </c>
    </row>
    <row r="7" spans="1:6" x14ac:dyDescent="0.25">
      <c r="A7" s="288" t="s">
        <v>729</v>
      </c>
      <c r="B7" s="216">
        <v>3407</v>
      </c>
      <c r="C7" s="216">
        <v>2849</v>
      </c>
    </row>
    <row r="8" spans="1:6" x14ac:dyDescent="0.25">
      <c r="A8" s="288" t="s">
        <v>730</v>
      </c>
      <c r="B8" s="216">
        <v>14</v>
      </c>
      <c r="C8" s="216">
        <v>56</v>
      </c>
    </row>
    <row r="9" spans="1:6" x14ac:dyDescent="0.25">
      <c r="A9" s="288" t="s">
        <v>731</v>
      </c>
      <c r="B9" s="216">
        <v>673</v>
      </c>
      <c r="C9" s="216">
        <v>631</v>
      </c>
    </row>
    <row r="10" spans="1:6" ht="30" x14ac:dyDescent="0.25">
      <c r="A10" s="295" t="s">
        <v>732</v>
      </c>
      <c r="B10" s="216">
        <v>2100</v>
      </c>
      <c r="C10" s="216">
        <v>281</v>
      </c>
    </row>
    <row r="11" spans="1:6" x14ac:dyDescent="0.25">
      <c r="A11" s="288" t="s">
        <v>895</v>
      </c>
      <c r="B11" s="216">
        <v>559</v>
      </c>
      <c r="C11" s="216">
        <v>697</v>
      </c>
    </row>
    <row r="12" spans="1:6" x14ac:dyDescent="0.25">
      <c r="A12" s="296" t="s">
        <v>16</v>
      </c>
      <c r="B12" s="1">
        <f>SUM(B4:B11)</f>
        <v>10567</v>
      </c>
      <c r="C12" s="1">
        <f>SUM(C4:C11)</f>
        <v>10068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2331</v>
      </c>
      <c r="C19" s="71">
        <v>3207</v>
      </c>
    </row>
    <row r="20" spans="1:3" x14ac:dyDescent="0.25">
      <c r="A20" s="288" t="s">
        <v>727</v>
      </c>
      <c r="B20" s="216">
        <v>332</v>
      </c>
      <c r="C20" s="216">
        <v>444</v>
      </c>
    </row>
    <row r="21" spans="1:3" x14ac:dyDescent="0.25">
      <c r="A21" s="288" t="s">
        <v>728</v>
      </c>
      <c r="B21" s="216">
        <v>883</v>
      </c>
      <c r="C21" s="216">
        <v>963</v>
      </c>
    </row>
    <row r="22" spans="1:3" x14ac:dyDescent="0.25">
      <c r="A22" s="288" t="s">
        <v>729</v>
      </c>
      <c r="B22" s="216">
        <v>3353</v>
      </c>
      <c r="C22" s="216">
        <v>2770</v>
      </c>
    </row>
    <row r="23" spans="1:3" x14ac:dyDescent="0.25">
      <c r="A23" s="288" t="s">
        <v>730</v>
      </c>
      <c r="B23" s="216">
        <v>1</v>
      </c>
      <c r="C23" s="216">
        <v>11</v>
      </c>
    </row>
    <row r="24" spans="1:3" x14ac:dyDescent="0.25">
      <c r="A24" s="288" t="s">
        <v>731</v>
      </c>
      <c r="B24" s="216">
        <v>438</v>
      </c>
      <c r="C24" s="216">
        <v>413</v>
      </c>
    </row>
    <row r="25" spans="1:3" ht="30" x14ac:dyDescent="0.25">
      <c r="A25" s="295" t="s">
        <v>732</v>
      </c>
      <c r="B25" s="216">
        <v>1248</v>
      </c>
      <c r="C25" s="216">
        <v>120</v>
      </c>
    </row>
    <row r="26" spans="1:3" x14ac:dyDescent="0.25">
      <c r="A26" s="288" t="s">
        <v>895</v>
      </c>
      <c r="B26" s="216">
        <v>305</v>
      </c>
      <c r="C26" s="216">
        <v>616</v>
      </c>
    </row>
    <row r="27" spans="1:3" x14ac:dyDescent="0.25">
      <c r="A27" s="296" t="s">
        <v>16</v>
      </c>
      <c r="B27" s="1">
        <f>SUM(B19:B26)</f>
        <v>8891</v>
      </c>
      <c r="C27" s="1">
        <f>SUM(C19:C26)</f>
        <v>8544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74.760000000000005</v>
      </c>
      <c r="C4" s="1027">
        <v>71.430000000000007</v>
      </c>
      <c r="D4" s="1027">
        <v>78.489999999999995</v>
      </c>
      <c r="E4" s="1028">
        <v>29</v>
      </c>
      <c r="F4" s="1028">
        <v>234.8</v>
      </c>
      <c r="G4" s="1029">
        <v>47.8</v>
      </c>
      <c r="H4" s="1030">
        <v>45.9</v>
      </c>
      <c r="I4" s="1031">
        <v>49.6</v>
      </c>
      <c r="J4" s="1028">
        <v>11.1</v>
      </c>
    </row>
    <row r="5" spans="1:12" x14ac:dyDescent="0.25">
      <c r="A5" s="500">
        <v>2021</v>
      </c>
      <c r="B5" s="759">
        <v>74.25</v>
      </c>
      <c r="C5" s="760">
        <v>71.150000000000006</v>
      </c>
      <c r="D5" s="760">
        <v>77.67</v>
      </c>
      <c r="E5" s="1032">
        <v>28</v>
      </c>
      <c r="F5" s="1032">
        <v>235.1</v>
      </c>
      <c r="G5" s="1033">
        <v>47.9</v>
      </c>
      <c r="H5" s="1034">
        <v>46</v>
      </c>
      <c r="I5" s="1035">
        <v>49.7</v>
      </c>
      <c r="J5" s="1032">
        <v>11.3</v>
      </c>
    </row>
    <row r="6" spans="1:12" x14ac:dyDescent="0.25">
      <c r="A6" s="501">
        <v>2022</v>
      </c>
      <c r="B6" s="1020">
        <v>75.23</v>
      </c>
      <c r="C6" s="1021">
        <v>72.14</v>
      </c>
      <c r="D6" s="1021">
        <v>78.38</v>
      </c>
      <c r="E6" s="1022">
        <v>28</v>
      </c>
      <c r="F6" s="1022">
        <v>284.5</v>
      </c>
      <c r="G6" s="1023">
        <v>49.9</v>
      </c>
      <c r="H6" s="1024">
        <v>48.2</v>
      </c>
      <c r="I6" s="1025">
        <v>51.5</v>
      </c>
      <c r="J6" s="1022">
        <v>11.4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11.1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11.3</v>
      </c>
    </row>
    <row r="13" spans="1:12" x14ac:dyDescent="0.25">
      <c r="A13" s="635">
        <f t="shared" si="0"/>
        <v>2022</v>
      </c>
      <c r="B13" s="629">
        <f t="shared" si="1"/>
        <v>11.4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4789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5188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29.6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63574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1329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80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4778</v>
      </c>
      <c r="C5" s="70">
        <v>5130</v>
      </c>
      <c r="D5" s="55">
        <v>3015</v>
      </c>
      <c r="E5" s="110">
        <v>2116</v>
      </c>
      <c r="F5" s="55">
        <v>28.5</v>
      </c>
      <c r="G5" s="55">
        <v>34.299999999999997</v>
      </c>
      <c r="H5" s="110">
        <v>23</v>
      </c>
      <c r="I5" s="55">
        <v>54135</v>
      </c>
      <c r="J5" s="70"/>
      <c r="K5" s="55"/>
      <c r="L5" s="55"/>
      <c r="M5" s="71">
        <v>80</v>
      </c>
      <c r="N5" s="71">
        <v>77</v>
      </c>
      <c r="O5" s="71">
        <v>84</v>
      </c>
    </row>
    <row r="6" spans="1:16" x14ac:dyDescent="0.25">
      <c r="A6" s="217">
        <v>2021</v>
      </c>
      <c r="B6" s="214">
        <v>4727</v>
      </c>
      <c r="C6" s="214">
        <v>5140</v>
      </c>
      <c r="D6" s="58">
        <v>2989</v>
      </c>
      <c r="E6" s="162">
        <v>2150</v>
      </c>
      <c r="F6" s="58">
        <v>29.1</v>
      </c>
      <c r="G6" s="58">
        <v>34.700000000000003</v>
      </c>
      <c r="H6" s="162">
        <v>23.8</v>
      </c>
      <c r="I6" s="58">
        <v>57971</v>
      </c>
      <c r="J6" s="214">
        <v>1558</v>
      </c>
      <c r="K6" s="58">
        <v>754</v>
      </c>
      <c r="L6" s="58">
        <v>804</v>
      </c>
      <c r="M6" s="216">
        <v>89</v>
      </c>
      <c r="N6" s="216">
        <v>88</v>
      </c>
      <c r="O6" s="216">
        <v>90</v>
      </c>
    </row>
    <row r="7" spans="1:16" x14ac:dyDescent="0.25">
      <c r="A7" s="231">
        <v>2022</v>
      </c>
      <c r="B7" s="169">
        <v>4789</v>
      </c>
      <c r="C7" s="169">
        <v>5188</v>
      </c>
      <c r="D7" s="94">
        <v>2986</v>
      </c>
      <c r="E7" s="171">
        <v>2202</v>
      </c>
      <c r="F7" s="94">
        <v>29.6</v>
      </c>
      <c r="G7" s="58">
        <v>34.799999999999997</v>
      </c>
      <c r="H7" s="162">
        <v>24.6</v>
      </c>
      <c r="I7" s="94">
        <v>63574</v>
      </c>
      <c r="J7" s="169">
        <v>1393</v>
      </c>
      <c r="K7" s="94">
        <v>656</v>
      </c>
      <c r="L7" s="94">
        <v>737</v>
      </c>
      <c r="M7" s="216">
        <v>80</v>
      </c>
      <c r="N7" s="216">
        <v>77</v>
      </c>
      <c r="O7" s="216">
        <v>83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1329</v>
      </c>
      <c r="K8" s="1082">
        <v>619</v>
      </c>
      <c r="L8" s="1082">
        <v>710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54135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57971</v>
      </c>
      <c r="F14" s="516">
        <f>A5</f>
        <v>2020</v>
      </c>
      <c r="G14" s="312">
        <f>IF(ISBLANK(E5),"",E5)</f>
        <v>2116</v>
      </c>
      <c r="H14" s="312">
        <f>IF(ISBLANK(D5),"",D5)</f>
        <v>3015</v>
      </c>
      <c r="K14" s="516">
        <f>A6</f>
        <v>2021</v>
      </c>
      <c r="L14" s="312">
        <f>IF(ISBLANK(L6),"",L6)</f>
        <v>804</v>
      </c>
      <c r="M14" s="312">
        <f>IF(ISBLANK(K6),"",K6)</f>
        <v>754</v>
      </c>
    </row>
    <row r="15" spans="1:16" x14ac:dyDescent="0.25">
      <c r="A15" s="483">
        <f>A7</f>
        <v>2022</v>
      </c>
      <c r="B15" s="313">
        <f t="shared" si="0"/>
        <v>63574</v>
      </c>
      <c r="F15" s="488">
        <f t="shared" ref="F15:F16" si="1">A6</f>
        <v>2021</v>
      </c>
      <c r="G15" s="481">
        <f t="shared" ref="G15:G16" si="2">IF(ISBLANK(E6),"",E6)</f>
        <v>2150</v>
      </c>
      <c r="H15" s="481">
        <f t="shared" ref="H15:H16" si="3">IF(ISBLANK(D6),"",D6)</f>
        <v>2989</v>
      </c>
      <c r="K15" s="488">
        <f>A7</f>
        <v>2022</v>
      </c>
      <c r="L15" s="481">
        <f t="shared" ref="L15:L16" si="4">IF(ISBLANK(L7),"",L7)</f>
        <v>737</v>
      </c>
      <c r="M15" s="481">
        <f t="shared" ref="M15:M16" si="5">IF(ISBLANK(K7),"",K7)</f>
        <v>656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2202</v>
      </c>
      <c r="H16" s="313">
        <f t="shared" si="3"/>
        <v>2986</v>
      </c>
      <c r="K16" s="483">
        <f>A8</f>
        <v>2023</v>
      </c>
      <c r="L16" s="313">
        <f t="shared" si="4"/>
        <v>710</v>
      </c>
      <c r="M16" s="313">
        <f t="shared" si="5"/>
        <v>619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4778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4727</v>
      </c>
      <c r="C21" s="375"/>
      <c r="D21" s="199"/>
      <c r="F21" s="516">
        <f>A5</f>
        <v>2020</v>
      </c>
      <c r="G21" s="312">
        <f>IF(ISBLANK(E5),"",E5)</f>
        <v>2116</v>
      </c>
      <c r="H21" s="312">
        <f>IF(ISBLANK(D5),"",D5)</f>
        <v>3015</v>
      </c>
      <c r="K21" s="516">
        <f>A6</f>
        <v>2021</v>
      </c>
      <c r="L21" s="312">
        <f>IF(ISBLANK(L6),"",L6)</f>
        <v>804</v>
      </c>
      <c r="M21" s="312">
        <f>IF(ISBLANK(K6),"",K6)</f>
        <v>754</v>
      </c>
    </row>
    <row r="22" spans="1:15" x14ac:dyDescent="0.25">
      <c r="A22" s="483">
        <f t="shared" si="6"/>
        <v>2022</v>
      </c>
      <c r="B22" s="313">
        <f t="shared" si="7"/>
        <v>4789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2150</v>
      </c>
      <c r="H22" s="481">
        <f t="shared" ref="H22:H23" si="10">IF(ISBLANK(D6),"",D6)</f>
        <v>2989</v>
      </c>
      <c r="K22" s="488">
        <f>A7</f>
        <v>2022</v>
      </c>
      <c r="L22" s="481">
        <f>IF(ISBLANK(L7),"",L7)</f>
        <v>737</v>
      </c>
      <c r="M22" s="481">
        <f>IF(ISBLANK(K7),"",K7)</f>
        <v>656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2202</v>
      </c>
      <c r="H23" s="313">
        <f t="shared" si="10"/>
        <v>2986</v>
      </c>
      <c r="K23" s="483">
        <f>A8</f>
        <v>2023</v>
      </c>
      <c r="L23" s="313">
        <f>IF(ISBLANK(L8),"",L8)</f>
        <v>710</v>
      </c>
      <c r="M23" s="313">
        <f>IF(ISBLANK(K8),"",K8)</f>
        <v>619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4778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4727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4789</v>
      </c>
      <c r="C28" s="375"/>
      <c r="D28" s="199"/>
      <c r="F28" s="516">
        <f>A5</f>
        <v>2020</v>
      </c>
      <c r="G28" s="312">
        <f>IF(ISBLANK(H5),"",H5)</f>
        <v>23</v>
      </c>
      <c r="H28" s="312">
        <f>IF(ISBLANK(G5),"",G5)</f>
        <v>34.299999999999997</v>
      </c>
      <c r="K28" s="516">
        <f>A5</f>
        <v>2020</v>
      </c>
      <c r="L28" s="312">
        <f>IF(ISBLANK(O5),"",O5)</f>
        <v>84</v>
      </c>
      <c r="M28" s="312">
        <f>IF(ISBLANK(N5),"",N5)</f>
        <v>77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23.8</v>
      </c>
      <c r="H29" s="481">
        <f t="shared" ref="H29:H30" si="15">IF(ISBLANK(G6),"",G6)</f>
        <v>34.700000000000003</v>
      </c>
      <c r="K29" s="488">
        <f t="shared" ref="K29:K30" si="16">A6</f>
        <v>2021</v>
      </c>
      <c r="L29" s="481">
        <f t="shared" ref="L29:L30" si="17">IF(ISBLANK(O6),"",O6)</f>
        <v>90</v>
      </c>
      <c r="M29" s="481">
        <f t="shared" ref="M29:M30" si="18">IF(ISBLANK(N6),"",N6)</f>
        <v>88</v>
      </c>
    </row>
    <row r="30" spans="1:15" x14ac:dyDescent="0.25">
      <c r="F30" s="483">
        <f t="shared" si="13"/>
        <v>2022</v>
      </c>
      <c r="G30" s="313">
        <f t="shared" si="14"/>
        <v>24.6</v>
      </c>
      <c r="H30" s="313">
        <f t="shared" si="15"/>
        <v>34.799999999999997</v>
      </c>
      <c r="K30" s="483">
        <f t="shared" si="16"/>
        <v>2022</v>
      </c>
      <c r="L30" s="313">
        <f t="shared" si="17"/>
        <v>83</v>
      </c>
      <c r="M30" s="313">
        <f t="shared" si="18"/>
        <v>77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23</v>
      </c>
      <c r="H35" s="312">
        <f>IF(ISBLANK(G5),"",G5)</f>
        <v>34.299999999999997</v>
      </c>
      <c r="K35" s="516">
        <f>A5</f>
        <v>2020</v>
      </c>
      <c r="L35" s="312">
        <f>IF(ISBLANK(O5),"",O5)</f>
        <v>84</v>
      </c>
      <c r="M35" s="312">
        <f>IF(ISBLANK(N5),"",N5)</f>
        <v>77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23.8</v>
      </c>
      <c r="H36" s="481">
        <f t="shared" ref="H36:H37" si="21">IF(ISBLANK(G6),"",G6)</f>
        <v>34.700000000000003</v>
      </c>
      <c r="K36" s="488">
        <f t="shared" ref="K36:K37" si="22">A6</f>
        <v>2021</v>
      </c>
      <c r="L36" s="481">
        <f t="shared" ref="L36:L37" si="23">IF(ISBLANK(O6),"",O6)</f>
        <v>90</v>
      </c>
      <c r="M36" s="481">
        <f t="shared" ref="M36:M37" si="24">IF(ISBLANK(N6),"",N6)</f>
        <v>88</v>
      </c>
    </row>
    <row r="37" spans="6:15" x14ac:dyDescent="0.25">
      <c r="F37" s="483">
        <f t="shared" si="19"/>
        <v>2022</v>
      </c>
      <c r="G37" s="313">
        <f t="shared" si="20"/>
        <v>24.6</v>
      </c>
      <c r="H37" s="313">
        <f t="shared" si="21"/>
        <v>34.799999999999997</v>
      </c>
      <c r="K37" s="483">
        <f t="shared" si="22"/>
        <v>2022</v>
      </c>
      <c r="L37" s="313">
        <f t="shared" si="23"/>
        <v>83</v>
      </c>
      <c r="M37" s="313">
        <f t="shared" si="24"/>
        <v>77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21.1</v>
      </c>
      <c r="C6" s="35">
        <v>22.9</v>
      </c>
      <c r="D6" s="63">
        <v>19.3</v>
      </c>
      <c r="E6" s="35">
        <v>53</v>
      </c>
      <c r="F6" s="35">
        <v>49.9</v>
      </c>
      <c r="G6" s="35">
        <v>55.8</v>
      </c>
      <c r="H6" s="294">
        <v>26</v>
      </c>
      <c r="I6" s="35">
        <v>27.2</v>
      </c>
      <c r="J6" s="63">
        <v>24.9</v>
      </c>
      <c r="M6" s="127" t="s">
        <v>16</v>
      </c>
      <c r="N6" s="937">
        <f>IF(ISBLANK(B8),"",B8)</f>
        <v>19.100000000000001</v>
      </c>
      <c r="O6" s="937">
        <f>IF(ISBLANK(E8),"",E8)</f>
        <v>52.7</v>
      </c>
      <c r="P6" s="128">
        <f>IF(ISBLANK(H8),"",H8)</f>
        <v>28.2</v>
      </c>
    </row>
    <row r="7" spans="1:19" x14ac:dyDescent="0.25">
      <c r="A7" s="288">
        <v>2022</v>
      </c>
      <c r="B7" s="169">
        <v>20.5</v>
      </c>
      <c r="C7" s="94">
        <v>22.1</v>
      </c>
      <c r="D7" s="171">
        <v>19</v>
      </c>
      <c r="E7" s="94">
        <v>52.8</v>
      </c>
      <c r="F7" s="94">
        <v>51.4</v>
      </c>
      <c r="G7" s="94">
        <v>54</v>
      </c>
      <c r="H7" s="169">
        <v>26.8</v>
      </c>
      <c r="I7" s="94">
        <v>26.5</v>
      </c>
      <c r="J7" s="171">
        <v>27</v>
      </c>
    </row>
    <row r="8" spans="1:19" x14ac:dyDescent="0.25">
      <c r="A8" s="220">
        <v>2023</v>
      </c>
      <c r="B8" s="169">
        <v>19.100000000000001</v>
      </c>
      <c r="C8" s="94">
        <v>20.5</v>
      </c>
      <c r="D8" s="171">
        <v>17.899999999999999</v>
      </c>
      <c r="E8" s="94">
        <v>52.7</v>
      </c>
      <c r="F8" s="94">
        <v>52.2</v>
      </c>
      <c r="G8" s="94">
        <v>53.1</v>
      </c>
      <c r="H8" s="169">
        <v>28.2</v>
      </c>
      <c r="I8" s="94">
        <v>27.3</v>
      </c>
      <c r="J8" s="171">
        <v>29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17.899999999999999</v>
      </c>
      <c r="O12" s="938">
        <f>IF(ISBLANK(G8),"",G8)</f>
        <v>53.1</v>
      </c>
      <c r="P12" s="940">
        <f>IF(ISBLANK(J8),"",J8)</f>
        <v>29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20.5</v>
      </c>
      <c r="O13" s="939">
        <f>IF(ISBLANK(F8),"",F8)</f>
        <v>52.2</v>
      </c>
      <c r="P13" s="941">
        <f>IF(ISBLANK(I8),"",I8)</f>
        <v>27.3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19.100000000000001</v>
      </c>
      <c r="O20" s="937">
        <f>IF(ISBLANK(E8),"",E8)</f>
        <v>52.7</v>
      </c>
      <c r="P20" s="942">
        <f>IF(ISBLANK(H8),"",H8)</f>
        <v>28.2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17.899999999999999</v>
      </c>
      <c r="O24" s="938">
        <f>IF(ISBLANK(G8),"",G8)</f>
        <v>53.1</v>
      </c>
      <c r="P24" s="940">
        <f>IF(ISBLANK(J8),"",J8)</f>
        <v>29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20.5</v>
      </c>
      <c r="O25" s="939">
        <f>IF(ISBLANK(F8),"",F8)</f>
        <v>52.2</v>
      </c>
      <c r="P25" s="941">
        <f>IF(ISBLANK(I8),"",I8)</f>
        <v>27.3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803581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45895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779481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44519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2242515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128078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162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9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10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533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47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73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150184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61.7</v>
      </c>
      <c r="E20" s="602">
        <v>39.799999999999997</v>
      </c>
      <c r="F20" s="602">
        <v>42.3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27.3</v>
      </c>
      <c r="E21" s="753">
        <v>19.7</v>
      </c>
      <c r="F21" s="753">
        <v>20.5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6.5</v>
      </c>
      <c r="E22" s="754">
        <v>0.7</v>
      </c>
      <c r="F22" s="754">
        <v>0.9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42.3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20.5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0.9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36.300000000000004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42.3</v>
      </c>
      <c r="C30" s="206" t="s">
        <v>501</v>
      </c>
    </row>
    <row r="31" spans="1:11" x14ac:dyDescent="0.25">
      <c r="A31" s="700" t="s">
        <v>1438</v>
      </c>
      <c r="B31" s="736">
        <f>F21</f>
        <v>20.5</v>
      </c>
    </row>
    <row r="32" spans="1:11" x14ac:dyDescent="0.25">
      <c r="A32" s="700" t="s">
        <v>1439</v>
      </c>
      <c r="B32" s="736">
        <f>F22</f>
        <v>0.9</v>
      </c>
    </row>
    <row r="33" spans="1:2" x14ac:dyDescent="0.25">
      <c r="A33" s="701" t="s">
        <v>1440</v>
      </c>
      <c r="B33" s="734">
        <f>100-(B30+B31+B32)</f>
        <v>36.300000000000004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153</v>
      </c>
      <c r="C4" s="71">
        <v>7</v>
      </c>
      <c r="D4" s="71">
        <v>7</v>
      </c>
      <c r="G4" s="219">
        <f>A4</f>
        <v>2020</v>
      </c>
      <c r="H4" s="291">
        <f>IF(ISBLANK(C4),"",C4)</f>
        <v>7</v>
      </c>
      <c r="I4" s="291">
        <f>IF(ISBLANK(D4),"",D4)</f>
        <v>7</v>
      </c>
    </row>
    <row r="5" spans="1:9" x14ac:dyDescent="0.25">
      <c r="A5" s="288">
        <v>2021</v>
      </c>
      <c r="B5" s="216">
        <v>161</v>
      </c>
      <c r="C5" s="216">
        <v>4</v>
      </c>
      <c r="D5" s="216">
        <v>12</v>
      </c>
      <c r="G5" s="288">
        <f t="shared" ref="G5:G6" si="0">A5</f>
        <v>2021</v>
      </c>
      <c r="H5" s="292">
        <f t="shared" ref="H5:H6" si="1">IF(ISBLANK(C5),"",C5)</f>
        <v>4</v>
      </c>
      <c r="I5" s="292">
        <f t="shared" ref="I5:I6" si="2">IF(ISBLANK(D5),"",D5)</f>
        <v>12</v>
      </c>
    </row>
    <row r="6" spans="1:9" x14ac:dyDescent="0.25">
      <c r="A6" s="220">
        <v>2022</v>
      </c>
      <c r="B6" s="170">
        <v>162</v>
      </c>
      <c r="C6" s="170">
        <v>9</v>
      </c>
      <c r="D6" s="170">
        <v>10</v>
      </c>
      <c r="G6" s="221">
        <f t="shared" si="0"/>
        <v>2022</v>
      </c>
      <c r="H6" s="293">
        <f t="shared" si="1"/>
        <v>9</v>
      </c>
      <c r="I6" s="293">
        <f t="shared" si="2"/>
        <v>10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7</v>
      </c>
      <c r="I12" s="291">
        <f>IF(ISBLANK(D4),"",D4)</f>
        <v>7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4</v>
      </c>
      <c r="I13" s="292">
        <f t="shared" si="4"/>
        <v>12</v>
      </c>
    </row>
    <row r="14" spans="1:9" x14ac:dyDescent="0.25">
      <c r="G14" s="221">
        <f t="shared" si="3"/>
        <v>2022</v>
      </c>
      <c r="H14" s="293">
        <f t="shared" ref="H14:I14" si="5">IF(ISBLANK(C6),"",C6)</f>
        <v>9</v>
      </c>
      <c r="I14" s="293">
        <f t="shared" si="5"/>
        <v>10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489</v>
      </c>
      <c r="C23" s="71">
        <v>55</v>
      </c>
      <c r="D23" s="71">
        <v>48</v>
      </c>
      <c r="G23" s="219">
        <f>A23</f>
        <v>2020</v>
      </c>
      <c r="H23" s="291">
        <f>IF(ISBLANK(C23),"",C23)</f>
        <v>55</v>
      </c>
      <c r="I23" s="291">
        <f>IF(ISBLANK(D23),"",D23)</f>
        <v>48</v>
      </c>
    </row>
    <row r="24" spans="1:13" x14ac:dyDescent="0.25">
      <c r="A24" s="288">
        <v>2021</v>
      </c>
      <c r="B24" s="216">
        <v>507</v>
      </c>
      <c r="C24" s="216">
        <v>45</v>
      </c>
      <c r="D24" s="216">
        <v>64</v>
      </c>
      <c r="G24" s="288">
        <f t="shared" ref="G24:G25" si="6">A24</f>
        <v>2021</v>
      </c>
      <c r="H24" s="292">
        <f t="shared" ref="H24:H25" si="7">IF(ISBLANK(C24),"",C24)</f>
        <v>45</v>
      </c>
      <c r="I24" s="292">
        <f t="shared" ref="I24:I25" si="8">IF(ISBLANK(D24),"",D24)</f>
        <v>64</v>
      </c>
    </row>
    <row r="25" spans="1:13" x14ac:dyDescent="0.25">
      <c r="A25" s="220">
        <v>2022</v>
      </c>
      <c r="B25" s="170">
        <v>533</v>
      </c>
      <c r="C25" s="170">
        <v>47</v>
      </c>
      <c r="D25" s="170">
        <v>73</v>
      </c>
      <c r="G25" s="221">
        <f t="shared" si="6"/>
        <v>2022</v>
      </c>
      <c r="H25" s="293">
        <f t="shared" si="7"/>
        <v>47</v>
      </c>
      <c r="I25" s="293">
        <f t="shared" si="8"/>
        <v>73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55</v>
      </c>
      <c r="I31" s="291">
        <f>IF(ISBLANK(D23),"",D23)</f>
        <v>48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45</v>
      </c>
      <c r="I32" s="292">
        <f t="shared" si="10"/>
        <v>64</v>
      </c>
    </row>
    <row r="33" spans="7:9" x14ac:dyDescent="0.25">
      <c r="G33" s="221">
        <f t="shared" si="9"/>
        <v>2022</v>
      </c>
      <c r="H33" s="293">
        <f t="shared" ref="H33:I33" si="11">IF(ISBLANK(C25),"",C25)</f>
        <v>47</v>
      </c>
      <c r="I33" s="293">
        <f t="shared" si="11"/>
        <v>73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719734</v>
      </c>
      <c r="C4" s="1086">
        <v>39981</v>
      </c>
      <c r="D4" s="110">
        <v>317936</v>
      </c>
      <c r="E4" s="70">
        <v>17661</v>
      </c>
      <c r="F4" s="1085">
        <v>75901</v>
      </c>
      <c r="G4" s="70">
        <v>4216</v>
      </c>
      <c r="H4" s="1087">
        <v>1166660</v>
      </c>
      <c r="I4" s="1086">
        <v>64807</v>
      </c>
    </row>
    <row r="5" spans="1:9" x14ac:dyDescent="0.25">
      <c r="A5" s="589">
        <v>2021</v>
      </c>
      <c r="B5" s="1088">
        <v>837163</v>
      </c>
      <c r="C5" s="1089">
        <v>47391</v>
      </c>
      <c r="D5" s="162">
        <v>414850</v>
      </c>
      <c r="E5" s="214">
        <v>23484</v>
      </c>
      <c r="F5" s="1088">
        <v>15704</v>
      </c>
      <c r="G5" s="214">
        <v>889</v>
      </c>
      <c r="H5" s="1090">
        <v>2105788</v>
      </c>
      <c r="I5" s="1089">
        <v>119207</v>
      </c>
    </row>
    <row r="6" spans="1:9" x14ac:dyDescent="0.25">
      <c r="A6" s="590">
        <v>2022</v>
      </c>
      <c r="B6" s="1091">
        <v>949701</v>
      </c>
      <c r="C6" s="1092">
        <v>54241</v>
      </c>
      <c r="D6" s="171">
        <v>458619</v>
      </c>
      <c r="E6" s="169">
        <v>26193</v>
      </c>
      <c r="F6" s="1091">
        <v>20092</v>
      </c>
      <c r="G6" s="169">
        <v>1148</v>
      </c>
      <c r="H6" s="1093">
        <v>2242515</v>
      </c>
      <c r="I6" s="1092">
        <v>128078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58569</v>
      </c>
      <c r="C4" s="1085">
        <v>740327</v>
      </c>
      <c r="D4" s="1086">
        <v>41125</v>
      </c>
      <c r="E4" s="1085">
        <v>663792</v>
      </c>
      <c r="F4" s="1086">
        <v>36873</v>
      </c>
    </row>
    <row r="5" spans="1:6" x14ac:dyDescent="0.25">
      <c r="A5" s="482">
        <v>2021</v>
      </c>
      <c r="B5" s="1090">
        <v>61247</v>
      </c>
      <c r="C5" s="1088">
        <v>782894</v>
      </c>
      <c r="D5" s="1089">
        <v>44319</v>
      </c>
      <c r="E5" s="1088">
        <v>787603</v>
      </c>
      <c r="F5" s="1089">
        <v>44586</v>
      </c>
    </row>
    <row r="6" spans="1:6" ht="15.75" thickBot="1" x14ac:dyDescent="0.3">
      <c r="A6" s="962">
        <v>2022</v>
      </c>
      <c r="B6" s="1094">
        <v>150184</v>
      </c>
      <c r="C6" s="1095">
        <v>803581</v>
      </c>
      <c r="D6" s="1096">
        <v>45895</v>
      </c>
      <c r="E6" s="1095">
        <v>779481</v>
      </c>
      <c r="F6" s="1096">
        <v>44519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Кладово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629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17509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28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6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20.8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-14.8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75.23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49.9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284.5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2.29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14479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14525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405</v>
      </c>
      <c r="C63" s="550">
        <f>IF(ISBLANK('DEM2'!C7),"-",'DEM2'!C7)</f>
        <v>409</v>
      </c>
      <c r="D63" s="550"/>
      <c r="E63" s="550">
        <f>IF(ISBLANK('DEM2'!D8),"-",'DEM2'!D8)</f>
        <v>412</v>
      </c>
      <c r="F63" s="550">
        <f>IF(ISBLANK('DEM2'!C8),"-",'DEM2'!C8)</f>
        <v>400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523</v>
      </c>
      <c r="C64" s="319">
        <f>IF(ISBLANK('DEM2'!F7),"-",'DEM2'!F7)</f>
        <v>597</v>
      </c>
      <c r="D64" s="791"/>
      <c r="E64" s="319">
        <f>IF(ISBLANK('DEM2'!G8),"-",'DEM2'!G8)</f>
        <v>473</v>
      </c>
      <c r="F64" s="319">
        <f>IF(ISBLANK('DEM2'!F8),"-",'DEM2'!F8)</f>
        <v>557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312</v>
      </c>
      <c r="C65" s="347">
        <f>IF(ISBLANK('DEM2'!I7),"-",'DEM2'!I7)</f>
        <v>324</v>
      </c>
      <c r="D65" s="395"/>
      <c r="E65" s="347">
        <f>IF(ISBLANK('DEM2'!J8),"-",'DEM2'!J8)</f>
        <v>283</v>
      </c>
      <c r="F65" s="347">
        <f>IF(ISBLANK('DEM2'!I8),"-",'DEM2'!I8)</f>
        <v>288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1172</v>
      </c>
      <c r="C66" s="319">
        <f>IF(ISBLANK('DEM2'!L7),"-",'DEM2'!L7)</f>
        <v>1247</v>
      </c>
      <c r="D66" s="397"/>
      <c r="E66" s="319">
        <f>IF(ISBLANK('DEM2'!M8),"-",'DEM2'!M8)</f>
        <v>1100</v>
      </c>
      <c r="F66" s="319">
        <f>IF(ISBLANK('DEM2'!L8),"-",'DEM2'!L8)</f>
        <v>1183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1209</v>
      </c>
      <c r="C67" s="319">
        <f>IF(ISBLANK('DEM2'!O7),"-",'DEM2'!O7)</f>
        <v>1362</v>
      </c>
      <c r="D67" s="397"/>
      <c r="E67" s="319">
        <f>IF(ISBLANK('DEM2'!P8),"-",'DEM2'!P8)</f>
        <v>980</v>
      </c>
      <c r="F67" s="319">
        <f>IF(ISBLANK('DEM2'!O8),"-",'DEM2'!O8)</f>
        <v>1121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5141</v>
      </c>
      <c r="C68" s="416">
        <f>IF(ISBLANK('DEM2'!R7),"-",'DEM2'!R7)</f>
        <v>5474</v>
      </c>
      <c r="D68" s="422"/>
      <c r="E68" s="416">
        <f>IF(ISBLANK('DEM2'!S8),"-",'DEM2'!S8)</f>
        <v>4821</v>
      </c>
      <c r="F68" s="416">
        <f>IF(ISBLANK('DEM2'!R8),"-",'DEM2'!R8)</f>
        <v>5113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9043</v>
      </c>
      <c r="C69" s="465">
        <f>IF(ISBLANK('DEM2'!U7),"-",'DEM2'!U7)</f>
        <v>8622</v>
      </c>
      <c r="D69" s="801"/>
      <c r="E69" s="465">
        <f>IF(ISBLANK('DEM2'!V8),"-",'DEM2'!V8)</f>
        <v>8937</v>
      </c>
      <c r="F69" s="465">
        <f>IF(ISBLANK('DEM2'!U8),"-",'DEM2'!U8)</f>
        <v>8572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8.8000000000000007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9.5</v>
      </c>
      <c r="G117" s="803">
        <f>IF(ISBLANK('DEM2'!E25),"-",'DEM2'!E25)</f>
        <v>18.899999999999999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4789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5188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29.6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63574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1329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80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19.8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23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33.299999999999997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6.2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2242515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128078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458619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294052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26193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949701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54241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20092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1148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803581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45895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779481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44519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162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533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150184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2136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1664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1780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2867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2104</v>
      </c>
      <c r="C300" s="810">
        <f>IF(ISBLANK(POLJ3!C4),"-",POLJ3!C4)</f>
        <v>418</v>
      </c>
      <c r="D300" s="1129">
        <f>IF(ISBLANK(POLJ3!D4),"-",POLJ3!D4)</f>
        <v>1686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2722</v>
      </c>
      <c r="C301" s="791">
        <f>IF(ISBLANK(POLJ3!C5),"-",POLJ3!C5)</f>
        <v>1806</v>
      </c>
      <c r="D301" s="1130">
        <f>IF(ISBLANK(POLJ3!D5),"-",POLJ3!D5)</f>
        <v>916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2</v>
      </c>
      <c r="C302" s="792">
        <f>IF(ISBLANK(POLJ3!C6),"-",POLJ3!C6)</f>
        <v>2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55</v>
      </c>
      <c r="C303" s="793">
        <f>IF(ISBLANK(POLJ3!C7),"-",POLJ3!C7)</f>
        <v>8</v>
      </c>
      <c r="D303" s="1111">
        <f>IF(ISBLANK(POLJ3!D7),"-",POLJ3!D7)</f>
        <v>47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2136</v>
      </c>
      <c r="C304" s="809">
        <f>IF(ISBLANK(POLJ3!C8),"-",POLJ3!C8)</f>
        <v>392</v>
      </c>
      <c r="D304" s="1159">
        <f>IF(ISBLANK(POLJ3!D8),"-",POLJ3!D8)</f>
        <v>1744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73.42</v>
      </c>
      <c r="C310" s="1160"/>
      <c r="D310" s="3"/>
      <c r="E310" s="5"/>
      <c r="F310" s="5"/>
      <c r="G310" s="817" t="s">
        <v>773</v>
      </c>
      <c r="H310" s="818">
        <f>IF(ISBLANK(POLJ2!H3),"-",POLJ2!H3)</f>
        <v>754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5742.07</v>
      </c>
      <c r="C311" s="1161"/>
      <c r="D311" s="3"/>
      <c r="E311" s="5"/>
      <c r="F311" s="5"/>
      <c r="G311" s="812" t="s">
        <v>774</v>
      </c>
      <c r="H311" s="250">
        <f>IF(ISBLANK(POLJ2!H4),"-",POLJ2!H4)</f>
        <v>4802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91.6</v>
      </c>
      <c r="C312" s="1161"/>
      <c r="D312" s="3"/>
      <c r="E312" s="5"/>
      <c r="F312" s="5"/>
      <c r="G312" s="812" t="s">
        <v>775</v>
      </c>
      <c r="H312" s="250">
        <f>IF(ISBLANK(POLJ2!H5),"-",POLJ2!H5)</f>
        <v>2576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180.1</v>
      </c>
      <c r="C313" s="1161"/>
      <c r="D313" s="3"/>
      <c r="E313" s="5"/>
      <c r="F313" s="5"/>
      <c r="G313" s="814" t="s">
        <v>776</v>
      </c>
      <c r="H313" s="251">
        <f>IF(ISBLANK(POLJ2!H6),"-",POLJ2!H6)</f>
        <v>32970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0</v>
      </c>
      <c r="C314" s="1161"/>
      <c r="D314" s="3"/>
      <c r="E314" s="5"/>
      <c r="F314" s="5"/>
      <c r="G314" s="816" t="s">
        <v>16</v>
      </c>
      <c r="H314" s="819">
        <f>IF(ISBLANK(POLJ2!H7),"-",POLJ2!H7)</f>
        <v>41102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3116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9203.19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135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51.9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422</v>
      </c>
      <c r="I364" s="810">
        <f>IF(ISBLANK(OBRAZ2!I6),"-",OBRAZ2!I6)</f>
        <v>409</v>
      </c>
      <c r="J364" s="810">
        <f>IF(ISBLANK(OBRAZ2!J6),"-",OBRAZ2!J6)</f>
        <v>13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215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49</v>
      </c>
      <c r="I365" s="791">
        <f>IF(ISBLANK(OBRAZ2!I7),"-",OBRAZ2!I7)</f>
        <v>49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66.900000000000006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98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77.297297297297291</v>
      </c>
      <c r="I377" s="853">
        <f>IF(ISBLANK(OBRAZ2!C14),"-",OBRAZ2!C23)</f>
        <v>76.777251184834128</v>
      </c>
      <c r="J377" s="853">
        <f>IF(ISBLANK(OBRAZ2!D14),"-",OBRAZ2!D23)</f>
        <v>78.125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0.81081081081081086</v>
      </c>
      <c r="I379" s="853">
        <f>IF(ISBLANK(OBRAZ2!C16),"-",OBRAZ2!C25)</f>
        <v>3.080568720379147</v>
      </c>
      <c r="J379" s="853">
        <f>IF(ISBLANK(OBRAZ2!D16),"-",OBRAZ2!D25)</f>
        <v>2.6785714285714284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21.891891891891895</v>
      </c>
      <c r="I380" s="854">
        <f>IF(ISBLANK(OBRAZ2!C17),"-",OBRAZ2!C26)</f>
        <v>20.142180094786731</v>
      </c>
      <c r="J380" s="854">
        <f>IF(ISBLANK(OBRAZ2!D17),"-",OBRAZ2!D26)</f>
        <v>19.196428571428573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5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14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388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537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74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0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92.4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116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89.4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1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9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428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116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1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3751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67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3.8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0.8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0.8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0.12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1.7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64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1.42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95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1279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7.3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6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213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2892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13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5.7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5.7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5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0.1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269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1.6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163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7.2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63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2.8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44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81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10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20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14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8.8000000000000007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43.5</v>
      </c>
      <c r="F625" s="796" t="str">
        <f>IF(LEN(IZBORI!C4)&gt;0,"(" &amp; IZBORI!C4 &amp; ")", "-")</f>
        <v>(2019)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32.1</v>
      </c>
      <c r="F626" s="798" t="str">
        <f>IF(LEN(IZBORI!C5)&gt;0,"(" &amp; IZBORI!C5 &amp; ")", "-")</f>
        <v>(2019)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49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256.65600000000001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3.4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27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258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7500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127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7020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28195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45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13.86218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155</v>
      </c>
      <c r="D696" s="317"/>
      <c r="E696" s="316"/>
      <c r="F696" s="5"/>
      <c r="G696" s="839">
        <v>2012</v>
      </c>
      <c r="H696" s="837">
        <f>IF(ISBLANK(INDEKSI2!B5),"-",INDEKSI2!B5)</f>
        <v>34.14</v>
      </c>
      <c r="I696" s="837">
        <f>IF(ISBLANK(INDEKSI2!C5),"-",INDEKSI2!C5)</f>
        <v>32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29.06</v>
      </c>
      <c r="D697" s="317"/>
      <c r="E697" s="316"/>
      <c r="F697" s="5"/>
      <c r="G697" s="840">
        <v>2013</v>
      </c>
      <c r="H697" s="561">
        <f>IF(ISBLANK(INDEKSI2!B6),"-",INDEKSI2!B6)</f>
        <v>35.380000000000003</v>
      </c>
      <c r="I697" s="561">
        <f>IF(ISBLANK(INDEKSI2!C6),"-",INDEKSI2!C6)</f>
        <v>35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36.619999999999997</v>
      </c>
      <c r="I698" s="838">
        <f>IF(ISBLANK(INDEKSI2!C7),"-",INDEKSI2!C7)</f>
        <v>31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31068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8296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83708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18843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2.2999999999999998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33.299999999999997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6.2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19.8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23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36.619999999999997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31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13.86218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155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29.06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35.56</v>
      </c>
      <c r="C4" s="723">
        <v>32</v>
      </c>
      <c r="D4" s="712"/>
      <c r="E4" s="713"/>
      <c r="F4" s="714"/>
    </row>
    <row r="5" spans="1:6" x14ac:dyDescent="0.25">
      <c r="A5" s="288">
        <v>2012</v>
      </c>
      <c r="B5" s="616">
        <v>34.14</v>
      </c>
      <c r="C5" s="724">
        <v>32</v>
      </c>
      <c r="D5" s="715"/>
      <c r="E5" s="643"/>
      <c r="F5" s="716"/>
    </row>
    <row r="6" spans="1:6" x14ac:dyDescent="0.25">
      <c r="A6" s="288">
        <v>2013</v>
      </c>
      <c r="B6" s="616">
        <v>35.380000000000003</v>
      </c>
      <c r="C6" s="724">
        <v>35</v>
      </c>
      <c r="D6" s="717">
        <v>13.86218</v>
      </c>
      <c r="E6" s="611">
        <v>155</v>
      </c>
      <c r="F6" s="718">
        <v>29.06</v>
      </c>
    </row>
    <row r="7" spans="1:6" x14ac:dyDescent="0.25">
      <c r="A7" s="221">
        <v>2014</v>
      </c>
      <c r="B7" s="617">
        <v>36.619999999999997</v>
      </c>
      <c r="C7" s="725">
        <v>31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2136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1780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1664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73.42</v>
      </c>
      <c r="G3" s="219" t="s">
        <v>773</v>
      </c>
      <c r="H3" s="71">
        <v>754</v>
      </c>
    </row>
    <row r="4" spans="1:9" x14ac:dyDescent="0.25">
      <c r="A4" s="288" t="s">
        <v>768</v>
      </c>
      <c r="B4" s="216">
        <v>5742.07</v>
      </c>
      <c r="G4" s="288" t="s">
        <v>774</v>
      </c>
      <c r="H4" s="216">
        <v>4802</v>
      </c>
    </row>
    <row r="5" spans="1:9" x14ac:dyDescent="0.25">
      <c r="A5" s="288" t="s">
        <v>769</v>
      </c>
      <c r="B5" s="216">
        <v>91.6</v>
      </c>
      <c r="G5" s="288" t="s">
        <v>775</v>
      </c>
      <c r="H5" s="216">
        <v>2576</v>
      </c>
    </row>
    <row r="6" spans="1:9" x14ac:dyDescent="0.25">
      <c r="A6" s="288" t="s">
        <v>770</v>
      </c>
      <c r="B6" s="216">
        <v>180.1</v>
      </c>
      <c r="G6" s="288" t="s">
        <v>776</v>
      </c>
      <c r="H6" s="216">
        <v>32970</v>
      </c>
    </row>
    <row r="7" spans="1:9" x14ac:dyDescent="0.25">
      <c r="A7" s="288" t="s">
        <v>771</v>
      </c>
      <c r="B7" s="216">
        <v>0</v>
      </c>
      <c r="G7" s="1" t="s">
        <v>24</v>
      </c>
      <c r="H7" s="290">
        <v>41102</v>
      </c>
    </row>
    <row r="8" spans="1:9" x14ac:dyDescent="0.25">
      <c r="A8" s="289" t="s">
        <v>772</v>
      </c>
      <c r="B8" s="73">
        <v>3116</v>
      </c>
    </row>
    <row r="9" spans="1:9" x14ac:dyDescent="0.25">
      <c r="A9" s="1" t="s">
        <v>24</v>
      </c>
      <c r="B9" s="290">
        <v>9203.19</v>
      </c>
      <c r="I9" s="41" t="s">
        <v>884</v>
      </c>
    </row>
    <row r="10" spans="1:9" x14ac:dyDescent="0.25">
      <c r="G10" s="29" t="s">
        <v>783</v>
      </c>
      <c r="H10" s="58">
        <v>2867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2104</v>
      </c>
      <c r="C4" s="55">
        <v>418</v>
      </c>
      <c r="D4" s="110">
        <v>1686</v>
      </c>
    </row>
    <row r="5" spans="1:4" ht="30" customHeight="1" x14ac:dyDescent="0.25">
      <c r="A5" s="276" t="s">
        <v>892</v>
      </c>
      <c r="B5" s="214">
        <v>2722</v>
      </c>
      <c r="C5" s="58">
        <v>1806</v>
      </c>
      <c r="D5" s="162">
        <v>916</v>
      </c>
    </row>
    <row r="6" spans="1:4" x14ac:dyDescent="0.25">
      <c r="A6" s="276" t="s">
        <v>780</v>
      </c>
      <c r="B6" s="214">
        <v>2</v>
      </c>
      <c r="C6" s="58">
        <v>2</v>
      </c>
      <c r="D6" s="162">
        <v>0</v>
      </c>
    </row>
    <row r="7" spans="1:4" ht="30" x14ac:dyDescent="0.25">
      <c r="A7" s="276" t="s">
        <v>781</v>
      </c>
      <c r="B7" s="214">
        <v>55</v>
      </c>
      <c r="C7" s="58">
        <v>8</v>
      </c>
      <c r="D7" s="162">
        <v>47</v>
      </c>
    </row>
    <row r="8" spans="1:4" x14ac:dyDescent="0.25">
      <c r="A8" s="203" t="s">
        <v>782</v>
      </c>
      <c r="B8" s="72">
        <v>2136</v>
      </c>
      <c r="C8" s="61">
        <v>392</v>
      </c>
      <c r="D8" s="111">
        <v>1744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100</v>
      </c>
      <c r="C14" s="278">
        <f>D6/B6*100</f>
        <v>0</v>
      </c>
    </row>
    <row r="15" spans="1:4" ht="60" x14ac:dyDescent="0.25">
      <c r="A15" s="279" t="s">
        <v>893</v>
      </c>
      <c r="B15" s="284">
        <f>C5/B5*100</f>
        <v>66.348273328434971</v>
      </c>
      <c r="C15" s="280">
        <f>D5/B5*100</f>
        <v>33.651726671565022</v>
      </c>
    </row>
    <row r="16" spans="1:4" ht="30" x14ac:dyDescent="0.25">
      <c r="A16" s="281" t="s">
        <v>829</v>
      </c>
      <c r="B16" s="285">
        <f>C4/B4*100</f>
        <v>19.866920152091254</v>
      </c>
      <c r="C16" s="282">
        <f>D4/B4*100</f>
        <v>80.133079847908746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100</v>
      </c>
      <c r="C21" s="278">
        <f>C14</f>
        <v>0</v>
      </c>
    </row>
    <row r="22" spans="1:3" ht="60" x14ac:dyDescent="0.25">
      <c r="A22" s="279" t="s">
        <v>831</v>
      </c>
      <c r="B22" s="284">
        <f t="shared" ref="B22:C23" si="0">B15</f>
        <v>66.348273328434971</v>
      </c>
      <c r="C22" s="280">
        <f t="shared" si="0"/>
        <v>33.651726671565022</v>
      </c>
    </row>
    <row r="23" spans="1:3" ht="30" x14ac:dyDescent="0.25">
      <c r="A23" s="281" t="s">
        <v>866</v>
      </c>
      <c r="B23" s="287">
        <f t="shared" si="0"/>
        <v>19.866920152091254</v>
      </c>
      <c r="C23" s="286">
        <f t="shared" si="0"/>
        <v>80.133079847908746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135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51.9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215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66.900000000000006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98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400</v>
      </c>
      <c r="C6" s="975">
        <v>394</v>
      </c>
      <c r="D6" s="947">
        <v>6</v>
      </c>
      <c r="E6" s="975">
        <v>370</v>
      </c>
      <c r="F6" s="975">
        <v>367</v>
      </c>
      <c r="G6" s="947">
        <v>3</v>
      </c>
      <c r="H6" s="601">
        <v>422</v>
      </c>
      <c r="I6" s="618">
        <v>409</v>
      </c>
      <c r="J6" s="947">
        <v>13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42</v>
      </c>
      <c r="C7" s="977">
        <v>42</v>
      </c>
      <c r="D7" s="978">
        <v>0</v>
      </c>
      <c r="E7" s="977">
        <v>36</v>
      </c>
      <c r="F7" s="977">
        <v>36</v>
      </c>
      <c r="G7" s="978">
        <v>0</v>
      </c>
      <c r="H7" s="755">
        <v>49</v>
      </c>
      <c r="I7" s="692">
        <v>49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20</v>
      </c>
      <c r="F8" s="980">
        <v>20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286</v>
      </c>
      <c r="C14" s="753">
        <v>324</v>
      </c>
      <c r="D14" s="753">
        <v>350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3</v>
      </c>
      <c r="C16" s="1038">
        <v>13</v>
      </c>
      <c r="D16" s="753">
        <v>12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81</v>
      </c>
      <c r="C17" s="754">
        <v>85</v>
      </c>
      <c r="D17" s="754">
        <v>86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77.297297297297291</v>
      </c>
      <c r="C23" s="292">
        <f>C14/SUM(C12:C17)*100</f>
        <v>76.777251184834128</v>
      </c>
      <c r="D23" s="292">
        <f>D14/SUM(D12:D17)*100</f>
        <v>78.125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0.81081081081081086</v>
      </c>
      <c r="C25" s="292">
        <f>C16/SUM(C12:C17)*100</f>
        <v>3.080568720379147</v>
      </c>
      <c r="D25" s="292">
        <f>D16/SUM(D12:D17)*100</f>
        <v>2.6785714285714284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21.891891891891895</v>
      </c>
      <c r="C26" s="293">
        <f>C17/SUM(C12:C17)*100</f>
        <v>20.142180094786731</v>
      </c>
      <c r="D26" s="293">
        <f>D17/SUM(D12:D17)*100</f>
        <v>19.196428571428573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12.7</v>
      </c>
      <c r="C7" s="602">
        <v>15.5</v>
      </c>
      <c r="D7" s="602">
        <v>44.6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2.2000000000000002</v>
      </c>
    </row>
    <row r="9" spans="1:6" x14ac:dyDescent="0.25">
      <c r="A9" s="698" t="s">
        <v>224</v>
      </c>
      <c r="B9" s="754">
        <v>87.4</v>
      </c>
      <c r="C9" s="754">
        <v>84.5</v>
      </c>
      <c r="D9" s="754">
        <v>53.2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12.7</v>
      </c>
      <c r="C13" s="699">
        <f t="shared" ref="C13:D13" si="1">IF(ISBLANK(C7),"",C7)</f>
        <v>15.5</v>
      </c>
      <c r="D13" s="699">
        <f t="shared" si="1"/>
        <v>44.6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2.2000000000000002</v>
      </c>
    </row>
    <row r="15" spans="1:6" x14ac:dyDescent="0.25">
      <c r="A15" s="704" t="s">
        <v>1671</v>
      </c>
      <c r="B15" s="701">
        <f t="shared" si="2"/>
        <v>87.4</v>
      </c>
      <c r="C15" s="701">
        <f t="shared" si="2"/>
        <v>84.5</v>
      </c>
      <c r="D15" s="701">
        <f t="shared" si="2"/>
        <v>53.2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12.7</v>
      </c>
      <c r="C18" s="699">
        <f t="shared" ref="C18:D18" si="4">IF(ISBLANK(C7),"",C7)</f>
        <v>15.5</v>
      </c>
      <c r="D18" s="699">
        <f t="shared" si="4"/>
        <v>44.6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2.2000000000000002</v>
      </c>
    </row>
    <row r="20" spans="1:5" x14ac:dyDescent="0.25">
      <c r="A20" s="704" t="s">
        <v>1674</v>
      </c>
      <c r="B20" s="701">
        <f t="shared" si="5"/>
        <v>87.4</v>
      </c>
      <c r="C20" s="701">
        <f t="shared" si="5"/>
        <v>84.5</v>
      </c>
      <c r="D20" s="701">
        <f t="shared" si="5"/>
        <v>53.2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73.599999999999994</v>
      </c>
      <c r="C5" s="613">
        <v>72.599999999999994</v>
      </c>
      <c r="D5" s="1039">
        <v>73</v>
      </c>
      <c r="F5" s="28"/>
      <c r="G5" s="695">
        <f>A5</f>
        <v>2020</v>
      </c>
      <c r="H5" s="671">
        <f>IF(ISBLANK(B5),"",B5)</f>
        <v>73.599999999999994</v>
      </c>
      <c r="I5" s="620">
        <f t="shared" ref="H5:I7" si="0">IF(ISBLANK(C5),"",C5)</f>
        <v>72.599999999999994</v>
      </c>
    </row>
    <row r="6" spans="1:10" x14ac:dyDescent="0.25">
      <c r="A6" s="751">
        <v>2021</v>
      </c>
      <c r="B6" s="603">
        <v>71.400000000000006</v>
      </c>
      <c r="C6" s="614">
        <v>77.900000000000006</v>
      </c>
      <c r="D6" s="948">
        <v>74.8</v>
      </c>
      <c r="F6" s="44"/>
      <c r="G6" s="695">
        <f t="shared" ref="G6:G7" si="1">A6</f>
        <v>2021</v>
      </c>
      <c r="H6" s="672">
        <f t="shared" si="0"/>
        <v>71.400000000000006</v>
      </c>
      <c r="I6" s="621">
        <f t="shared" si="0"/>
        <v>77.900000000000006</v>
      </c>
    </row>
    <row r="7" spans="1:10" x14ac:dyDescent="0.25">
      <c r="A7" s="752">
        <v>2022</v>
      </c>
      <c r="B7" s="603">
        <v>84.5</v>
      </c>
      <c r="C7" s="614">
        <v>77.8</v>
      </c>
      <c r="D7" s="948">
        <v>81</v>
      </c>
      <c r="F7" s="44"/>
      <c r="G7" s="695">
        <f t="shared" si="1"/>
        <v>2022</v>
      </c>
      <c r="H7" s="673">
        <f t="shared" si="0"/>
        <v>84.5</v>
      </c>
      <c r="I7" s="622">
        <f t="shared" si="0"/>
        <v>77.8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73.599999999999994</v>
      </c>
      <c r="I13" s="620">
        <f>IF(ISBLANK(C5),"",C5)</f>
        <v>72.599999999999994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71.400000000000006</v>
      </c>
      <c r="I14" s="621">
        <f t="shared" si="3"/>
        <v>77.900000000000006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84.5</v>
      </c>
      <c r="I15" s="622">
        <f t="shared" si="4"/>
        <v>77.8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Кладово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629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17509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28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6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20.8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-14.8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75.23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49.9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284.5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2.29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14479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14525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405</v>
      </c>
      <c r="C63" s="550">
        <f>IF(ISBLANK('DEM2'!C7),"-",'DEM2'!C7)</f>
        <v>409</v>
      </c>
      <c r="D63" s="550"/>
      <c r="E63" s="550">
        <f>IF(ISBLANK('DEM2'!D8),"-",'DEM2'!D8)</f>
        <v>412</v>
      </c>
      <c r="F63" s="550">
        <f>IF(ISBLANK('DEM2'!C8),"-",'DEM2'!C8)</f>
        <v>400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523</v>
      </c>
      <c r="C64" s="319">
        <f>IF(ISBLANK('DEM2'!F7),"-",'DEM2'!F7)</f>
        <v>597</v>
      </c>
      <c r="D64" s="791"/>
      <c r="E64" s="319">
        <f>IF(ISBLANK('DEM2'!G8),"-",'DEM2'!G8)</f>
        <v>473</v>
      </c>
      <c r="F64" s="319">
        <f>IF(ISBLANK('DEM2'!F8),"-",'DEM2'!F8)</f>
        <v>557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312</v>
      </c>
      <c r="C65" s="347">
        <f>IF(ISBLANK('DEM2'!I7),"-",'DEM2'!I7)</f>
        <v>324</v>
      </c>
      <c r="D65" s="395"/>
      <c r="E65" s="347">
        <f>IF(ISBLANK('DEM2'!J8),"-",'DEM2'!J8)</f>
        <v>283</v>
      </c>
      <c r="F65" s="347">
        <f>IF(ISBLANK('DEM2'!I8),"-",'DEM2'!I8)</f>
        <v>288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1172</v>
      </c>
      <c r="C66" s="350">
        <f>IF(ISBLANK('DEM2'!L7),"-",'DEM2'!L7)</f>
        <v>1247</v>
      </c>
      <c r="D66" s="396"/>
      <c r="E66" s="350">
        <f>IF(ISBLANK('DEM2'!M8),"-",'DEM2'!M8)</f>
        <v>1100</v>
      </c>
      <c r="F66" s="350">
        <f>IF(ISBLANK('DEM2'!L8),"-",'DEM2'!L8)</f>
        <v>1183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1209</v>
      </c>
      <c r="C67" s="347">
        <f>IF(ISBLANK('DEM2'!O7),"-",'DEM2'!O7)</f>
        <v>1362</v>
      </c>
      <c r="D67" s="395"/>
      <c r="E67" s="347">
        <f>IF(ISBLANK('DEM2'!P8),"-",'DEM2'!P8)</f>
        <v>980</v>
      </c>
      <c r="F67" s="347">
        <f>IF(ISBLANK('DEM2'!O8),"-",'DEM2'!O8)</f>
        <v>1121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5141</v>
      </c>
      <c r="C68" s="319">
        <f>IF(ISBLANK('DEM2'!R7),"-",'DEM2'!R7)</f>
        <v>5474</v>
      </c>
      <c r="D68" s="397"/>
      <c r="E68" s="319">
        <f>IF(ISBLANK('DEM2'!S8),"-",'DEM2'!S8)</f>
        <v>4821</v>
      </c>
      <c r="F68" s="319">
        <f>IF(ISBLANK('DEM2'!R8),"-",'DEM2'!R8)</f>
        <v>5113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9043</v>
      </c>
      <c r="C69" s="465">
        <f>IF(ISBLANK('DEM2'!U7),"-",'DEM2'!U7)</f>
        <v>8622</v>
      </c>
      <c r="D69" s="801"/>
      <c r="E69" s="465">
        <f>IF(ISBLANK('DEM2'!V8),"-",'DEM2'!V8)</f>
        <v>8937</v>
      </c>
      <c r="F69" s="465">
        <f>IF(ISBLANK('DEM2'!U8),"-",'DEM2'!U8)</f>
        <v>8572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8.8000000000000007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9.5</v>
      </c>
      <c r="G117" s="803">
        <f>IF(ISBLANK('DEM2'!E25),"-",'DEM2'!E25)</f>
        <v>18.899999999999999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4789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5188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29.6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63574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1329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80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19.8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23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33.299999999999997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6.2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2242515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128078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458619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294052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26193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949701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54241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20092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1148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803581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45895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779481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44519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162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533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150184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2136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1664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1780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2867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2104</v>
      </c>
      <c r="C300" s="810">
        <f>IF(ISBLANK(POLJ3!C4),"-",POLJ3!C4)</f>
        <v>418</v>
      </c>
      <c r="D300" s="1129">
        <f>IF(ISBLANK(POLJ3!D4),"-",POLJ3!D4)</f>
        <v>1686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2722</v>
      </c>
      <c r="C301" s="791">
        <f>IF(ISBLANK(POLJ3!C5),"-",POLJ3!C5)</f>
        <v>1806</v>
      </c>
      <c r="D301" s="1130">
        <f>IF(ISBLANK(POLJ3!D5),"-",POLJ3!D5)</f>
        <v>916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2</v>
      </c>
      <c r="C302" s="792">
        <f>IF(ISBLANK(POLJ3!C6),"-",POLJ3!C6)</f>
        <v>2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55</v>
      </c>
      <c r="C303" s="793">
        <f>IF(ISBLANK(POLJ3!C7),"-",POLJ3!C7)</f>
        <v>8</v>
      </c>
      <c r="D303" s="1111">
        <f>IF(ISBLANK(POLJ3!D7),"-",POLJ3!D7)</f>
        <v>47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2136</v>
      </c>
      <c r="C304" s="809">
        <f>IF(ISBLANK(POLJ3!C8),"-",POLJ3!C8)</f>
        <v>392</v>
      </c>
      <c r="D304" s="1159">
        <f>IF(ISBLANK(POLJ3!D8),"-",POLJ3!D8)</f>
        <v>1744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73.42</v>
      </c>
      <c r="C310" s="1160"/>
      <c r="D310" s="3"/>
      <c r="E310" s="5"/>
      <c r="F310" s="5"/>
      <c r="G310" s="817" t="s">
        <v>862</v>
      </c>
      <c r="H310" s="818">
        <f>IF(ISBLANK(POLJ2!H3),"-",POLJ2!H3)</f>
        <v>754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5742.07</v>
      </c>
      <c r="C311" s="1161"/>
      <c r="D311" s="3"/>
      <c r="E311" s="5"/>
      <c r="F311" s="5"/>
      <c r="G311" s="812" t="s">
        <v>863</v>
      </c>
      <c r="H311" s="250">
        <f>IF(ISBLANK(POLJ2!H4),"-",POLJ2!H4)</f>
        <v>4802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91.6</v>
      </c>
      <c r="C312" s="1161"/>
      <c r="D312" s="3"/>
      <c r="E312" s="5"/>
      <c r="F312" s="5"/>
      <c r="G312" s="812" t="s">
        <v>864</v>
      </c>
      <c r="H312" s="250">
        <f>IF(ISBLANK(POLJ2!H5),"-",POLJ2!H5)</f>
        <v>2576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180.1</v>
      </c>
      <c r="C313" s="1161"/>
      <c r="D313" s="3"/>
      <c r="E313" s="5"/>
      <c r="F313" s="5"/>
      <c r="G313" s="814" t="s">
        <v>865</v>
      </c>
      <c r="H313" s="251">
        <f>IF(ISBLANK(POLJ2!H6),"-",POLJ2!H6)</f>
        <v>32970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0</v>
      </c>
      <c r="C314" s="1161"/>
      <c r="D314" s="3"/>
      <c r="E314" s="5"/>
      <c r="F314" s="5"/>
      <c r="G314" s="816" t="s">
        <v>855</v>
      </c>
      <c r="H314" s="819">
        <f>IF(ISBLANK(POLJ2!H7),"-",POLJ2!H7)</f>
        <v>41102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3116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9203.19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135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51.9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422</v>
      </c>
      <c r="I364" s="810">
        <f>IF(ISBLANK(OBRAZ2!I6),"-",OBRAZ2!I6)</f>
        <v>409</v>
      </c>
      <c r="J364" s="810">
        <f>IF(ISBLANK(OBRAZ2!J6),"-",OBRAZ2!J6)</f>
        <v>13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215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49</v>
      </c>
      <c r="I365" s="418">
        <f>IF(ISBLANK(OBRAZ2!I7),"-",OBRAZ2!I7)</f>
        <v>49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66.900000000000006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98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77.297297297297291</v>
      </c>
      <c r="I377" s="853">
        <f>IF(ISBLANK(OBRAZ2!C14),"-",OBRAZ2!C23)</f>
        <v>76.777251184834128</v>
      </c>
      <c r="J377" s="853">
        <f>IF(ISBLANK(OBRAZ2!D14),"-",OBRAZ2!D23)</f>
        <v>78.125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0.81081081081081086</v>
      </c>
      <c r="I379" s="853">
        <f>IF(ISBLANK(OBRAZ2!C16),"-",OBRAZ2!C25)</f>
        <v>3.080568720379147</v>
      </c>
      <c r="J379" s="853">
        <f>IF(ISBLANK(OBRAZ2!D16),"-",OBRAZ2!D25)</f>
        <v>2.6785714285714284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21.891891891891895</v>
      </c>
      <c r="I380" s="854">
        <f>IF(ISBLANK(OBRAZ2!C17),"-",OBRAZ2!C26)</f>
        <v>20.142180094786731</v>
      </c>
      <c r="J380" s="854">
        <f>IF(ISBLANK(OBRAZ2!D17),"-",OBRAZ2!D26)</f>
        <v>19.196428571428573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5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14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388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537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74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0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92.4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116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89.4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1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9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428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116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1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3751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67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3.8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0.8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0.8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0.12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1.7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64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1.42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95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1279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7.3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6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213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2892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13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5.7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5.7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5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0.1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269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1.6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163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7.2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63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2.8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44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81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10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20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14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8.8000000000000007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43.5</v>
      </c>
      <c r="F626" s="796" t="str">
        <f>IF(LEN(IZBORI!C4)&gt;0,"(" &amp; IZBORI!C4 &amp; ")", "-")</f>
        <v>(2019)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32.1</v>
      </c>
      <c r="F627" s="798" t="str">
        <f>IF(LEN(IZBORI!C5)&gt;0,"(" &amp; IZBORI!C5 &amp; ")", "-")</f>
        <v>(2019)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4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49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6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256.65600000000001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3.4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27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258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7500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127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7020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28195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45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13.86218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155</v>
      </c>
      <c r="D696" s="3"/>
      <c r="E696" s="5"/>
      <c r="F696" s="5"/>
      <c r="G696" s="839">
        <v>2012</v>
      </c>
      <c r="H696" s="837">
        <f>IF(ISBLANK(INDEKSI2!B5),"-",INDEKSI2!B5)</f>
        <v>34.14</v>
      </c>
      <c r="I696" s="837">
        <f>IF(ISBLANK(INDEKSI2!C5),"-",INDEKSI2!C5)</f>
        <v>32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29.06</v>
      </c>
      <c r="D697" s="3"/>
      <c r="E697" s="5"/>
      <c r="F697" s="5"/>
      <c r="G697" s="840">
        <v>2013</v>
      </c>
      <c r="H697" s="561">
        <f>IF(ISBLANK(INDEKSI2!B6),"-",INDEKSI2!B6)</f>
        <v>35.380000000000003</v>
      </c>
      <c r="I697" s="561">
        <f>IF(ISBLANK(INDEKSI2!C6),"-",INDEKSI2!C6)</f>
        <v>35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36.619999999999997</v>
      </c>
      <c r="I698" s="838">
        <f>IF(ISBLANK(INDEKSI2!C7),"-",INDEKSI2!C7)</f>
        <v>31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31068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8296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83708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18843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2.2999999999999998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3</v>
      </c>
      <c r="D6" s="614">
        <v>2</v>
      </c>
      <c r="E6" s="614">
        <v>1</v>
      </c>
      <c r="F6" s="1042">
        <v>125</v>
      </c>
      <c r="G6" s="614">
        <v>53</v>
      </c>
      <c r="H6" s="982">
        <v>72</v>
      </c>
      <c r="I6" s="1043">
        <v>41.2</v>
      </c>
      <c r="J6" s="614">
        <v>33.9</v>
      </c>
      <c r="K6" s="1044">
        <v>49</v>
      </c>
      <c r="L6" s="1042">
        <v>161</v>
      </c>
      <c r="M6" s="614">
        <v>82</v>
      </c>
      <c r="N6" s="1037">
        <v>79</v>
      </c>
      <c r="O6" s="1043">
        <v>53.5</v>
      </c>
      <c r="P6" s="614">
        <v>53.6</v>
      </c>
      <c r="Q6" s="1037">
        <v>53.4</v>
      </c>
      <c r="R6" s="1042">
        <v>84</v>
      </c>
      <c r="S6" s="614">
        <v>45</v>
      </c>
      <c r="T6" s="1044">
        <v>39</v>
      </c>
    </row>
    <row r="7" spans="1:20" x14ac:dyDescent="0.25">
      <c r="A7" s="288">
        <v>2021</v>
      </c>
      <c r="B7" s="604">
        <v>1</v>
      </c>
      <c r="C7" s="603">
        <v>4</v>
      </c>
      <c r="D7" s="614">
        <v>2</v>
      </c>
      <c r="E7" s="614">
        <v>2</v>
      </c>
      <c r="F7" s="1042">
        <v>121</v>
      </c>
      <c r="G7" s="614">
        <v>68</v>
      </c>
      <c r="H7" s="982">
        <v>53</v>
      </c>
      <c r="I7" s="1043">
        <v>43.9</v>
      </c>
      <c r="J7" s="614">
        <v>49.3</v>
      </c>
      <c r="K7" s="1044">
        <v>38.6</v>
      </c>
      <c r="L7" s="1042">
        <v>203</v>
      </c>
      <c r="M7" s="614">
        <v>96</v>
      </c>
      <c r="N7" s="1037">
        <v>107</v>
      </c>
      <c r="O7" s="1043">
        <v>66.099999999999994</v>
      </c>
      <c r="P7" s="614">
        <v>63.8</v>
      </c>
      <c r="Q7" s="1037">
        <v>68.400000000000006</v>
      </c>
      <c r="R7" s="1042">
        <v>98</v>
      </c>
      <c r="S7" s="614">
        <v>53</v>
      </c>
      <c r="T7" s="1044">
        <v>45</v>
      </c>
    </row>
    <row r="8" spans="1:20" x14ac:dyDescent="0.25">
      <c r="A8" s="221">
        <v>2022</v>
      </c>
      <c r="B8" s="619">
        <v>1</v>
      </c>
      <c r="C8" s="949">
        <v>3</v>
      </c>
      <c r="D8" s="983">
        <v>2</v>
      </c>
      <c r="E8" s="983">
        <v>1</v>
      </c>
      <c r="F8" s="1045">
        <v>135</v>
      </c>
      <c r="G8" s="983">
        <v>63</v>
      </c>
      <c r="H8" s="981">
        <v>72</v>
      </c>
      <c r="I8" s="756">
        <v>51.9</v>
      </c>
      <c r="J8" s="983">
        <v>53.6</v>
      </c>
      <c r="K8" s="1046">
        <v>50.5</v>
      </c>
      <c r="L8" s="1045">
        <v>215</v>
      </c>
      <c r="M8" s="983">
        <v>99</v>
      </c>
      <c r="N8" s="693">
        <v>116</v>
      </c>
      <c r="O8" s="756">
        <v>66.900000000000006</v>
      </c>
      <c r="P8" s="983">
        <v>60.7</v>
      </c>
      <c r="Q8" s="693">
        <v>73.2</v>
      </c>
      <c r="R8" s="1045">
        <v>98</v>
      </c>
      <c r="S8" s="983">
        <v>49</v>
      </c>
      <c r="T8" s="1046">
        <v>49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5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14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388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537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74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0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92.4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116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89.4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1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9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83.98268398268398</v>
      </c>
      <c r="C21" s="741">
        <f>B10/(B7+B10)*100</f>
        <v>16.017316017316016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100</v>
      </c>
      <c r="C22" s="741">
        <f>B11/(B8+B11)*100</f>
        <v>0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83.98268398268398</v>
      </c>
      <c r="C26" s="741">
        <f>C21</f>
        <v>16.017316017316016</v>
      </c>
    </row>
    <row r="27" spans="1:10" ht="24.75" x14ac:dyDescent="0.25">
      <c r="A27" s="744" t="s">
        <v>1415</v>
      </c>
      <c r="B27" s="741">
        <f>B22</f>
        <v>100</v>
      </c>
      <c r="C27" s="741">
        <f>C22</f>
        <v>0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2</v>
      </c>
      <c r="C5" s="1005">
        <v>3</v>
      </c>
      <c r="D5" s="916" t="s">
        <v>5</v>
      </c>
      <c r="E5" s="213"/>
      <c r="F5" s="125">
        <v>2020</v>
      </c>
      <c r="G5" s="70">
        <v>5</v>
      </c>
      <c r="H5" s="55">
        <v>2</v>
      </c>
      <c r="I5" s="110">
        <v>3</v>
      </c>
      <c r="J5" s="70">
        <v>15</v>
      </c>
      <c r="K5" s="55">
        <v>2</v>
      </c>
      <c r="L5" s="110">
        <v>13</v>
      </c>
      <c r="M5" s="70">
        <v>407</v>
      </c>
      <c r="N5" s="55">
        <v>558</v>
      </c>
      <c r="O5" s="70">
        <v>93</v>
      </c>
      <c r="P5" s="110">
        <v>0</v>
      </c>
    </row>
    <row r="6" spans="1:16" x14ac:dyDescent="0.25">
      <c r="A6" s="925" t="s">
        <v>267</v>
      </c>
      <c r="B6" s="1006">
        <v>2</v>
      </c>
      <c r="C6" s="1007">
        <v>12</v>
      </c>
      <c r="D6" s="917" t="s">
        <v>5</v>
      </c>
      <c r="E6" s="256"/>
      <c r="F6" s="125">
        <v>2021</v>
      </c>
      <c r="G6" s="214">
        <v>5</v>
      </c>
      <c r="H6" s="58">
        <v>2</v>
      </c>
      <c r="I6" s="162">
        <v>3</v>
      </c>
      <c r="J6" s="214">
        <v>13</v>
      </c>
      <c r="K6" s="58">
        <v>2</v>
      </c>
      <c r="L6" s="162">
        <v>11</v>
      </c>
      <c r="M6" s="214">
        <v>388</v>
      </c>
      <c r="N6" s="58">
        <v>517</v>
      </c>
      <c r="O6" s="214">
        <v>85</v>
      </c>
      <c r="P6" s="162">
        <v>0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5</v>
      </c>
      <c r="H7" s="94">
        <v>2</v>
      </c>
      <c r="I7" s="171">
        <v>3</v>
      </c>
      <c r="J7" s="169">
        <v>14</v>
      </c>
      <c r="K7" s="94">
        <v>2</v>
      </c>
      <c r="L7" s="171">
        <v>12</v>
      </c>
      <c r="M7" s="169">
        <v>388</v>
      </c>
      <c r="N7" s="94">
        <v>537</v>
      </c>
      <c r="O7" s="169">
        <v>74</v>
      </c>
      <c r="P7" s="171">
        <v>0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2</v>
      </c>
      <c r="C11" s="920">
        <f>IF(ISBLANK(C5),"",C5)</f>
        <v>3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2</v>
      </c>
      <c r="C12" s="923">
        <f>IF(ISBLANK(C6),"",C6)</f>
        <v>12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90.1</v>
      </c>
      <c r="C6" s="460">
        <v>89.2</v>
      </c>
      <c r="D6" s="978">
        <v>91.1</v>
      </c>
      <c r="E6" s="459">
        <v>8</v>
      </c>
      <c r="F6" s="460">
        <v>4</v>
      </c>
      <c r="G6" s="978">
        <v>4</v>
      </c>
      <c r="H6" s="459">
        <v>0</v>
      </c>
      <c r="I6" s="460">
        <v>0</v>
      </c>
      <c r="J6" s="978">
        <v>0</v>
      </c>
      <c r="K6" s="459">
        <v>149</v>
      </c>
      <c r="L6" s="460">
        <v>82</v>
      </c>
      <c r="M6" s="978">
        <v>67</v>
      </c>
      <c r="N6" s="459">
        <v>91.4</v>
      </c>
      <c r="O6" s="460">
        <v>97.6</v>
      </c>
      <c r="P6" s="978">
        <v>84.8</v>
      </c>
      <c r="Q6" s="459">
        <v>0.6</v>
      </c>
      <c r="R6" s="460">
        <v>2.5</v>
      </c>
      <c r="S6" s="978">
        <v>0</v>
      </c>
    </row>
    <row r="7" spans="1:19" x14ac:dyDescent="0.25">
      <c r="A7" s="288">
        <v>2021</v>
      </c>
      <c r="B7" s="603">
        <v>84.4</v>
      </c>
      <c r="C7" s="614">
        <v>84.6</v>
      </c>
      <c r="D7" s="982">
        <v>84.1</v>
      </c>
      <c r="E7" s="603">
        <v>6</v>
      </c>
      <c r="F7" s="614">
        <v>3</v>
      </c>
      <c r="G7" s="982">
        <v>3</v>
      </c>
      <c r="H7" s="603">
        <v>0</v>
      </c>
      <c r="I7" s="614">
        <v>0</v>
      </c>
      <c r="J7" s="982">
        <v>0</v>
      </c>
      <c r="K7" s="603">
        <v>151</v>
      </c>
      <c r="L7" s="614">
        <v>69</v>
      </c>
      <c r="M7" s="982">
        <v>82</v>
      </c>
      <c r="N7" s="603">
        <v>107.9</v>
      </c>
      <c r="O7" s="614">
        <v>106.8</v>
      </c>
      <c r="P7" s="982">
        <v>109.1</v>
      </c>
      <c r="Q7" s="603">
        <v>-0.7</v>
      </c>
      <c r="R7" s="614">
        <v>-1.8</v>
      </c>
      <c r="S7" s="982">
        <v>0.6</v>
      </c>
    </row>
    <row r="8" spans="1:19" x14ac:dyDescent="0.25">
      <c r="A8" s="221">
        <v>2022</v>
      </c>
      <c r="B8" s="949">
        <v>92.4</v>
      </c>
      <c r="C8" s="983">
        <v>91.4</v>
      </c>
      <c r="D8" s="981">
        <v>93.7</v>
      </c>
      <c r="E8" s="949">
        <v>9</v>
      </c>
      <c r="F8" s="983">
        <v>5</v>
      </c>
      <c r="G8" s="981">
        <v>4</v>
      </c>
      <c r="H8" s="949">
        <v>0</v>
      </c>
      <c r="I8" s="983">
        <v>0</v>
      </c>
      <c r="J8" s="981">
        <v>0</v>
      </c>
      <c r="K8" s="949">
        <v>116</v>
      </c>
      <c r="L8" s="983">
        <v>69</v>
      </c>
      <c r="M8" s="981">
        <v>47</v>
      </c>
      <c r="N8" s="949">
        <v>89.4</v>
      </c>
      <c r="O8" s="983">
        <v>100</v>
      </c>
      <c r="P8" s="981">
        <v>77.400000000000006</v>
      </c>
      <c r="Q8" s="949">
        <v>1</v>
      </c>
      <c r="R8" s="983">
        <v>-0.2</v>
      </c>
      <c r="S8" s="981">
        <v>2.4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458619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26193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59</v>
      </c>
      <c r="C5" s="618">
        <v>39</v>
      </c>
      <c r="D5" s="618">
        <v>20</v>
      </c>
      <c r="E5" s="601">
        <v>298</v>
      </c>
      <c r="F5" s="618">
        <v>166</v>
      </c>
      <c r="G5" s="947">
        <v>132</v>
      </c>
      <c r="H5" s="618">
        <v>102</v>
      </c>
      <c r="I5" s="618">
        <v>38</v>
      </c>
      <c r="J5" s="618">
        <v>64</v>
      </c>
      <c r="K5" s="219">
        <f>SUM(B5,E5,H5)</f>
        <v>459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73</v>
      </c>
      <c r="C6" s="614">
        <v>40</v>
      </c>
      <c r="D6" s="948">
        <v>33</v>
      </c>
      <c r="E6" s="603">
        <v>290</v>
      </c>
      <c r="F6" s="614">
        <v>158</v>
      </c>
      <c r="G6" s="948">
        <v>132</v>
      </c>
      <c r="H6" s="603">
        <v>103</v>
      </c>
      <c r="I6" s="614">
        <v>36</v>
      </c>
      <c r="J6" s="614">
        <v>67</v>
      </c>
      <c r="K6" s="220">
        <f>SUM(B6,E6,H6)</f>
        <v>466</v>
      </c>
      <c r="M6" s="105" t="s">
        <v>292</v>
      </c>
      <c r="N6" s="173">
        <f>IF(ISBLANK(J7),"",J7)</f>
        <v>58</v>
      </c>
      <c r="O6" s="80">
        <f>IF(ISBLANK(I7),"",I7)</f>
        <v>41</v>
      </c>
      <c r="P6" s="213"/>
    </row>
    <row r="7" spans="1:17" ht="24.75" x14ac:dyDescent="0.25">
      <c r="A7" s="220">
        <v>2022</v>
      </c>
      <c r="B7" s="603">
        <v>63</v>
      </c>
      <c r="C7" s="614">
        <v>39</v>
      </c>
      <c r="D7" s="948">
        <v>24</v>
      </c>
      <c r="E7" s="603">
        <v>266</v>
      </c>
      <c r="F7" s="614">
        <v>142</v>
      </c>
      <c r="G7" s="948">
        <v>124</v>
      </c>
      <c r="H7" s="603">
        <v>99</v>
      </c>
      <c r="I7" s="614">
        <v>41</v>
      </c>
      <c r="J7" s="614">
        <v>58</v>
      </c>
      <c r="K7" s="220">
        <f>SUM(B7,E7,H7)</f>
        <v>428</v>
      </c>
      <c r="M7" s="106" t="s">
        <v>293</v>
      </c>
      <c r="N7" s="222">
        <f>IF(ISBLANK(G7),"",G7)</f>
        <v>124</v>
      </c>
      <c r="O7" s="107">
        <f>IF(ISBLANK(F7),"",F7)</f>
        <v>142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24</v>
      </c>
      <c r="O8" s="83">
        <f>IF(ISBLANK(C7),"",C7)</f>
        <v>39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58</v>
      </c>
      <c r="O13" s="80">
        <f>IF(ISBLANK(I7),"",I7)</f>
        <v>41</v>
      </c>
      <c r="P13" s="213"/>
    </row>
    <row r="14" spans="1:17" ht="27.75" customHeight="1" x14ac:dyDescent="0.25">
      <c r="M14" s="106" t="s">
        <v>523</v>
      </c>
      <c r="N14" s="222">
        <f>IF(ISBLANK(G7),"",G7)</f>
        <v>124</v>
      </c>
      <c r="O14" s="107">
        <f>IF(ISBLANK(F7),"",F7)</f>
        <v>142</v>
      </c>
      <c r="P14" s="213"/>
    </row>
    <row r="15" spans="1:17" ht="26.25" customHeight="1" x14ac:dyDescent="0.25">
      <c r="M15" s="108" t="s">
        <v>524</v>
      </c>
      <c r="N15" s="172">
        <f>IF(ISBLANK(D7),"",D7)</f>
        <v>24</v>
      </c>
      <c r="O15" s="83">
        <f>IF(ISBLANK(C7),"",C7)</f>
        <v>39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19</v>
      </c>
      <c r="C21" s="618">
        <v>11</v>
      </c>
      <c r="D21" s="618">
        <v>8</v>
      </c>
      <c r="E21" s="601">
        <v>72</v>
      </c>
      <c r="F21" s="618">
        <v>40</v>
      </c>
      <c r="G21" s="947">
        <v>32</v>
      </c>
      <c r="H21" s="618">
        <v>0</v>
      </c>
      <c r="I21" s="618">
        <v>0</v>
      </c>
      <c r="J21" s="618">
        <v>0</v>
      </c>
      <c r="K21" s="219">
        <f>SUM(B21,E21,H21)</f>
        <v>91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15</v>
      </c>
      <c r="C22" s="1037">
        <v>11</v>
      </c>
      <c r="D22" s="982">
        <v>4</v>
      </c>
      <c r="E22" s="1043">
        <v>66</v>
      </c>
      <c r="F22" s="1037">
        <v>37</v>
      </c>
      <c r="G22" s="982">
        <v>29</v>
      </c>
      <c r="H22" s="1043">
        <v>25</v>
      </c>
      <c r="I22" s="1037">
        <v>11</v>
      </c>
      <c r="J22" s="1037">
        <v>14</v>
      </c>
      <c r="K22" s="220">
        <f>SUM(B22,E22,H22)</f>
        <v>106</v>
      </c>
      <c r="M22" s="105" t="s">
        <v>292</v>
      </c>
      <c r="N22" s="173">
        <f>IF(ISBLANK(J23),"",J23)</f>
        <v>15</v>
      </c>
      <c r="O22" s="80">
        <f>IF(ISBLANK(I23),"",I23)</f>
        <v>5</v>
      </c>
      <c r="P22" s="213"/>
    </row>
    <row r="23" spans="1:17" ht="24.75" x14ac:dyDescent="0.25">
      <c r="A23" s="220">
        <v>2022</v>
      </c>
      <c r="B23" s="1043">
        <v>21</v>
      </c>
      <c r="C23" s="1037">
        <v>15</v>
      </c>
      <c r="D23" s="982">
        <v>6</v>
      </c>
      <c r="E23" s="1043">
        <v>75</v>
      </c>
      <c r="F23" s="1037">
        <v>43</v>
      </c>
      <c r="G23" s="982">
        <v>32</v>
      </c>
      <c r="H23" s="1043">
        <v>20</v>
      </c>
      <c r="I23" s="1037">
        <v>5</v>
      </c>
      <c r="J23" s="1037">
        <v>15</v>
      </c>
      <c r="K23" s="220">
        <f>SUM(B23,E23,H23)</f>
        <v>116</v>
      </c>
      <c r="M23" s="106" t="s">
        <v>293</v>
      </c>
      <c r="N23" s="222">
        <f>IF(ISBLANK(G23),"",G23)</f>
        <v>32</v>
      </c>
      <c r="O23" s="107">
        <f>IF(ISBLANK(F23),"",F23)</f>
        <v>43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6</v>
      </c>
      <c r="O24" s="109">
        <f>IF(ISBLANK(C23),"",C23)</f>
        <v>15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15</v>
      </c>
      <c r="O29" s="80">
        <f>IF(ISBLANK(I23),"",I23)</f>
        <v>5</v>
      </c>
      <c r="P29" s="213"/>
    </row>
    <row r="30" spans="1:17" ht="27.75" customHeight="1" x14ac:dyDescent="0.25">
      <c r="M30" s="106" t="s">
        <v>523</v>
      </c>
      <c r="N30" s="222">
        <f>IF(ISBLANK(G23),"",G23)</f>
        <v>32</v>
      </c>
      <c r="O30" s="107">
        <f>IF(ISBLANK(F23),"",F23)</f>
        <v>43</v>
      </c>
      <c r="P30" s="213"/>
    </row>
    <row r="31" spans="1:17" ht="27.75" customHeight="1" x14ac:dyDescent="0.25">
      <c r="M31" s="108" t="s">
        <v>524</v>
      </c>
      <c r="N31" s="223">
        <f>IF(ISBLANK(D23),"",D23)</f>
        <v>6</v>
      </c>
      <c r="O31" s="109">
        <f>IF(ISBLANK(C23),"",C23)</f>
        <v>15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294052</v>
      </c>
      <c r="D5" s="255"/>
    </row>
    <row r="6" spans="1:4" ht="30" x14ac:dyDescent="0.25">
      <c r="A6" s="688" t="s">
        <v>482</v>
      </c>
      <c r="B6" s="619">
        <v>164567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0.9</v>
      </c>
      <c r="J7" s="614">
        <v>1.6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122</v>
      </c>
      <c r="C5" s="209">
        <v>104</v>
      </c>
      <c r="G5" s="113"/>
      <c r="H5" s="176" t="s">
        <v>594</v>
      </c>
      <c r="I5" s="209">
        <v>23</v>
      </c>
      <c r="J5" s="209">
        <v>19</v>
      </c>
    </row>
    <row r="6" spans="1:13" ht="15" customHeight="1" x14ac:dyDescent="0.25">
      <c r="A6" s="177" t="s">
        <v>595</v>
      </c>
      <c r="B6" s="210">
        <v>997</v>
      </c>
      <c r="C6" s="210">
        <v>236</v>
      </c>
      <c r="G6" s="113"/>
      <c r="H6" s="177" t="s">
        <v>595</v>
      </c>
      <c r="I6" s="210">
        <v>258</v>
      </c>
      <c r="J6" s="210">
        <v>63</v>
      </c>
    </row>
    <row r="7" spans="1:13" ht="15" customHeight="1" x14ac:dyDescent="0.25">
      <c r="A7" s="177" t="s">
        <v>596</v>
      </c>
      <c r="B7" s="210">
        <v>2557</v>
      </c>
      <c r="C7" s="210">
        <v>1377</v>
      </c>
      <c r="G7" s="113"/>
      <c r="H7" s="177" t="s">
        <v>596</v>
      </c>
      <c r="I7" s="210">
        <v>1806</v>
      </c>
      <c r="J7" s="210">
        <v>758</v>
      </c>
    </row>
    <row r="8" spans="1:13" ht="15" customHeight="1" x14ac:dyDescent="0.25">
      <c r="A8" s="177" t="s">
        <v>597</v>
      </c>
      <c r="B8" s="210">
        <v>2190</v>
      </c>
      <c r="C8" s="210">
        <v>2370</v>
      </c>
      <c r="G8" s="113"/>
      <c r="H8" s="177" t="s">
        <v>597</v>
      </c>
      <c r="I8" s="210">
        <v>2000</v>
      </c>
      <c r="J8" s="210">
        <v>1823</v>
      </c>
    </row>
    <row r="9" spans="1:13" ht="15" customHeight="1" x14ac:dyDescent="0.25">
      <c r="A9" s="177" t="s">
        <v>598</v>
      </c>
      <c r="B9" s="210">
        <v>2830</v>
      </c>
      <c r="C9" s="210">
        <v>3745</v>
      </c>
      <c r="G9" s="113"/>
      <c r="H9" s="177" t="s">
        <v>598</v>
      </c>
      <c r="I9" s="210">
        <v>2886</v>
      </c>
      <c r="J9" s="210">
        <v>3779</v>
      </c>
    </row>
    <row r="10" spans="1:13" ht="15" customHeight="1" x14ac:dyDescent="0.25">
      <c r="A10" s="177" t="s">
        <v>599</v>
      </c>
      <c r="B10" s="210">
        <v>326</v>
      </c>
      <c r="C10" s="210">
        <v>499</v>
      </c>
      <c r="G10" s="113"/>
      <c r="H10" s="177" t="s">
        <v>599</v>
      </c>
      <c r="I10" s="210">
        <v>334</v>
      </c>
      <c r="J10" s="210">
        <v>440</v>
      </c>
    </row>
    <row r="11" spans="1:13" ht="15" customHeight="1" x14ac:dyDescent="0.25">
      <c r="A11" s="178" t="s">
        <v>600</v>
      </c>
      <c r="B11" s="211">
        <v>414</v>
      </c>
      <c r="C11" s="211">
        <v>510</v>
      </c>
      <c r="G11" s="113"/>
      <c r="H11" s="178" t="s">
        <v>600</v>
      </c>
      <c r="I11" s="211">
        <v>701</v>
      </c>
      <c r="J11" s="211">
        <v>699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122</v>
      </c>
      <c r="C17" s="180">
        <f>IF(ISBLANK(C5),"0",C5)</f>
        <v>104</v>
      </c>
      <c r="G17" s="113"/>
      <c r="H17" s="176" t="s">
        <v>594</v>
      </c>
      <c r="I17" s="179">
        <f>IF(ISBLANK(I5),"0",I5)</f>
        <v>23</v>
      </c>
      <c r="J17" s="180">
        <f>IF(ISBLANK(J5),"0",J5)</f>
        <v>19</v>
      </c>
    </row>
    <row r="18" spans="1:13" ht="15" customHeight="1" x14ac:dyDescent="0.25">
      <c r="A18" s="177" t="s">
        <v>595</v>
      </c>
      <c r="B18" s="181">
        <f t="shared" ref="B18:C18" si="0">IF(ISBLANK(B6),"0",B6)</f>
        <v>997</v>
      </c>
      <c r="C18" s="182">
        <f t="shared" si="0"/>
        <v>236</v>
      </c>
      <c r="G18" s="113"/>
      <c r="H18" s="177" t="s">
        <v>595</v>
      </c>
      <c r="I18" s="181">
        <f t="shared" ref="I18:J18" si="1">IF(ISBLANK(I6),"0",I6)</f>
        <v>258</v>
      </c>
      <c r="J18" s="182">
        <f t="shared" si="1"/>
        <v>63</v>
      </c>
    </row>
    <row r="19" spans="1:13" ht="15" customHeight="1" x14ac:dyDescent="0.25">
      <c r="A19" s="177" t="s">
        <v>596</v>
      </c>
      <c r="B19" s="181">
        <f t="shared" ref="B19:C19" si="2">IF(ISBLANK(B7),"0",B7)</f>
        <v>2557</v>
      </c>
      <c r="C19" s="182">
        <f t="shared" si="2"/>
        <v>1377</v>
      </c>
      <c r="G19" s="113"/>
      <c r="H19" s="177" t="s">
        <v>596</v>
      </c>
      <c r="I19" s="181">
        <f t="shared" ref="I19:J19" si="3">IF(ISBLANK(I7),"0",I7)</f>
        <v>1806</v>
      </c>
      <c r="J19" s="182">
        <f t="shared" si="3"/>
        <v>758</v>
      </c>
    </row>
    <row r="20" spans="1:13" ht="15" customHeight="1" x14ac:dyDescent="0.25">
      <c r="A20" s="177" t="s">
        <v>597</v>
      </c>
      <c r="B20" s="181">
        <f t="shared" ref="B20:C20" si="4">IF(ISBLANK(B8),"0",B8)</f>
        <v>2190</v>
      </c>
      <c r="C20" s="182">
        <f t="shared" si="4"/>
        <v>2370</v>
      </c>
      <c r="G20" s="113"/>
      <c r="H20" s="177" t="s">
        <v>597</v>
      </c>
      <c r="I20" s="181">
        <f t="shared" ref="I20:J20" si="5">IF(ISBLANK(I8),"0",I8)</f>
        <v>2000</v>
      </c>
      <c r="J20" s="182">
        <f t="shared" si="5"/>
        <v>1823</v>
      </c>
    </row>
    <row r="21" spans="1:13" ht="15" customHeight="1" x14ac:dyDescent="0.25">
      <c r="A21" s="177" t="s">
        <v>598</v>
      </c>
      <c r="B21" s="181">
        <f t="shared" ref="B21:C21" si="6">IF(ISBLANK(B9),"0",B9)</f>
        <v>2830</v>
      </c>
      <c r="C21" s="182">
        <f t="shared" si="6"/>
        <v>3745</v>
      </c>
      <c r="G21" s="113"/>
      <c r="H21" s="177" t="s">
        <v>598</v>
      </c>
      <c r="I21" s="181">
        <f t="shared" ref="I21:J21" si="7">IF(ISBLANK(I9),"0",I9)</f>
        <v>2886</v>
      </c>
      <c r="J21" s="182">
        <f t="shared" si="7"/>
        <v>3779</v>
      </c>
    </row>
    <row r="22" spans="1:13" ht="15" customHeight="1" x14ac:dyDescent="0.25">
      <c r="A22" s="177" t="s">
        <v>599</v>
      </c>
      <c r="B22" s="181">
        <f t="shared" ref="B22:C22" si="8">IF(ISBLANK(B10),"0",B10)</f>
        <v>326</v>
      </c>
      <c r="C22" s="182">
        <f t="shared" si="8"/>
        <v>499</v>
      </c>
      <c r="G22" s="113"/>
      <c r="H22" s="177" t="s">
        <v>599</v>
      </c>
      <c r="I22" s="181">
        <f t="shared" ref="I22:J22" si="9">IF(ISBLANK(I10),"0",I10)</f>
        <v>334</v>
      </c>
      <c r="J22" s="182">
        <f t="shared" si="9"/>
        <v>440</v>
      </c>
    </row>
    <row r="23" spans="1:13" ht="15" customHeight="1" x14ac:dyDescent="0.25">
      <c r="A23" s="178" t="s">
        <v>600</v>
      </c>
      <c r="B23" s="183">
        <f t="shared" ref="B23:C23" si="10">IF(ISBLANK(B11),"0",B11)</f>
        <v>414</v>
      </c>
      <c r="C23" s="184">
        <f t="shared" si="10"/>
        <v>510</v>
      </c>
      <c r="G23" s="113"/>
      <c r="H23" s="178" t="s">
        <v>600</v>
      </c>
      <c r="I23" s="183">
        <f t="shared" ref="I23:J23" si="11">IF(ISBLANK(I11),"0",I11)</f>
        <v>701</v>
      </c>
      <c r="J23" s="184">
        <f t="shared" si="11"/>
        <v>699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1.2929207291225095</v>
      </c>
      <c r="C29" s="186">
        <f>C17/SUM(C17:C23)*100</f>
        <v>1.1763375183802736</v>
      </c>
      <c r="D29" s="255"/>
      <c r="E29" s="255"/>
      <c r="G29" s="113"/>
      <c r="H29" s="176" t="s">
        <v>601</v>
      </c>
      <c r="I29" s="186">
        <f>I17/SUM(I17:I23)*100</f>
        <v>0.2872127872127872</v>
      </c>
      <c r="J29" s="186">
        <f>J17/SUM(J17:J23)*100</f>
        <v>0.25062656641604009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10.565917761763458</v>
      </c>
      <c r="C30" s="187">
        <f>C18/SUM(C17:C23)*100</f>
        <v>2.6693812917090827</v>
      </c>
      <c r="D30" s="255"/>
      <c r="E30" s="255"/>
      <c r="G30" s="113"/>
      <c r="H30" s="177" t="s">
        <v>602</v>
      </c>
      <c r="I30" s="187">
        <f>I18/SUM(I17:I23)*100</f>
        <v>3.2217782217782216</v>
      </c>
      <c r="J30" s="187">
        <f>J18/SUM(J17:J23)*100</f>
        <v>0.8310249307479225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27.098346757100465</v>
      </c>
      <c r="C31" s="187">
        <f>C19/SUM(C17:C23)*100</f>
        <v>15.575161180861894</v>
      </c>
      <c r="D31" s="255"/>
      <c r="E31" s="255"/>
      <c r="G31" s="113"/>
      <c r="H31" s="177" t="s">
        <v>603</v>
      </c>
      <c r="I31" s="187">
        <f>I19/SUM(I17:I23)*100</f>
        <v>22.552447552447553</v>
      </c>
      <c r="J31" s="187">
        <f>J19/SUM(J17:J23)*100</f>
        <v>9.9986809128083376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23.20898685883849</v>
      </c>
      <c r="C32" s="187">
        <f>C20/SUM(C17:C23)*100</f>
        <v>26.806922293858161</v>
      </c>
      <c r="D32" s="255"/>
      <c r="E32" s="255"/>
      <c r="G32" s="113"/>
      <c r="H32" s="177" t="s">
        <v>604</v>
      </c>
      <c r="I32" s="187">
        <f>I20/SUM(I17:I23)*100</f>
        <v>24.975024975024976</v>
      </c>
      <c r="J32" s="187">
        <f>J20/SUM(J17:J23)*100</f>
        <v>24.046959504023217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29.991521831284441</v>
      </c>
      <c r="C33" s="187">
        <f>C21/SUM(C17:C23)*100</f>
        <v>42.35946159936659</v>
      </c>
      <c r="D33" s="255"/>
      <c r="E33" s="255"/>
      <c r="G33" s="113"/>
      <c r="H33" s="177" t="s">
        <v>605</v>
      </c>
      <c r="I33" s="187">
        <f>I21/SUM(I17:I23)*100</f>
        <v>36.038961038961034</v>
      </c>
      <c r="J33" s="187">
        <f>J21/SUM(J17:J23)*100</f>
        <v>49.848304972958715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3.4548537515896567</v>
      </c>
      <c r="C34" s="187">
        <f>C22/SUM(C17:C23)*100</f>
        <v>5.6441579006899678</v>
      </c>
      <c r="D34" s="255"/>
      <c r="E34" s="255"/>
      <c r="G34" s="113"/>
      <c r="H34" s="177" t="s">
        <v>606</v>
      </c>
      <c r="I34" s="187">
        <f>I22/SUM(I17:I23)*100</f>
        <v>4.1708291708291707</v>
      </c>
      <c r="J34" s="187">
        <f>J22/SUM(J17:J23)*100</f>
        <v>5.8039836433188237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4.3874523103009748</v>
      </c>
      <c r="C35" s="188">
        <f>C23/SUM(C17:C23)*100</f>
        <v>5.7685782151340348</v>
      </c>
      <c r="D35" s="255"/>
      <c r="E35" s="255"/>
      <c r="G35" s="113"/>
      <c r="H35" s="178" t="s">
        <v>607</v>
      </c>
      <c r="I35" s="188">
        <f>I23/SUM(I17:I23)*100</f>
        <v>8.7537462537462538</v>
      </c>
      <c r="J35" s="188">
        <f>J23/SUM(J17:J23)*100</f>
        <v>9.2204194697269504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1.2929207291225095</v>
      </c>
      <c r="C41" s="186">
        <f t="shared" si="12"/>
        <v>1.1763375183802736</v>
      </c>
      <c r="G41" s="113"/>
      <c r="H41" s="176" t="s">
        <v>609</v>
      </c>
      <c r="I41" s="186">
        <f t="shared" ref="I41:J41" si="13">I29</f>
        <v>0.2872127872127872</v>
      </c>
      <c r="J41" s="186">
        <f t="shared" si="13"/>
        <v>0.25062656641604009</v>
      </c>
    </row>
    <row r="42" spans="1:12" x14ac:dyDescent="0.25">
      <c r="A42" s="177" t="s">
        <v>610</v>
      </c>
      <c r="B42" s="187">
        <f t="shared" si="12"/>
        <v>10.565917761763458</v>
      </c>
      <c r="C42" s="187">
        <f t="shared" si="12"/>
        <v>2.6693812917090827</v>
      </c>
      <c r="G42" s="113"/>
      <c r="H42" s="177" t="s">
        <v>610</v>
      </c>
      <c r="I42" s="187">
        <f t="shared" ref="I42:J42" si="14">I30</f>
        <v>3.2217782217782216</v>
      </c>
      <c r="J42" s="187">
        <f t="shared" si="14"/>
        <v>0.8310249307479225</v>
      </c>
    </row>
    <row r="43" spans="1:12" x14ac:dyDescent="0.25">
      <c r="A43" s="177" t="s">
        <v>611</v>
      </c>
      <c r="B43" s="187">
        <f t="shared" si="12"/>
        <v>27.098346757100465</v>
      </c>
      <c r="C43" s="187">
        <f t="shared" si="12"/>
        <v>15.575161180861894</v>
      </c>
      <c r="G43" s="113"/>
      <c r="H43" s="177" t="s">
        <v>611</v>
      </c>
      <c r="I43" s="187">
        <f t="shared" ref="I43:J43" si="15">I31</f>
        <v>22.552447552447553</v>
      </c>
      <c r="J43" s="187">
        <f t="shared" si="15"/>
        <v>9.9986809128083376</v>
      </c>
    </row>
    <row r="44" spans="1:12" x14ac:dyDescent="0.25">
      <c r="A44" s="177" t="s">
        <v>612</v>
      </c>
      <c r="B44" s="187">
        <f t="shared" si="12"/>
        <v>23.20898685883849</v>
      </c>
      <c r="C44" s="187">
        <f t="shared" si="12"/>
        <v>26.806922293858161</v>
      </c>
      <c r="G44" s="113"/>
      <c r="H44" s="177" t="s">
        <v>612</v>
      </c>
      <c r="I44" s="187">
        <f t="shared" ref="I44:J44" si="16">I32</f>
        <v>24.975024975024976</v>
      </c>
      <c r="J44" s="187">
        <f t="shared" si="16"/>
        <v>24.046959504023217</v>
      </c>
    </row>
    <row r="45" spans="1:12" x14ac:dyDescent="0.25">
      <c r="A45" s="177" t="s">
        <v>613</v>
      </c>
      <c r="B45" s="187">
        <f t="shared" si="12"/>
        <v>29.991521831284441</v>
      </c>
      <c r="C45" s="187">
        <f t="shared" si="12"/>
        <v>42.35946159936659</v>
      </c>
      <c r="G45" s="113"/>
      <c r="H45" s="177" t="s">
        <v>613</v>
      </c>
      <c r="I45" s="187">
        <f t="shared" ref="I45:J45" si="17">I33</f>
        <v>36.038961038961034</v>
      </c>
      <c r="J45" s="187">
        <f t="shared" si="17"/>
        <v>49.848304972958715</v>
      </c>
    </row>
    <row r="46" spans="1:12" x14ac:dyDescent="0.25">
      <c r="A46" s="177" t="s">
        <v>614</v>
      </c>
      <c r="B46" s="187">
        <f t="shared" si="12"/>
        <v>3.4548537515896567</v>
      </c>
      <c r="C46" s="187">
        <f t="shared" si="12"/>
        <v>5.6441579006899678</v>
      </c>
      <c r="G46" s="113"/>
      <c r="H46" s="177" t="s">
        <v>614</v>
      </c>
      <c r="I46" s="187">
        <f t="shared" ref="I46:J46" si="18">I34</f>
        <v>4.1708291708291707</v>
      </c>
      <c r="J46" s="187">
        <f t="shared" si="18"/>
        <v>5.8039836433188237</v>
      </c>
    </row>
    <row r="47" spans="1:12" x14ac:dyDescent="0.25">
      <c r="A47" s="178" t="s">
        <v>615</v>
      </c>
      <c r="B47" s="188">
        <f t="shared" si="12"/>
        <v>4.3874523103009748</v>
      </c>
      <c r="C47" s="188">
        <f t="shared" si="12"/>
        <v>5.7685782151340348</v>
      </c>
      <c r="G47" s="113"/>
      <c r="H47" s="178" t="s">
        <v>615</v>
      </c>
      <c r="I47" s="188">
        <f t="shared" ref="I47:J47" si="19">I35</f>
        <v>8.7537462537462538</v>
      </c>
      <c r="J47" s="188">
        <f t="shared" si="19"/>
        <v>9.2204194697269504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6224</v>
      </c>
      <c r="C5" s="209">
        <v>5134</v>
      </c>
      <c r="D5" s="255"/>
      <c r="E5" s="255"/>
      <c r="F5" s="1012"/>
      <c r="H5" s="176" t="s">
        <v>632</v>
      </c>
      <c r="I5" s="209">
        <v>3158</v>
      </c>
      <c r="J5" s="209">
        <v>2375</v>
      </c>
    </row>
    <row r="6" spans="1:10" ht="15" customHeight="1" x14ac:dyDescent="0.25">
      <c r="A6" s="177" t="s">
        <v>633</v>
      </c>
      <c r="B6" s="210">
        <v>1125</v>
      </c>
      <c r="C6" s="210">
        <v>1268</v>
      </c>
      <c r="D6" s="255"/>
      <c r="E6" s="255"/>
      <c r="F6" s="1012"/>
      <c r="H6" s="177" t="s">
        <v>633</v>
      </c>
      <c r="I6" s="210">
        <v>2364</v>
      </c>
      <c r="J6" s="210">
        <v>2611</v>
      </c>
    </row>
    <row r="7" spans="1:10" ht="15" customHeight="1" x14ac:dyDescent="0.25">
      <c r="A7" s="178" t="s">
        <v>634</v>
      </c>
      <c r="B7" s="211">
        <v>2087</v>
      </c>
      <c r="C7" s="211">
        <v>2439</v>
      </c>
      <c r="D7" s="255"/>
      <c r="E7" s="255"/>
      <c r="F7" s="1012"/>
      <c r="H7" s="177" t="s">
        <v>634</v>
      </c>
      <c r="I7" s="210">
        <v>2460</v>
      </c>
      <c r="J7" s="210">
        <v>2574</v>
      </c>
    </row>
    <row r="8" spans="1:10" x14ac:dyDescent="0.25">
      <c r="D8" s="255"/>
      <c r="E8" s="255"/>
      <c r="F8" s="1012"/>
      <c r="H8" s="178" t="s">
        <v>2452</v>
      </c>
      <c r="I8" s="211">
        <v>26</v>
      </c>
      <c r="J8" s="211">
        <v>21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6224</v>
      </c>
      <c r="C13" s="180">
        <f>IF(ISBLANK(C5),"0",C5)</f>
        <v>5134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1125</v>
      </c>
      <c r="C14" s="182">
        <f t="shared" si="0"/>
        <v>1268</v>
      </c>
      <c r="D14" s="255"/>
      <c r="E14" s="255"/>
      <c r="F14" s="1012"/>
      <c r="H14" s="176" t="s">
        <v>632</v>
      </c>
      <c r="I14" s="179">
        <f>IF(ISBLANK(I5),"0",I5)</f>
        <v>3158</v>
      </c>
      <c r="J14" s="180">
        <f>IF(ISBLANK(J5),"0",J5)</f>
        <v>2375</v>
      </c>
    </row>
    <row r="15" spans="1:10" ht="15" customHeight="1" x14ac:dyDescent="0.25">
      <c r="A15" s="178" t="s">
        <v>634</v>
      </c>
      <c r="B15" s="183">
        <f t="shared" si="0"/>
        <v>2087</v>
      </c>
      <c r="C15" s="184">
        <f t="shared" si="0"/>
        <v>2439</v>
      </c>
      <c r="D15" s="255"/>
      <c r="E15" s="255"/>
      <c r="F15" s="1012"/>
      <c r="H15" s="177" t="s">
        <v>633</v>
      </c>
      <c r="I15" s="181">
        <f t="shared" ref="I15:J15" si="1">IF(ISBLANK(I6),"0",I6)</f>
        <v>2364</v>
      </c>
      <c r="J15" s="182">
        <f t="shared" si="1"/>
        <v>2611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2460</v>
      </c>
      <c r="J16" s="182">
        <f t="shared" si="2"/>
        <v>2574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26</v>
      </c>
      <c r="J17" s="184">
        <f t="shared" si="3"/>
        <v>21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65.960152607036875</v>
      </c>
      <c r="C21" s="186">
        <f>C13/SUM(C13:C15)*100</f>
        <v>58.070354032349279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11.922424756252649</v>
      </c>
      <c r="C22" s="187">
        <f>C14/SUM(C13:C15)*100</f>
        <v>14.342268974097951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22.117422636710472</v>
      </c>
      <c r="C23" s="188">
        <f>C15/SUM(C13:C15)*100</f>
        <v>27.587376993552766</v>
      </c>
      <c r="D23" s="255"/>
      <c r="E23" s="255"/>
      <c r="F23" s="1012"/>
      <c r="H23" s="176" t="s">
        <v>637</v>
      </c>
      <c r="I23" s="186">
        <f>I14/SUM(I14:I17)*100</f>
        <v>39.435564435564437</v>
      </c>
      <c r="J23" s="186">
        <f>J14/SUM(J14:J17)*100</f>
        <v>31.32832080200501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29.520479520479519</v>
      </c>
      <c r="J24" s="187">
        <f>J15/SUM(J14:J17)*100</f>
        <v>34.441366574330559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30.719280719280718</v>
      </c>
      <c r="J25" s="187">
        <f>J16/SUM(J14:J17)*100</f>
        <v>33.953304313415117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0.32467532467532467</v>
      </c>
      <c r="J26" s="188">
        <f>J17/SUM(J14:J17)*100</f>
        <v>0.2770083102493075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65.960152607036875</v>
      </c>
      <c r="C29" s="191">
        <f t="shared" si="4"/>
        <v>58.070354032349279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11.922424756252649</v>
      </c>
      <c r="C30" s="194">
        <f t="shared" si="4"/>
        <v>14.342268974097951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22.117422636710472</v>
      </c>
      <c r="C31" s="197">
        <f t="shared" si="4"/>
        <v>27.587376993552766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39.435564435564437</v>
      </c>
      <c r="J32" s="191">
        <f>J23</f>
        <v>31.32832080200501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29.520479520479519</v>
      </c>
      <c r="J33" s="194">
        <f t="shared" si="5"/>
        <v>34.441366574330559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30.719280719280718</v>
      </c>
      <c r="J34" s="194">
        <f t="shared" si="6"/>
        <v>33.953304313415117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0.32467532467532467</v>
      </c>
      <c r="J35" s="197">
        <f t="shared" si="7"/>
        <v>0.2770083102493075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629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17509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28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6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20.8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-14.8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75.23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49.9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284.5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2</v>
      </c>
      <c r="E5" s="28"/>
      <c r="J5" s="656" t="s">
        <v>550</v>
      </c>
      <c r="K5" s="671">
        <f>IF(ISBLANK(B5),"",B5)</f>
        <v>0</v>
      </c>
      <c r="L5" s="620">
        <f>IF(ISBLANK(C5),"",C5)</f>
        <v>2</v>
      </c>
      <c r="N5" s="28"/>
    </row>
    <row r="6" spans="1:15" x14ac:dyDescent="0.25">
      <c r="A6" s="658" t="s">
        <v>551</v>
      </c>
      <c r="B6" s="659">
        <v>0</v>
      </c>
      <c r="C6" s="659">
        <v>2</v>
      </c>
      <c r="E6" s="44"/>
      <c r="J6" s="658" t="s">
        <v>551</v>
      </c>
      <c r="K6" s="672">
        <f t="shared" ref="K6:K10" si="0">IF(ISBLANK(B6),"",B6)</f>
        <v>0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4</v>
      </c>
      <c r="C7" s="659">
        <v>12</v>
      </c>
      <c r="E7" s="44"/>
      <c r="J7" s="658" t="s">
        <v>649</v>
      </c>
      <c r="K7" s="672">
        <f t="shared" si="0"/>
        <v>4</v>
      </c>
      <c r="L7" s="621">
        <f t="shared" si="1"/>
        <v>12</v>
      </c>
      <c r="N7" s="44"/>
    </row>
    <row r="8" spans="1:15" x14ac:dyDescent="0.25">
      <c r="A8" s="652" t="s">
        <v>650</v>
      </c>
      <c r="B8" s="653">
        <v>17</v>
      </c>
      <c r="C8" s="653">
        <v>9</v>
      </c>
      <c r="E8" s="21"/>
      <c r="J8" s="652" t="s">
        <v>650</v>
      </c>
      <c r="K8" s="672">
        <f t="shared" si="0"/>
        <v>17</v>
      </c>
      <c r="L8" s="621">
        <f t="shared" si="1"/>
        <v>9</v>
      </c>
      <c r="N8" s="21"/>
    </row>
    <row r="9" spans="1:15" x14ac:dyDescent="0.25">
      <c r="A9" s="652" t="s">
        <v>651</v>
      </c>
      <c r="B9" s="653">
        <v>60</v>
      </c>
      <c r="C9" s="653">
        <v>29</v>
      </c>
      <c r="E9" s="21"/>
      <c r="J9" s="652" t="s">
        <v>651</v>
      </c>
      <c r="K9" s="672">
        <f t="shared" si="0"/>
        <v>60</v>
      </c>
      <c r="L9" s="621">
        <f t="shared" si="1"/>
        <v>29</v>
      </c>
      <c r="N9" s="21"/>
    </row>
    <row r="10" spans="1:15" x14ac:dyDescent="0.25">
      <c r="A10" s="654" t="s">
        <v>373</v>
      </c>
      <c r="B10" s="655">
        <v>790</v>
      </c>
      <c r="C10" s="655">
        <v>102</v>
      </c>
      <c r="J10" s="654" t="s">
        <v>373</v>
      </c>
      <c r="K10" s="673">
        <f t="shared" si="0"/>
        <v>790</v>
      </c>
      <c r="L10" s="622">
        <f t="shared" si="1"/>
        <v>102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8.84</v>
      </c>
      <c r="C15" s="199"/>
      <c r="D15" s="255"/>
      <c r="E15" s="213"/>
      <c r="F15" s="255"/>
      <c r="G15" s="255"/>
      <c r="J15" s="675" t="s">
        <v>496</v>
      </c>
      <c r="K15" s="676">
        <f>B15</f>
        <v>8.84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1.68</v>
      </c>
      <c r="C16" s="199"/>
      <c r="D16" s="255"/>
      <c r="E16" s="256"/>
      <c r="F16" s="255"/>
      <c r="G16" s="255"/>
      <c r="J16" s="677" t="s">
        <v>497</v>
      </c>
      <c r="K16" s="678">
        <f>B16</f>
        <v>1.68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>
        <v>2.73</v>
      </c>
      <c r="C18" s="199"/>
      <c r="D18" s="257"/>
      <c r="E18" s="258"/>
      <c r="F18" s="255"/>
      <c r="G18" s="255"/>
      <c r="J18" s="680" t="s">
        <v>509</v>
      </c>
      <c r="K18" s="676">
        <f>B18</f>
        <v>2.73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7.65</v>
      </c>
      <c r="C19" s="200"/>
      <c r="D19" s="257"/>
      <c r="E19" s="258"/>
      <c r="F19" s="255"/>
      <c r="G19" s="255"/>
      <c r="J19" s="674" t="s">
        <v>510</v>
      </c>
      <c r="K19" s="678">
        <f>B19</f>
        <v>7.65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5.37</v>
      </c>
      <c r="C21" s="255"/>
      <c r="D21" s="255"/>
      <c r="E21" s="255"/>
      <c r="F21" s="255"/>
      <c r="G21" s="255"/>
      <c r="J21" s="663" t="s">
        <v>506</v>
      </c>
      <c r="K21" s="681">
        <f>B21</f>
        <v>5.37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1</v>
      </c>
      <c r="C32" s="657">
        <v>1</v>
      </c>
      <c r="E32" s="28"/>
      <c r="J32" s="656" t="s">
        <v>550</v>
      </c>
      <c r="K32" s="671">
        <f>IF(ISBLANK(B32),"",B32)</f>
        <v>1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1</v>
      </c>
      <c r="C33" s="659">
        <v>1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1</v>
      </c>
      <c r="N33" s="44"/>
    </row>
    <row r="34" spans="1:15" x14ac:dyDescent="0.25">
      <c r="A34" s="658" t="s">
        <v>649</v>
      </c>
      <c r="B34" s="659">
        <v>2</v>
      </c>
      <c r="C34" s="659">
        <v>6</v>
      </c>
      <c r="E34" s="44"/>
      <c r="J34" s="658" t="s">
        <v>649</v>
      </c>
      <c r="K34" s="672">
        <f t="shared" si="2"/>
        <v>2</v>
      </c>
      <c r="L34" s="621">
        <f t="shared" si="3"/>
        <v>6</v>
      </c>
      <c r="N34" s="44"/>
    </row>
    <row r="35" spans="1:15" x14ac:dyDescent="0.25">
      <c r="A35" s="652" t="s">
        <v>650</v>
      </c>
      <c r="B35" s="653">
        <v>6</v>
      </c>
      <c r="C35" s="653">
        <v>7</v>
      </c>
      <c r="E35" s="21"/>
      <c r="J35" s="652" t="s">
        <v>650</v>
      </c>
      <c r="K35" s="672">
        <f t="shared" si="2"/>
        <v>6</v>
      </c>
      <c r="L35" s="621">
        <f t="shared" si="3"/>
        <v>7</v>
      </c>
      <c r="N35" s="21"/>
    </row>
    <row r="36" spans="1:15" x14ac:dyDescent="0.25">
      <c r="A36" s="652" t="s">
        <v>651</v>
      </c>
      <c r="B36" s="653">
        <v>11</v>
      </c>
      <c r="C36" s="653">
        <v>3</v>
      </c>
      <c r="E36" s="21"/>
      <c r="J36" s="652" t="s">
        <v>651</v>
      </c>
      <c r="K36" s="672">
        <f t="shared" si="2"/>
        <v>11</v>
      </c>
      <c r="L36" s="621">
        <f t="shared" si="3"/>
        <v>3</v>
      </c>
      <c r="N36" s="21"/>
    </row>
    <row r="37" spans="1:15" x14ac:dyDescent="0.25">
      <c r="A37" s="654" t="s">
        <v>373</v>
      </c>
      <c r="B37" s="655">
        <v>154</v>
      </c>
      <c r="C37" s="655">
        <v>19</v>
      </c>
      <c r="J37" s="654" t="s">
        <v>373</v>
      </c>
      <c r="K37" s="673">
        <f t="shared" si="2"/>
        <v>154</v>
      </c>
      <c r="L37" s="622">
        <f t="shared" si="3"/>
        <v>19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2.11</v>
      </c>
      <c r="C42" s="199"/>
      <c r="D42" s="255"/>
      <c r="E42" s="213"/>
      <c r="F42" s="255"/>
      <c r="G42" s="255"/>
      <c r="J42" s="675" t="s">
        <v>496</v>
      </c>
      <c r="K42" s="676">
        <f>B42</f>
        <v>2.11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0.46</v>
      </c>
      <c r="C43" s="199"/>
      <c r="D43" s="255"/>
      <c r="E43" s="256"/>
      <c r="F43" s="255"/>
      <c r="G43" s="255"/>
      <c r="J43" s="677" t="s">
        <v>497</v>
      </c>
      <c r="K43" s="678">
        <f>B43</f>
        <v>0.46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>
        <v>0.86</v>
      </c>
      <c r="C45" s="199"/>
      <c r="D45" s="257"/>
      <c r="E45" s="258"/>
      <c r="F45" s="255"/>
      <c r="G45" s="255"/>
      <c r="J45" s="680" t="s">
        <v>509</v>
      </c>
      <c r="K45" s="676">
        <f>B45</f>
        <v>0.86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1.74</v>
      </c>
      <c r="C46" s="200"/>
      <c r="D46" s="257"/>
      <c r="E46" s="258"/>
      <c r="F46" s="255"/>
      <c r="G46" s="255"/>
      <c r="J46" s="674" t="s">
        <v>510</v>
      </c>
      <c r="K46" s="678">
        <f>B46</f>
        <v>1.74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1.3</v>
      </c>
      <c r="C48" s="255"/>
      <c r="D48" s="255"/>
      <c r="E48" s="255"/>
      <c r="F48" s="255"/>
      <c r="G48" s="255"/>
      <c r="J48" s="663" t="s">
        <v>506</v>
      </c>
      <c r="K48" s="681">
        <f>B48</f>
        <v>1.3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1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3751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1</v>
      </c>
      <c r="E4" s="645">
        <v>2419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1</v>
      </c>
      <c r="E5" s="604">
        <v>1866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1</v>
      </c>
      <c r="E6" s="619">
        <v>3751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67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3.8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0.8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0.8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0.12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1.7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64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1.42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95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949701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54241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95.3</v>
      </c>
      <c r="E4" s="602">
        <v>1.52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70.900000000000006</v>
      </c>
      <c r="E5" s="753">
        <v>1.31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64</v>
      </c>
      <c r="E6" s="961">
        <v>1.42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59</v>
      </c>
      <c r="C4" s="645">
        <v>3.3</v>
      </c>
      <c r="D4" s="645"/>
      <c r="E4" s="645">
        <v>0.12</v>
      </c>
      <c r="F4" s="645">
        <v>0.9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65</v>
      </c>
      <c r="C5" s="604">
        <v>3.7</v>
      </c>
      <c r="D5" s="604"/>
      <c r="E5" s="604">
        <v>0.12</v>
      </c>
      <c r="F5" s="604">
        <v>1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67</v>
      </c>
      <c r="C6" s="604">
        <v>3.8</v>
      </c>
      <c r="D6" s="604">
        <v>0.8</v>
      </c>
      <c r="E6" s="604">
        <v>0.12</v>
      </c>
      <c r="F6" s="604">
        <v>0.8</v>
      </c>
      <c r="G6" s="604">
        <v>1.7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83.1</v>
      </c>
      <c r="C5" s="604">
        <v>76.900000000000006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95.2</v>
      </c>
      <c r="C6" s="604">
        <v>91.7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95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1279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7.3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6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213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2892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20092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1148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1215</v>
      </c>
      <c r="C5" s="1043">
        <v>658</v>
      </c>
      <c r="D5" s="602">
        <v>557</v>
      </c>
      <c r="G5" s="873" t="s">
        <v>126</v>
      </c>
      <c r="H5" s="639">
        <f>IF(ISBLANK(D7),"",D7)</f>
        <v>602</v>
      </c>
    </row>
    <row r="6" spans="1:17" x14ac:dyDescent="0.25">
      <c r="A6" s="643">
        <v>2021</v>
      </c>
      <c r="B6" s="1043">
        <v>1277</v>
      </c>
      <c r="C6" s="1043">
        <v>672</v>
      </c>
      <c r="D6" s="604">
        <v>605</v>
      </c>
      <c r="G6" s="637" t="s">
        <v>127</v>
      </c>
      <c r="H6" s="625">
        <f>IF(ISBLANK(C7),"",C7)</f>
        <v>677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1279</v>
      </c>
      <c r="C7" s="1043">
        <v>677</v>
      </c>
      <c r="D7" s="619">
        <v>602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602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677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13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5.7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5.7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5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0.1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13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830</v>
      </c>
      <c r="C6" s="55">
        <v>429</v>
      </c>
      <c r="D6" s="55">
        <v>401</v>
      </c>
      <c r="E6" s="70">
        <v>1169</v>
      </c>
      <c r="F6" s="55">
        <v>620</v>
      </c>
      <c r="G6" s="110">
        <v>549</v>
      </c>
      <c r="H6" s="55">
        <v>644</v>
      </c>
      <c r="I6" s="55">
        <v>334</v>
      </c>
      <c r="J6" s="55">
        <v>310</v>
      </c>
      <c r="K6" s="70">
        <v>2473</v>
      </c>
      <c r="L6" s="55">
        <v>1289</v>
      </c>
      <c r="M6" s="110">
        <v>1184</v>
      </c>
      <c r="N6" s="70">
        <v>2611</v>
      </c>
      <c r="O6" s="55">
        <v>1377</v>
      </c>
      <c r="P6" s="110">
        <v>1234</v>
      </c>
      <c r="Q6" s="70">
        <v>10849</v>
      </c>
      <c r="R6" s="55">
        <v>5593</v>
      </c>
      <c r="S6" s="110">
        <v>5256</v>
      </c>
      <c r="T6" s="70">
        <v>18002</v>
      </c>
      <c r="U6" s="55">
        <v>8800</v>
      </c>
      <c r="V6" s="162">
        <v>9202</v>
      </c>
    </row>
    <row r="7" spans="1:22" x14ac:dyDescent="0.25">
      <c r="A7" s="288">
        <v>2021</v>
      </c>
      <c r="B7" s="169">
        <v>814</v>
      </c>
      <c r="C7" s="94">
        <v>409</v>
      </c>
      <c r="D7" s="94">
        <v>405</v>
      </c>
      <c r="E7" s="169">
        <v>1120</v>
      </c>
      <c r="F7" s="94">
        <v>597</v>
      </c>
      <c r="G7" s="171">
        <v>523</v>
      </c>
      <c r="H7" s="94">
        <v>636</v>
      </c>
      <c r="I7" s="94">
        <v>324</v>
      </c>
      <c r="J7" s="94">
        <v>312</v>
      </c>
      <c r="K7" s="169">
        <v>2419</v>
      </c>
      <c r="L7" s="94">
        <v>1247</v>
      </c>
      <c r="M7" s="171">
        <v>1172</v>
      </c>
      <c r="N7" s="169">
        <v>2571</v>
      </c>
      <c r="O7" s="94">
        <v>1362</v>
      </c>
      <c r="P7" s="171">
        <v>1209</v>
      </c>
      <c r="Q7" s="169">
        <v>10615</v>
      </c>
      <c r="R7" s="94">
        <v>5474</v>
      </c>
      <c r="S7" s="171">
        <v>5141</v>
      </c>
      <c r="T7" s="214">
        <v>17665</v>
      </c>
      <c r="U7" s="58">
        <v>8622</v>
      </c>
      <c r="V7" s="162">
        <v>9043</v>
      </c>
    </row>
    <row r="8" spans="1:22" x14ac:dyDescent="0.25">
      <c r="A8" s="221">
        <v>2022</v>
      </c>
      <c r="B8" s="72">
        <v>812</v>
      </c>
      <c r="C8" s="61">
        <v>400</v>
      </c>
      <c r="D8" s="61">
        <v>412</v>
      </c>
      <c r="E8" s="72">
        <v>1030</v>
      </c>
      <c r="F8" s="61">
        <v>557</v>
      </c>
      <c r="G8" s="111">
        <v>473</v>
      </c>
      <c r="H8" s="61">
        <v>571</v>
      </c>
      <c r="I8" s="61">
        <v>288</v>
      </c>
      <c r="J8" s="61">
        <v>283</v>
      </c>
      <c r="K8" s="72">
        <v>2283</v>
      </c>
      <c r="L8" s="61">
        <v>1183</v>
      </c>
      <c r="M8" s="111">
        <v>1100</v>
      </c>
      <c r="N8" s="72">
        <v>2101</v>
      </c>
      <c r="O8" s="61">
        <v>1121</v>
      </c>
      <c r="P8" s="111">
        <v>980</v>
      </c>
      <c r="Q8" s="72">
        <v>9934</v>
      </c>
      <c r="R8" s="61">
        <v>5113</v>
      </c>
      <c r="S8" s="111">
        <v>4821</v>
      </c>
      <c r="T8" s="72">
        <v>17509</v>
      </c>
      <c r="U8" s="61">
        <v>8572</v>
      </c>
      <c r="V8" s="111">
        <v>8937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812</v>
      </c>
      <c r="C15" s="174">
        <f>E8</f>
        <v>1030</v>
      </c>
      <c r="D15" s="174">
        <f>H8</f>
        <v>571</v>
      </c>
      <c r="E15" s="174">
        <f>K8</f>
        <v>2283</v>
      </c>
      <c r="F15" s="174">
        <f>N8</f>
        <v>2101</v>
      </c>
      <c r="G15" s="174">
        <f>Q8</f>
        <v>9934</v>
      </c>
      <c r="H15" s="336">
        <f>T8</f>
        <v>17509</v>
      </c>
      <c r="M15" s="174">
        <f>K8</f>
        <v>2283</v>
      </c>
      <c r="N15" s="174">
        <f>H15-E15-O15</f>
        <v>9493</v>
      </c>
      <c r="O15" s="174">
        <f>H15-(B15+C15+G15)</f>
        <v>5733</v>
      </c>
      <c r="P15" s="29"/>
      <c r="Q15" s="100">
        <f>M15/H15*100</f>
        <v>13.039008509909189</v>
      </c>
      <c r="R15" s="100">
        <f>N15/H15*100</f>
        <v>54.217830829858926</v>
      </c>
      <c r="S15" s="100">
        <f>O15/H15*100</f>
        <v>32.743160660231879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13.039008509909189</v>
      </c>
      <c r="R18" s="100">
        <f>N15/H15*100</f>
        <v>54.217830829858926</v>
      </c>
      <c r="S18" s="100">
        <f>O15/H15*100</f>
        <v>32.743160660231879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8.8000000000000007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9.5</v>
      </c>
      <c r="C25" s="359"/>
      <c r="D25" s="359"/>
      <c r="E25" s="72">
        <v>18.899999999999999</v>
      </c>
      <c r="F25" s="359"/>
      <c r="G25" s="463"/>
      <c r="H25" s="72">
        <v>9.52</v>
      </c>
      <c r="I25" s="61">
        <v>15.87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15.87</v>
      </c>
      <c r="F34" s="704">
        <f t="shared" si="3"/>
        <v>2022</v>
      </c>
      <c r="G34" s="678">
        <f t="shared" si="4"/>
        <v>0</v>
      </c>
      <c r="H34" s="678">
        <f t="shared" si="5"/>
        <v>15.87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5</v>
      </c>
      <c r="C4" s="602">
        <v>0</v>
      </c>
      <c r="D4" s="602">
        <v>0</v>
      </c>
      <c r="E4" s="601">
        <v>0</v>
      </c>
      <c r="F4" s="602">
        <v>2.1</v>
      </c>
      <c r="G4" s="602">
        <v>0</v>
      </c>
    </row>
    <row r="5" spans="1:10" x14ac:dyDescent="0.25">
      <c r="A5" s="288">
        <v>2021</v>
      </c>
      <c r="B5" s="753">
        <v>8</v>
      </c>
      <c r="C5" s="753">
        <v>0</v>
      </c>
      <c r="D5" s="753">
        <v>0</v>
      </c>
      <c r="E5" s="755">
        <v>0</v>
      </c>
      <c r="F5" s="753">
        <v>3.3</v>
      </c>
      <c r="G5" s="753">
        <v>0</v>
      </c>
    </row>
    <row r="6" spans="1:10" x14ac:dyDescent="0.25">
      <c r="A6" s="220">
        <v>2022</v>
      </c>
      <c r="B6" s="754">
        <v>13</v>
      </c>
      <c r="C6" s="754">
        <v>0</v>
      </c>
      <c r="D6" s="754">
        <v>0</v>
      </c>
      <c r="E6" s="756">
        <v>0</v>
      </c>
      <c r="F6" s="754">
        <v>5.7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5</v>
      </c>
      <c r="C11" s="80">
        <f>IF(ISBLANK(D4),"",D4)</f>
        <v>0</v>
      </c>
      <c r="E11" s="103">
        <f>A4</f>
        <v>2020</v>
      </c>
      <c r="F11" s="80">
        <f>IF(ISBLANK(B4),"",B4)</f>
        <v>5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8</v>
      </c>
      <c r="C12" s="80">
        <f>IF(ISBLANK(D5),"",D5)</f>
        <v>0</v>
      </c>
      <c r="E12" s="103">
        <f t="shared" ref="E12:E13" si="1">A5</f>
        <v>2021</v>
      </c>
      <c r="F12" s="80">
        <f t="shared" ref="F12:F13" si="2">IF(ISBLANK(B5),"",B5)</f>
        <v>8</v>
      </c>
      <c r="G12" s="80">
        <f t="shared" ref="G12:G13" si="3">IF(ISBLANK(D5),"",D5)</f>
        <v>0</v>
      </c>
    </row>
    <row r="13" spans="1:10" x14ac:dyDescent="0.25">
      <c r="A13" s="156">
        <f t="shared" si="0"/>
        <v>2022</v>
      </c>
      <c r="B13" s="83">
        <f>IF(ISBLANK(B6),"",B6)</f>
        <v>13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13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269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1.6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163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7.2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63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2.8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81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200</v>
      </c>
    </row>
    <row r="17" spans="2:3" x14ac:dyDescent="0.25">
      <c r="B17" s="255">
        <v>2021</v>
      </c>
      <c r="C17" s="1010">
        <v>196</v>
      </c>
    </row>
    <row r="18" spans="2:3" x14ac:dyDescent="0.25">
      <c r="B18" s="255">
        <v>2022</v>
      </c>
      <c r="C18" s="1010">
        <v>163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200</v>
      </c>
    </row>
    <row r="22" spans="2:3" x14ac:dyDescent="0.25">
      <c r="B22" s="638">
        <f>B17</f>
        <v>2021</v>
      </c>
      <c r="C22" s="638">
        <f t="shared" ref="C22:C23" si="0">IF(ISBLANK(C17),"",C17)</f>
        <v>196</v>
      </c>
    </row>
    <row r="23" spans="2:3" x14ac:dyDescent="0.25">
      <c r="B23" s="638">
        <f>B18</f>
        <v>2022</v>
      </c>
      <c r="C23" s="638">
        <f t="shared" si="0"/>
        <v>163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9</v>
      </c>
      <c r="C5" s="55">
        <v>21</v>
      </c>
      <c r="D5" s="55">
        <v>17</v>
      </c>
      <c r="E5" s="271">
        <f>SUM(B5:D5)</f>
        <v>47</v>
      </c>
      <c r="F5" s="71">
        <v>328</v>
      </c>
      <c r="G5" s="70">
        <v>0.4</v>
      </c>
      <c r="H5" s="55">
        <v>0.2</v>
      </c>
      <c r="I5" s="110">
        <v>0.3</v>
      </c>
      <c r="J5" s="71">
        <v>1.8</v>
      </c>
    </row>
    <row r="6" spans="1:10" x14ac:dyDescent="0.25">
      <c r="A6" s="288">
        <v>2021</v>
      </c>
      <c r="B6" s="759">
        <v>12</v>
      </c>
      <c r="C6" s="760">
        <v>21</v>
      </c>
      <c r="D6" s="760">
        <v>17</v>
      </c>
      <c r="E6" s="272">
        <f>SUM(B6:D6)</f>
        <v>50</v>
      </c>
      <c r="F6" s="216">
        <v>359</v>
      </c>
      <c r="G6" s="459">
        <v>0.5</v>
      </c>
      <c r="H6" s="460">
        <v>0.2</v>
      </c>
      <c r="I6" s="765">
        <v>0.3</v>
      </c>
      <c r="J6" s="216">
        <v>2.1</v>
      </c>
    </row>
    <row r="7" spans="1:10" x14ac:dyDescent="0.25">
      <c r="A7" s="220">
        <v>2022</v>
      </c>
      <c r="B7" s="169">
        <v>11</v>
      </c>
      <c r="C7" s="94">
        <v>21</v>
      </c>
      <c r="D7" s="94">
        <v>12</v>
      </c>
      <c r="E7" s="449">
        <f>SUM(B7:D7)</f>
        <v>44</v>
      </c>
      <c r="F7" s="170">
        <v>269</v>
      </c>
      <c r="G7" s="169">
        <v>0.5</v>
      </c>
      <c r="H7" s="94">
        <v>0.2</v>
      </c>
      <c r="I7" s="171">
        <v>0.2</v>
      </c>
      <c r="J7" s="170">
        <v>1.6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328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359</v>
      </c>
      <c r="C14" s="28"/>
      <c r="D14" s="28"/>
      <c r="F14" s="627" t="s">
        <v>1534</v>
      </c>
      <c r="G14" s="623">
        <f>IF(ISBLANK(B7),"",B7)</f>
        <v>11</v>
      </c>
      <c r="I14" s="627" t="s">
        <v>1537</v>
      </c>
      <c r="J14" s="623">
        <f>IF(ISBLANK(B7),"",B7)</f>
        <v>11</v>
      </c>
    </row>
    <row r="15" spans="1:10" x14ac:dyDescent="0.25">
      <c r="A15" s="626">
        <f t="shared" ref="A15" si="1">A7</f>
        <v>2022</v>
      </c>
      <c r="B15" s="625">
        <f t="shared" si="0"/>
        <v>269</v>
      </c>
      <c r="C15" s="28"/>
      <c r="D15" s="28"/>
      <c r="F15" s="628" t="s">
        <v>1535</v>
      </c>
      <c r="G15" s="624">
        <f>IF(ISBLANK(C7),"",C7)</f>
        <v>21</v>
      </c>
      <c r="I15" s="628" t="s">
        <v>1546</v>
      </c>
      <c r="J15" s="624">
        <f>IF(ISBLANK(C7),"",C7)</f>
        <v>21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12</v>
      </c>
      <c r="I16" s="629" t="s">
        <v>1547</v>
      </c>
      <c r="J16" s="625">
        <f>IF(ISBLANK(D7),"",D7)</f>
        <v>12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0.5</v>
      </c>
    </row>
    <row r="22" spans="1:2" x14ac:dyDescent="0.25">
      <c r="A22" s="628" t="s">
        <v>472</v>
      </c>
      <c r="B22" s="624">
        <f>IF(ISBLANK(H7),"",H7)</f>
        <v>0.2</v>
      </c>
    </row>
    <row r="23" spans="1:2" x14ac:dyDescent="0.25">
      <c r="A23" s="629" t="s">
        <v>373</v>
      </c>
      <c r="B23" s="625">
        <f>IF(ISBLANK(I7),"",I7)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10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20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14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8.8000000000000007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11</v>
      </c>
      <c r="C6" s="761"/>
      <c r="D6" s="761"/>
      <c r="E6" s="459">
        <v>6.3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7</v>
      </c>
      <c r="C7" s="761"/>
      <c r="D7" s="761"/>
      <c r="E7" s="459">
        <v>4.0999999999999996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14</v>
      </c>
      <c r="C8" s="762"/>
      <c r="D8" s="762"/>
      <c r="E8" s="603">
        <v>8.8000000000000007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11</v>
      </c>
      <c r="C16" s="757"/>
      <c r="I16" s="702">
        <f>A6</f>
        <v>2020</v>
      </c>
      <c r="J16" s="676">
        <f>IF(ISBLANK(E6),"",E6)</f>
        <v>6.3</v>
      </c>
      <c r="K16" s="758"/>
    </row>
    <row r="17" spans="1:10" x14ac:dyDescent="0.25">
      <c r="A17" s="703">
        <f>A7</f>
        <v>2021</v>
      </c>
      <c r="B17" s="855">
        <f>IF(ISBLANK(B7),"",B7)</f>
        <v>7</v>
      </c>
      <c r="C17" s="757"/>
      <c r="I17" s="703">
        <f>A7</f>
        <v>2021</v>
      </c>
      <c r="J17" s="855">
        <f>IF(ISBLANK(E7),"",E7)</f>
        <v>4.0999999999999996</v>
      </c>
    </row>
    <row r="18" spans="1:10" x14ac:dyDescent="0.25">
      <c r="A18" s="704">
        <f>A8</f>
        <v>2022</v>
      </c>
      <c r="B18" s="678">
        <f>IF(ISBLANK(B8),"",B8)</f>
        <v>14</v>
      </c>
      <c r="C18" s="757"/>
      <c r="I18" s="704">
        <f>A8</f>
        <v>2022</v>
      </c>
      <c r="J18" s="678">
        <f>IF(ISBLANK(E8),"",E8)</f>
        <v>8.8000000000000007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2</v>
      </c>
      <c r="D5" s="451">
        <f>IF(ISBLANK(B5),"",A5)</f>
        <v>2020</v>
      </c>
      <c r="E5" s="620">
        <f>IF(ISBLANK(B5),"",B5)</f>
        <v>2</v>
      </c>
      <c r="K5" s="219">
        <v>2020</v>
      </c>
      <c r="L5" s="657">
        <v>2.1</v>
      </c>
    </row>
    <row r="6" spans="1:12" x14ac:dyDescent="0.25">
      <c r="A6" s="231">
        <v>2021</v>
      </c>
      <c r="B6" s="604">
        <v>2</v>
      </c>
      <c r="D6" s="452">
        <f>IF(ISBLANK(B6),"",A6)</f>
        <v>2021</v>
      </c>
      <c r="E6" s="621">
        <f>IF(ISBLANK(B6),"",B6)</f>
        <v>2</v>
      </c>
      <c r="K6" s="288">
        <v>2021</v>
      </c>
      <c r="L6" s="659">
        <v>3.3</v>
      </c>
    </row>
    <row r="7" spans="1:12" x14ac:dyDescent="0.25">
      <c r="A7" s="123">
        <v>2022</v>
      </c>
      <c r="B7" s="619">
        <v>2</v>
      </c>
      <c r="D7" s="381">
        <f>IF(ISBLANK(B7),"",A7)</f>
        <v>2022</v>
      </c>
      <c r="E7" s="622">
        <f>IF(ISBLANK(B7),"",B7)</f>
        <v>2</v>
      </c>
      <c r="K7" s="221">
        <v>2022</v>
      </c>
      <c r="L7" s="619">
        <v>5.7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13</v>
      </c>
      <c r="C4" s="645">
        <v>27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13</v>
      </c>
      <c r="C5" s="604">
        <v>19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10</v>
      </c>
      <c r="C6" s="604">
        <v>20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5</v>
      </c>
      <c r="C5" s="645">
        <v>3566</v>
      </c>
      <c r="D5" s="645">
        <v>243</v>
      </c>
      <c r="E5" s="871">
        <v>6.7</v>
      </c>
      <c r="F5" s="1048">
        <v>7.5</v>
      </c>
      <c r="G5" s="1048">
        <v>6.1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6</v>
      </c>
      <c r="C6" s="659">
        <v>2917</v>
      </c>
      <c r="D6" s="659">
        <v>213</v>
      </c>
      <c r="E6" s="659">
        <v>7.2</v>
      </c>
      <c r="F6" s="659">
        <v>7.8</v>
      </c>
      <c r="G6" s="659">
        <v>6.7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6</v>
      </c>
      <c r="C7" s="619">
        <v>2892</v>
      </c>
      <c r="D7" s="619">
        <v>213</v>
      </c>
      <c r="E7" s="619">
        <v>7.3</v>
      </c>
      <c r="F7" s="619">
        <v>7.9</v>
      </c>
      <c r="G7" s="619">
        <v>6.7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8.1999999999999993</v>
      </c>
      <c r="C4" s="657">
        <v>75</v>
      </c>
      <c r="D4" s="657">
        <v>3.1</v>
      </c>
      <c r="E4" s="657">
        <v>87</v>
      </c>
      <c r="F4" s="657">
        <v>0.5</v>
      </c>
      <c r="G4" s="657">
        <v>5</v>
      </c>
      <c r="H4" s="657">
        <v>0</v>
      </c>
      <c r="I4" s="657">
        <v>8</v>
      </c>
      <c r="J4" s="657">
        <v>0.2</v>
      </c>
      <c r="K4" s="255"/>
      <c r="L4" s="255"/>
      <c r="M4" s="255"/>
    </row>
    <row r="5" spans="1:13" x14ac:dyDescent="0.25">
      <c r="A5" s="488">
        <v>2021</v>
      </c>
      <c r="B5" s="604">
        <v>8.1999999999999993</v>
      </c>
      <c r="C5" s="604">
        <v>58</v>
      </c>
      <c r="D5" s="604">
        <v>2.4</v>
      </c>
      <c r="E5" s="604">
        <v>79</v>
      </c>
      <c r="F5" s="604">
        <v>0.5</v>
      </c>
      <c r="G5" s="604">
        <v>8</v>
      </c>
      <c r="H5" s="604">
        <v>0</v>
      </c>
      <c r="I5" s="604">
        <v>6</v>
      </c>
      <c r="J5" s="604">
        <v>0.1</v>
      </c>
      <c r="K5" s="255"/>
      <c r="L5" s="255"/>
      <c r="M5" s="255"/>
    </row>
    <row r="6" spans="1:13" x14ac:dyDescent="0.25">
      <c r="A6" s="483">
        <v>2022</v>
      </c>
      <c r="B6" s="619">
        <v>7.2</v>
      </c>
      <c r="C6" s="619">
        <v>63</v>
      </c>
      <c r="D6" s="619">
        <v>2.8</v>
      </c>
      <c r="E6" s="619">
        <v>81</v>
      </c>
      <c r="F6" s="619">
        <v>0.5</v>
      </c>
      <c r="G6" s="619">
        <v>13</v>
      </c>
      <c r="H6" s="619">
        <v>0</v>
      </c>
      <c r="I6" s="619">
        <v>5</v>
      </c>
      <c r="J6" s="619">
        <v>0.1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4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49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6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80</v>
      </c>
      <c r="C4" s="1015">
        <v>35</v>
      </c>
      <c r="D4" s="1015">
        <v>45</v>
      </c>
      <c r="E4" s="1014">
        <v>416</v>
      </c>
      <c r="F4" s="1015">
        <v>222</v>
      </c>
      <c r="G4" s="1015">
        <v>194</v>
      </c>
      <c r="H4" s="1016">
        <v>4.4000000000000004</v>
      </c>
      <c r="I4" s="1016">
        <v>23.1</v>
      </c>
      <c r="J4" s="1016">
        <v>-18.7</v>
      </c>
      <c r="K4" s="70">
        <v>222</v>
      </c>
      <c r="L4" s="55">
        <v>93</v>
      </c>
      <c r="M4" s="110">
        <v>129</v>
      </c>
      <c r="N4" s="55">
        <v>228</v>
      </c>
      <c r="O4" s="55">
        <v>94</v>
      </c>
      <c r="P4" s="110">
        <v>134</v>
      </c>
    </row>
    <row r="5" spans="1:17" x14ac:dyDescent="0.25">
      <c r="A5" s="288">
        <v>2021</v>
      </c>
      <c r="B5" s="1017">
        <v>113</v>
      </c>
      <c r="C5" s="1018">
        <v>49</v>
      </c>
      <c r="D5" s="1018">
        <v>64</v>
      </c>
      <c r="E5" s="1017">
        <v>436</v>
      </c>
      <c r="F5" s="1018">
        <v>217</v>
      </c>
      <c r="G5" s="1018">
        <v>219</v>
      </c>
      <c r="H5" s="1019">
        <v>6.4</v>
      </c>
      <c r="I5" s="1019">
        <v>24.7</v>
      </c>
      <c r="J5" s="1019">
        <v>-18.3</v>
      </c>
      <c r="K5" s="214">
        <v>324</v>
      </c>
      <c r="L5" s="58">
        <v>139</v>
      </c>
      <c r="M5" s="162">
        <v>185</v>
      </c>
      <c r="N5" s="58">
        <v>333</v>
      </c>
      <c r="O5" s="58">
        <v>139</v>
      </c>
      <c r="P5" s="162">
        <v>194</v>
      </c>
    </row>
    <row r="6" spans="1:17" x14ac:dyDescent="0.25">
      <c r="A6" s="221">
        <v>2022</v>
      </c>
      <c r="B6" s="1020">
        <v>105</v>
      </c>
      <c r="C6" s="1021">
        <v>63</v>
      </c>
      <c r="D6" s="1021">
        <v>42</v>
      </c>
      <c r="E6" s="1020">
        <v>365</v>
      </c>
      <c r="F6" s="1021">
        <v>172</v>
      </c>
      <c r="G6" s="1021">
        <v>193</v>
      </c>
      <c r="H6" s="1022">
        <v>6</v>
      </c>
      <c r="I6" s="1022">
        <v>20.8</v>
      </c>
      <c r="J6" s="1022">
        <v>-14.8</v>
      </c>
      <c r="K6" s="1023">
        <v>374</v>
      </c>
      <c r="L6" s="1024">
        <v>172</v>
      </c>
      <c r="M6" s="1025">
        <v>202</v>
      </c>
      <c r="N6" s="1024">
        <v>425</v>
      </c>
      <c r="O6" s="1024">
        <v>189</v>
      </c>
      <c r="P6" s="1025">
        <v>236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45</v>
      </c>
      <c r="C13" s="321">
        <f>IF(ISBLANK(C4),"",C4)</f>
        <v>35</v>
      </c>
      <c r="D13" s="366"/>
      <c r="E13" s="324">
        <f>A4</f>
        <v>2020</v>
      </c>
      <c r="F13" s="321">
        <f>IF(ISBLANK(G4),"",G4)</f>
        <v>194</v>
      </c>
      <c r="G13" s="321">
        <f>IF(ISBLANK(F4),"",F4)</f>
        <v>222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64</v>
      </c>
      <c r="C14" s="322">
        <f t="shared" ref="C14:C15" si="2">IF(ISBLANK(C5),"",C5)</f>
        <v>49</v>
      </c>
      <c r="D14" s="366"/>
      <c r="E14" s="325">
        <f t="shared" ref="E14:E15" si="3">A5</f>
        <v>2021</v>
      </c>
      <c r="F14" s="322">
        <f t="shared" ref="F14:F15" si="4">IF(ISBLANK(G5),"",G5)</f>
        <v>219</v>
      </c>
      <c r="G14" s="322">
        <f t="shared" ref="G14:G15" si="5">IF(ISBLANK(F5),"",F5)</f>
        <v>217</v>
      </c>
      <c r="H14" s="391"/>
      <c r="I14" s="391"/>
      <c r="J14" s="48"/>
      <c r="K14" s="327" t="s">
        <v>544</v>
      </c>
      <c r="L14" s="330">
        <f>IF(ISBLANK(K4),"",K4)</f>
        <v>222</v>
      </c>
      <c r="M14" s="330">
        <f>IF(ISBLANK(K5),"",K5)</f>
        <v>324</v>
      </c>
      <c r="N14" s="330">
        <f>IF(ISBLANK(K6),"",K6)</f>
        <v>374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42</v>
      </c>
      <c r="C15" s="323">
        <f t="shared" si="2"/>
        <v>63</v>
      </c>
      <c r="E15" s="326">
        <f t="shared" si="3"/>
        <v>2022</v>
      </c>
      <c r="F15" s="323">
        <f t="shared" si="4"/>
        <v>193</v>
      </c>
      <c r="G15" s="323">
        <f t="shared" si="5"/>
        <v>172</v>
      </c>
      <c r="H15" s="213"/>
      <c r="I15" s="213"/>
      <c r="J15" s="28"/>
      <c r="K15" s="328" t="s">
        <v>543</v>
      </c>
      <c r="L15" s="331">
        <f>IF(ISBLANK(N4),"",N4)</f>
        <v>228</v>
      </c>
      <c r="M15" s="331">
        <f>IF(ISBLANK(N5),"",N5)</f>
        <v>333</v>
      </c>
      <c r="N15" s="331">
        <f>IF(ISBLANK(N6),"",N6)</f>
        <v>425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222</v>
      </c>
      <c r="M19" s="330">
        <f>IF(ISBLANK(K5),"",K5)</f>
        <v>324</v>
      </c>
      <c r="N19" s="330">
        <f>IF(ISBLANK(K6),"",K6)</f>
        <v>374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228</v>
      </c>
      <c r="M20" s="331">
        <f>IF(ISBLANK(N5),"",N5)</f>
        <v>333</v>
      </c>
      <c r="N20" s="331">
        <f>IF(ISBLANK(N6),"",N6)</f>
        <v>425</v>
      </c>
      <c r="O20" s="366"/>
    </row>
    <row r="21" spans="1:15" x14ac:dyDescent="0.25">
      <c r="A21" s="324">
        <f>A4</f>
        <v>2020</v>
      </c>
      <c r="B21" s="321">
        <f>IF(ISBLANK(D4),"",D4)</f>
        <v>45</v>
      </c>
      <c r="C21" s="321">
        <f>IF(ISBLANK(C4),"",C4)</f>
        <v>35</v>
      </c>
      <c r="E21" s="324">
        <f>A4</f>
        <v>2020</v>
      </c>
      <c r="F21" s="321">
        <f>IF(ISBLANK(G4),"",G4)</f>
        <v>194</v>
      </c>
      <c r="G21" s="321">
        <f>IF(ISBLANK(F4),"",F4)</f>
        <v>222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64</v>
      </c>
      <c r="C22" s="322">
        <f t="shared" ref="C22:C23" si="8">IF(ISBLANK(C5),"",C5)</f>
        <v>49</v>
      </c>
      <c r="E22" s="325">
        <f t="shared" ref="E22:E23" si="9">A5</f>
        <v>2021</v>
      </c>
      <c r="F22" s="322">
        <f t="shared" ref="F22:F23" si="10">IF(ISBLANK(G5),"",G5)</f>
        <v>219</v>
      </c>
      <c r="G22" s="322">
        <f t="shared" ref="G22:G23" si="11">IF(ISBLANK(F5),"",F5)</f>
        <v>217</v>
      </c>
    </row>
    <row r="23" spans="1:15" x14ac:dyDescent="0.25">
      <c r="A23" s="326">
        <f t="shared" si="6"/>
        <v>2022</v>
      </c>
      <c r="B23" s="323">
        <f t="shared" si="7"/>
        <v>42</v>
      </c>
      <c r="C23" s="323">
        <f t="shared" si="8"/>
        <v>63</v>
      </c>
      <c r="E23" s="326">
        <f t="shared" si="9"/>
        <v>2022</v>
      </c>
      <c r="F23" s="323">
        <f t="shared" si="10"/>
        <v>193</v>
      </c>
      <c r="G23" s="323">
        <f t="shared" si="11"/>
        <v>172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0</v>
      </c>
      <c r="C5" s="613"/>
      <c r="D5" s="613"/>
      <c r="E5" s="601">
        <v>13</v>
      </c>
      <c r="F5" s="618"/>
      <c r="G5" s="947"/>
      <c r="H5" s="601">
        <v>89</v>
      </c>
      <c r="I5" s="618">
        <v>18</v>
      </c>
      <c r="J5" s="618">
        <v>71</v>
      </c>
      <c r="K5" s="618"/>
      <c r="L5" s="947"/>
    </row>
    <row r="6" spans="1:12" x14ac:dyDescent="0.25">
      <c r="A6" s="288">
        <v>2021</v>
      </c>
      <c r="B6" s="603">
        <v>3</v>
      </c>
      <c r="C6" s="614"/>
      <c r="D6" s="614"/>
      <c r="E6" s="1043">
        <v>9</v>
      </c>
      <c r="F6" s="1037"/>
      <c r="G6" s="982"/>
      <c r="H6" s="1043">
        <v>71</v>
      </c>
      <c r="I6" s="1037">
        <v>23</v>
      </c>
      <c r="J6" s="1037">
        <v>48</v>
      </c>
      <c r="K6" s="1037"/>
      <c r="L6" s="982"/>
    </row>
    <row r="7" spans="1:12" x14ac:dyDescent="0.25">
      <c r="A7" s="220">
        <v>2022</v>
      </c>
      <c r="B7" s="603">
        <v>4</v>
      </c>
      <c r="C7" s="614"/>
      <c r="D7" s="614"/>
      <c r="E7" s="1043">
        <v>6</v>
      </c>
      <c r="F7" s="1037"/>
      <c r="G7" s="982"/>
      <c r="H7" s="1043">
        <v>49</v>
      </c>
      <c r="I7" s="1037">
        <v>15</v>
      </c>
      <c r="J7" s="1037">
        <v>34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15</v>
      </c>
    </row>
    <row r="15" spans="1:12" ht="30" x14ac:dyDescent="0.25">
      <c r="A15" s="835" t="s">
        <v>1551</v>
      </c>
      <c r="B15" s="625">
        <f>IF(ISBLANK(J7),"",J7)</f>
        <v>34</v>
      </c>
    </row>
    <row r="17" spans="1:2" x14ac:dyDescent="0.25">
      <c r="A17" s="627" t="s">
        <v>1548</v>
      </c>
      <c r="B17" s="623">
        <f>IF(ISBLANK(I7),"",I7)</f>
        <v>15</v>
      </c>
    </row>
    <row r="18" spans="1:2" x14ac:dyDescent="0.25">
      <c r="A18" s="629" t="s">
        <v>1549</v>
      </c>
      <c r="B18" s="625">
        <f>IF(ISBLANK(J7),"",J7)</f>
        <v>34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43.5</v>
      </c>
      <c r="C4" s="55">
        <v>2019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32.1</v>
      </c>
      <c r="C5" s="61">
        <v>2019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53.3</v>
      </c>
      <c r="C6" s="616">
        <v>14.3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52.5</v>
      </c>
      <c r="C10" s="616">
        <v>21.4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>
        <v>43.5</v>
      </c>
      <c r="C13" s="170">
        <v>32.1</v>
      </c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256.65600000000001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258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7500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127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7020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28195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45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3.4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27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257.36500000000001</v>
      </c>
      <c r="C5" s="613">
        <v>154.36500000000001</v>
      </c>
      <c r="D5" s="753">
        <v>5242</v>
      </c>
      <c r="E5" s="753">
        <v>30</v>
      </c>
      <c r="G5" s="360">
        <v>2014</v>
      </c>
      <c r="H5" s="70">
        <v>29378.81</v>
      </c>
      <c r="I5" s="55">
        <v>11892.05</v>
      </c>
      <c r="J5" s="55">
        <v>17486.759999999998</v>
      </c>
      <c r="K5" s="71">
        <v>47</v>
      </c>
    </row>
    <row r="6" spans="1:12" x14ac:dyDescent="0.25">
      <c r="A6" s="288">
        <v>2021</v>
      </c>
      <c r="B6" s="603">
        <v>256.65600000000001</v>
      </c>
      <c r="C6" s="614">
        <v>153.65600000000001</v>
      </c>
      <c r="D6" s="961">
        <v>4833</v>
      </c>
      <c r="E6" s="961">
        <v>28</v>
      </c>
      <c r="G6" s="482">
        <v>2017</v>
      </c>
      <c r="H6" s="214">
        <v>28150.01</v>
      </c>
      <c r="I6" s="58">
        <v>11892.01</v>
      </c>
      <c r="J6" s="58">
        <v>16258</v>
      </c>
      <c r="K6" s="216">
        <v>45</v>
      </c>
    </row>
    <row r="7" spans="1:12" x14ac:dyDescent="0.25">
      <c r="A7" s="220">
        <v>2022</v>
      </c>
      <c r="B7" s="603">
        <v>256.65600000000001</v>
      </c>
      <c r="C7" s="614">
        <v>153.65600000000001</v>
      </c>
      <c r="D7" s="961">
        <v>4521</v>
      </c>
      <c r="E7" s="961">
        <v>27</v>
      </c>
      <c r="G7" s="484">
        <v>2020</v>
      </c>
      <c r="H7" s="72">
        <v>28195</v>
      </c>
      <c r="I7" s="61">
        <v>11937.01</v>
      </c>
      <c r="J7" s="61">
        <v>16257.99</v>
      </c>
      <c r="K7" s="73">
        <v>45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153.65600000000001</v>
      </c>
      <c r="D14" s="633">
        <f>A5</f>
        <v>2020</v>
      </c>
      <c r="E14" s="627">
        <f>IF(ISBLANK(D5),"",D5)</f>
        <v>5242</v>
      </c>
      <c r="F14" s="213"/>
      <c r="G14" s="636" t="s">
        <v>933</v>
      </c>
      <c r="H14" s="623">
        <f>IF(ISBLANK(J7),"",J7)</f>
        <v>16257.99</v>
      </c>
      <c r="I14" s="213"/>
      <c r="J14" s="213"/>
    </row>
    <row r="15" spans="1:12" x14ac:dyDescent="0.25">
      <c r="A15" s="872" t="s">
        <v>16</v>
      </c>
      <c r="B15" s="632">
        <f>IF(ISBLANK(B7),"",B7)</f>
        <v>256.65600000000001</v>
      </c>
      <c r="D15" s="634">
        <f t="shared" ref="D15:D16" si="0">A6</f>
        <v>2021</v>
      </c>
      <c r="E15" s="628">
        <f>IF(ISBLANK(D6),"",D6)</f>
        <v>4833</v>
      </c>
      <c r="F15" s="213"/>
      <c r="G15" s="637" t="s">
        <v>934</v>
      </c>
      <c r="H15" s="625">
        <f>IF(ISBLANK(I7),"",I7)</f>
        <v>11937.01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4521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153.65600000000001</v>
      </c>
      <c r="F19" s="255"/>
      <c r="G19" s="636" t="s">
        <v>537</v>
      </c>
      <c r="H19" s="623">
        <f>IF(ISBLANK(J7),"",J7)</f>
        <v>16257.99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256.65600000000001</v>
      </c>
      <c r="F20" s="255"/>
      <c r="G20" s="637" t="s">
        <v>536</v>
      </c>
      <c r="H20" s="625">
        <f>IF(ISBLANK(I7),"",I7)</f>
        <v>11937.01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3</v>
      </c>
      <c r="C5" s="1101">
        <v>7500</v>
      </c>
      <c r="D5" s="1102">
        <v>258</v>
      </c>
      <c r="E5" s="1101">
        <v>6750</v>
      </c>
      <c r="F5" s="1102">
        <v>127</v>
      </c>
    </row>
    <row r="6" spans="1:9" x14ac:dyDescent="0.25">
      <c r="A6" s="220">
        <v>2021</v>
      </c>
      <c r="B6" s="1101">
        <v>5.2</v>
      </c>
      <c r="C6" s="1101">
        <v>7500</v>
      </c>
      <c r="D6" s="1102">
        <v>258</v>
      </c>
      <c r="E6" s="1101">
        <v>6774</v>
      </c>
      <c r="F6" s="1102">
        <v>127</v>
      </c>
    </row>
    <row r="7" spans="1:9" x14ac:dyDescent="0.25">
      <c r="A7" s="221">
        <v>2022</v>
      </c>
      <c r="B7" s="73">
        <v>3.4</v>
      </c>
      <c r="C7" s="73">
        <v>7500</v>
      </c>
      <c r="D7" s="73">
        <v>258</v>
      </c>
      <c r="E7" s="73">
        <v>7020</v>
      </c>
      <c r="F7" s="73">
        <v>127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39364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31068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8296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102551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83708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18843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2.7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2.2999999999999998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16814</v>
      </c>
      <c r="C5" s="460">
        <v>13809</v>
      </c>
      <c r="D5" s="460">
        <v>3005</v>
      </c>
      <c r="E5" s="459">
        <v>45652</v>
      </c>
      <c r="F5" s="460">
        <v>40987</v>
      </c>
      <c r="G5" s="460">
        <v>4665</v>
      </c>
      <c r="H5" s="459">
        <v>3</v>
      </c>
      <c r="I5" s="765">
        <v>1.6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22162</v>
      </c>
      <c r="C6" s="460">
        <v>19261</v>
      </c>
      <c r="D6" s="460">
        <v>2901</v>
      </c>
      <c r="E6" s="459">
        <v>67872</v>
      </c>
      <c r="F6" s="460">
        <v>61433</v>
      </c>
      <c r="G6" s="460">
        <v>6439</v>
      </c>
      <c r="H6" s="459">
        <v>3.2</v>
      </c>
      <c r="I6" s="765">
        <v>2.2000000000000002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39364</v>
      </c>
      <c r="C7" s="614">
        <v>31068</v>
      </c>
      <c r="D7" s="614">
        <v>8296</v>
      </c>
      <c r="E7" s="603">
        <v>102551</v>
      </c>
      <c r="F7" s="614">
        <v>83708</v>
      </c>
      <c r="G7" s="614">
        <v>18843</v>
      </c>
      <c r="H7" s="949">
        <v>2.7</v>
      </c>
      <c r="I7" s="950">
        <v>2.2999999999999998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16814</v>
      </c>
      <c r="C14" s="676">
        <f t="shared" ref="C14:D14" si="0">IF(ISBLANK(C5),"",C5)</f>
        <v>13809</v>
      </c>
      <c r="D14" s="671">
        <f t="shared" si="0"/>
        <v>3005</v>
      </c>
      <c r="F14" s="886">
        <f>A5</f>
        <v>2020</v>
      </c>
      <c r="G14" s="676">
        <f>IF(ISBLANK(E5),"",E5)</f>
        <v>45652</v>
      </c>
      <c r="H14" s="676">
        <f t="shared" ref="H14:I16" si="1">IF(ISBLANK(F5),"",F5)</f>
        <v>40987</v>
      </c>
      <c r="I14" s="671">
        <f t="shared" si="1"/>
        <v>4665</v>
      </c>
      <c r="J14" s="758"/>
      <c r="K14" s="886">
        <f>A5</f>
        <v>2020</v>
      </c>
      <c r="L14" s="676">
        <f>IF(ISBLANK(H5),"",H5)</f>
        <v>3</v>
      </c>
      <c r="M14" s="671">
        <f>IF(ISBLANK(I5),"",I5)</f>
        <v>1.6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22162</v>
      </c>
      <c r="C15" s="881">
        <f t="shared" si="3"/>
        <v>19261</v>
      </c>
      <c r="D15" s="888">
        <f t="shared" si="3"/>
        <v>2901</v>
      </c>
      <c r="F15" s="892">
        <f t="shared" ref="F15:F16" si="4">A6</f>
        <v>2021</v>
      </c>
      <c r="G15" s="855">
        <f t="shared" ref="G15:G16" si="5">IF(ISBLANK(E6),"",E6)</f>
        <v>67872</v>
      </c>
      <c r="H15" s="855">
        <f t="shared" si="1"/>
        <v>61433</v>
      </c>
      <c r="I15" s="672">
        <f t="shared" si="1"/>
        <v>6439</v>
      </c>
      <c r="J15" s="213"/>
      <c r="K15" s="892">
        <f t="shared" ref="K15:K16" si="6">A6</f>
        <v>2021</v>
      </c>
      <c r="L15" s="855">
        <f t="shared" ref="L15:M16" si="7">IF(ISBLANK(H6),"",H6)</f>
        <v>3.2</v>
      </c>
      <c r="M15" s="672">
        <f t="shared" si="7"/>
        <v>2.2000000000000002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39364</v>
      </c>
      <c r="C16" s="890">
        <f t="shared" si="3"/>
        <v>31068</v>
      </c>
      <c r="D16" s="891">
        <f t="shared" si="3"/>
        <v>8296</v>
      </c>
      <c r="F16" s="893">
        <f t="shared" si="4"/>
        <v>2022</v>
      </c>
      <c r="G16" s="678">
        <f t="shared" si="5"/>
        <v>102551</v>
      </c>
      <c r="H16" s="678">
        <f t="shared" si="1"/>
        <v>83708</v>
      </c>
      <c r="I16" s="673">
        <f t="shared" si="1"/>
        <v>18843</v>
      </c>
      <c r="J16" s="213"/>
      <c r="K16" s="893">
        <f t="shared" si="6"/>
        <v>2022</v>
      </c>
      <c r="L16" s="678">
        <f t="shared" si="7"/>
        <v>2.7</v>
      </c>
      <c r="M16" s="673">
        <f t="shared" si="7"/>
        <v>2.2999999999999998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16814</v>
      </c>
      <c r="C22" s="676">
        <f t="shared" ref="C22:D22" si="8">IF(ISBLANK(C5),"",C5)</f>
        <v>13809</v>
      </c>
      <c r="D22" s="671">
        <f t="shared" si="8"/>
        <v>3005</v>
      </c>
      <c r="F22" s="886">
        <f>A5</f>
        <v>2020</v>
      </c>
      <c r="G22" s="676">
        <f>IF(ISBLANK(E5),"",E5)</f>
        <v>45652</v>
      </c>
      <c r="H22" s="676">
        <f t="shared" ref="H22:I24" si="9">IF(ISBLANK(F5),"",F5)</f>
        <v>40987</v>
      </c>
      <c r="I22" s="671">
        <f t="shared" si="9"/>
        <v>4665</v>
      </c>
      <c r="J22" s="758"/>
      <c r="K22" s="886">
        <f>A5</f>
        <v>2020</v>
      </c>
      <c r="L22" s="676">
        <f>IF(ISBLANK(H5),"",H5)</f>
        <v>3</v>
      </c>
      <c r="M22" s="671">
        <f>IF(ISBLANK(I5),"",I5)</f>
        <v>1.6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22162</v>
      </c>
      <c r="C23" s="855">
        <f t="shared" si="11"/>
        <v>19261</v>
      </c>
      <c r="D23" s="672">
        <f t="shared" si="11"/>
        <v>2901</v>
      </c>
      <c r="F23" s="892">
        <f t="shared" ref="F23:F24" si="12">A6</f>
        <v>2021</v>
      </c>
      <c r="G23" s="855">
        <f t="shared" ref="G23:G24" si="13">IF(ISBLANK(E6),"",E6)</f>
        <v>67872</v>
      </c>
      <c r="H23" s="855">
        <f t="shared" si="9"/>
        <v>61433</v>
      </c>
      <c r="I23" s="672">
        <f t="shared" si="9"/>
        <v>6439</v>
      </c>
      <c r="J23" s="213"/>
      <c r="K23" s="892">
        <f t="shared" ref="K23:K24" si="14">A6</f>
        <v>2021</v>
      </c>
      <c r="L23" s="855">
        <f t="shared" ref="L23:M24" si="15">IF(ISBLANK(H6),"",H6)</f>
        <v>3.2</v>
      </c>
      <c r="M23" s="672">
        <f t="shared" si="15"/>
        <v>2.2000000000000002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39364</v>
      </c>
      <c r="C24" s="678">
        <f t="shared" si="11"/>
        <v>31068</v>
      </c>
      <c r="D24" s="673">
        <f t="shared" si="11"/>
        <v>8296</v>
      </c>
      <c r="F24" s="893">
        <f t="shared" si="12"/>
        <v>2022</v>
      </c>
      <c r="G24" s="678">
        <f t="shared" si="13"/>
        <v>102551</v>
      </c>
      <c r="H24" s="678">
        <f t="shared" si="9"/>
        <v>83708</v>
      </c>
      <c r="I24" s="673">
        <f t="shared" si="9"/>
        <v>18843</v>
      </c>
      <c r="J24" s="213"/>
      <c r="K24" s="893">
        <f t="shared" si="14"/>
        <v>2022</v>
      </c>
      <c r="L24" s="678">
        <f t="shared" si="15"/>
        <v>2.7</v>
      </c>
      <c r="M24" s="673">
        <f t="shared" si="15"/>
        <v>2.2999999999999998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54</v>
      </c>
      <c r="C3" s="71">
        <v>34</v>
      </c>
      <c r="D3" s="71">
        <v>15</v>
      </c>
      <c r="F3" s="105" t="s">
        <v>545</v>
      </c>
      <c r="G3" s="97">
        <f>IF(ISBLANK(B3),"",B3)</f>
        <v>54</v>
      </c>
      <c r="H3" s="97">
        <f>IF(ISBLANK(B4),"",B4)</f>
        <v>93</v>
      </c>
      <c r="I3" s="97">
        <f>IF(ISBLANK(B5),"",B5)</f>
        <v>83</v>
      </c>
      <c r="J3" s="367"/>
    </row>
    <row r="4" spans="1:12" x14ac:dyDescent="0.25">
      <c r="A4" s="288">
        <v>2021</v>
      </c>
      <c r="B4" s="216">
        <v>93</v>
      </c>
      <c r="C4" s="216">
        <v>33</v>
      </c>
      <c r="D4" s="216">
        <v>13.3</v>
      </c>
      <c r="F4" s="130" t="s">
        <v>546</v>
      </c>
      <c r="G4" s="98">
        <f>IF(ISBLANK(C3),"",C3)</f>
        <v>34</v>
      </c>
      <c r="H4" s="98">
        <f>IF(ISBLANK(C4),"",C4)</f>
        <v>33</v>
      </c>
      <c r="I4" s="98">
        <f>IF(ISBLANK(C5),"",C5)</f>
        <v>34</v>
      </c>
      <c r="J4" s="367"/>
    </row>
    <row r="5" spans="1:12" x14ac:dyDescent="0.25">
      <c r="A5" s="220">
        <v>2022</v>
      </c>
      <c r="B5" s="170">
        <v>83</v>
      </c>
      <c r="C5" s="170">
        <v>34</v>
      </c>
      <c r="D5" s="170">
        <v>11.9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54</v>
      </c>
      <c r="H8" s="97">
        <f>IF(ISBLANK(B4),"",B4)</f>
        <v>93</v>
      </c>
      <c r="I8" s="97">
        <f>IF(ISBLANK(B5),"",B5)</f>
        <v>83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34</v>
      </c>
      <c r="H9" s="98">
        <f>IF(ISBLANK(C4),"",C4)</f>
        <v>33</v>
      </c>
      <c r="I9" s="98">
        <f>IF(ISBLANK(C5),"",C5)</f>
        <v>34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13.3</v>
      </c>
      <c r="I13" s="132">
        <f>IF(ISBLANK(D5),"",D5)</f>
        <v>11.9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296</v>
      </c>
      <c r="C4" s="110">
        <v>279</v>
      </c>
      <c r="E4" s="29" t="s">
        <v>548</v>
      </c>
      <c r="F4" s="165">
        <f>B4/($B$22+$C$22)*100</f>
        <v>1.6905591410131933</v>
      </c>
      <c r="G4" s="165">
        <f>C4/($B$22+$C$22)*100</f>
        <v>1.593466217373922</v>
      </c>
      <c r="J4" s="29" t="s">
        <v>548</v>
      </c>
      <c r="K4" s="165">
        <f>G4</f>
        <v>1.593466217373922</v>
      </c>
    </row>
    <row r="5" spans="1:11" x14ac:dyDescent="0.25">
      <c r="A5" s="204" t="s">
        <v>549</v>
      </c>
      <c r="B5" s="214">
        <v>279</v>
      </c>
      <c r="C5" s="162">
        <v>306</v>
      </c>
      <c r="E5" s="29" t="s">
        <v>549</v>
      </c>
      <c r="F5" s="165">
        <f t="shared" ref="F5:G21" si="0">B5/($B$22+$C$22)*100</f>
        <v>1.593466217373922</v>
      </c>
      <c r="G5" s="165">
        <f t="shared" si="0"/>
        <v>1.7476726255068822</v>
      </c>
      <c r="J5" s="29" t="s">
        <v>549</v>
      </c>
      <c r="K5" s="165">
        <f t="shared" ref="K5:K21" si="1">G5</f>
        <v>1.7476726255068822</v>
      </c>
    </row>
    <row r="6" spans="1:11" x14ac:dyDescent="0.25">
      <c r="A6" s="204" t="s">
        <v>550</v>
      </c>
      <c r="B6" s="214">
        <v>310</v>
      </c>
      <c r="C6" s="162">
        <v>372</v>
      </c>
      <c r="E6" s="29" t="s">
        <v>550</v>
      </c>
      <c r="F6" s="165">
        <f t="shared" si="0"/>
        <v>1.7705180193043579</v>
      </c>
      <c r="G6" s="165">
        <f t="shared" si="0"/>
        <v>2.1246216231652291</v>
      </c>
      <c r="J6" s="29" t="s">
        <v>550</v>
      </c>
      <c r="K6" s="165">
        <f t="shared" si="1"/>
        <v>2.1246216231652291</v>
      </c>
    </row>
    <row r="7" spans="1:11" x14ac:dyDescent="0.25">
      <c r="A7" s="204" t="s">
        <v>551</v>
      </c>
      <c r="B7" s="214">
        <v>339</v>
      </c>
      <c r="C7" s="162">
        <v>355</v>
      </c>
      <c r="E7" s="29" t="s">
        <v>551</v>
      </c>
      <c r="F7" s="165">
        <f t="shared" si="0"/>
        <v>1.936147124336056</v>
      </c>
      <c r="G7" s="165">
        <f t="shared" si="0"/>
        <v>2.0275286995259578</v>
      </c>
      <c r="J7" s="29" t="s">
        <v>551</v>
      </c>
      <c r="K7" s="165">
        <f t="shared" si="1"/>
        <v>2.0275286995259578</v>
      </c>
    </row>
    <row r="8" spans="1:11" x14ac:dyDescent="0.25">
      <c r="A8" s="204" t="s">
        <v>552</v>
      </c>
      <c r="B8" s="214">
        <v>319</v>
      </c>
      <c r="C8" s="162">
        <v>359</v>
      </c>
      <c r="E8" s="29" t="s">
        <v>552</v>
      </c>
      <c r="F8" s="165">
        <f t="shared" si="0"/>
        <v>1.8219201553486779</v>
      </c>
      <c r="G8" s="165">
        <f t="shared" si="0"/>
        <v>2.0503740933234336</v>
      </c>
      <c r="J8" s="29" t="s">
        <v>552</v>
      </c>
      <c r="K8" s="165">
        <f t="shared" si="1"/>
        <v>2.0503740933234336</v>
      </c>
    </row>
    <row r="9" spans="1:11" x14ac:dyDescent="0.25">
      <c r="A9" s="204" t="s">
        <v>553</v>
      </c>
      <c r="B9" s="214">
        <v>322</v>
      </c>
      <c r="C9" s="162">
        <v>407</v>
      </c>
      <c r="E9" s="29" t="s">
        <v>553</v>
      </c>
      <c r="F9" s="165">
        <f t="shared" si="0"/>
        <v>1.8390542006967845</v>
      </c>
      <c r="G9" s="165">
        <f t="shared" si="0"/>
        <v>2.3245188188931407</v>
      </c>
      <c r="J9" s="29" t="s">
        <v>553</v>
      </c>
      <c r="K9" s="165">
        <f t="shared" si="1"/>
        <v>2.3245188188931407</v>
      </c>
    </row>
    <row r="10" spans="1:11" x14ac:dyDescent="0.25">
      <c r="A10" s="204" t="s">
        <v>554</v>
      </c>
      <c r="B10" s="214">
        <v>350</v>
      </c>
      <c r="C10" s="162">
        <v>408</v>
      </c>
      <c r="E10" s="29" t="s">
        <v>554</v>
      </c>
      <c r="F10" s="165">
        <f t="shared" si="0"/>
        <v>1.9989719572791138</v>
      </c>
      <c r="G10" s="165">
        <f t="shared" si="0"/>
        <v>2.3302301673425094</v>
      </c>
      <c r="J10" s="29" t="s">
        <v>554</v>
      </c>
      <c r="K10" s="165">
        <f t="shared" si="1"/>
        <v>2.3302301673425094</v>
      </c>
    </row>
    <row r="11" spans="1:11" x14ac:dyDescent="0.25">
      <c r="A11" s="204" t="s">
        <v>555</v>
      </c>
      <c r="B11" s="214">
        <v>438</v>
      </c>
      <c r="C11" s="162">
        <v>490</v>
      </c>
      <c r="E11" s="29" t="s">
        <v>555</v>
      </c>
      <c r="F11" s="165">
        <f t="shared" si="0"/>
        <v>2.5015706208235766</v>
      </c>
      <c r="G11" s="165">
        <f t="shared" si="0"/>
        <v>2.7985607401907591</v>
      </c>
      <c r="J11" s="29" t="s">
        <v>555</v>
      </c>
      <c r="K11" s="165">
        <f t="shared" si="1"/>
        <v>2.7985607401907591</v>
      </c>
    </row>
    <row r="12" spans="1:11" x14ac:dyDescent="0.25">
      <c r="A12" s="204" t="s">
        <v>556</v>
      </c>
      <c r="B12" s="214">
        <v>455</v>
      </c>
      <c r="C12" s="162">
        <v>534</v>
      </c>
      <c r="E12" s="29" t="s">
        <v>556</v>
      </c>
      <c r="F12" s="165">
        <f t="shared" si="0"/>
        <v>2.5986635444628479</v>
      </c>
      <c r="G12" s="165">
        <f t="shared" si="0"/>
        <v>3.0498600719629905</v>
      </c>
      <c r="J12" s="29" t="s">
        <v>556</v>
      </c>
      <c r="K12" s="165">
        <f t="shared" si="1"/>
        <v>3.0498600719629905</v>
      </c>
    </row>
    <row r="13" spans="1:11" x14ac:dyDescent="0.25">
      <c r="A13" s="204" t="s">
        <v>557</v>
      </c>
      <c r="B13" s="214">
        <v>595</v>
      </c>
      <c r="C13" s="162">
        <v>606</v>
      </c>
      <c r="E13" s="29" t="s">
        <v>557</v>
      </c>
      <c r="F13" s="165">
        <f t="shared" si="0"/>
        <v>3.3982523273744931</v>
      </c>
      <c r="G13" s="165">
        <f t="shared" si="0"/>
        <v>3.4610771603175507</v>
      </c>
      <c r="J13" s="29" t="s">
        <v>557</v>
      </c>
      <c r="K13" s="165">
        <f t="shared" si="1"/>
        <v>3.4610771603175507</v>
      </c>
    </row>
    <row r="14" spans="1:11" x14ac:dyDescent="0.25">
      <c r="A14" s="204" t="s">
        <v>558</v>
      </c>
      <c r="B14" s="214">
        <v>592</v>
      </c>
      <c r="C14" s="162">
        <v>665</v>
      </c>
      <c r="E14" s="29" t="s">
        <v>558</v>
      </c>
      <c r="F14" s="165">
        <f t="shared" si="0"/>
        <v>3.3811182820263865</v>
      </c>
      <c r="G14" s="165">
        <f t="shared" si="0"/>
        <v>3.798046718830316</v>
      </c>
      <c r="J14" s="29" t="s">
        <v>558</v>
      </c>
      <c r="K14" s="165">
        <f t="shared" si="1"/>
        <v>3.798046718830316</v>
      </c>
    </row>
    <row r="15" spans="1:11" x14ac:dyDescent="0.25">
      <c r="A15" s="204" t="s">
        <v>559</v>
      </c>
      <c r="B15" s="214">
        <v>623</v>
      </c>
      <c r="C15" s="162">
        <v>596</v>
      </c>
      <c r="E15" s="29" t="s">
        <v>559</v>
      </c>
      <c r="F15" s="165">
        <f t="shared" si="0"/>
        <v>3.558170083956822</v>
      </c>
      <c r="G15" s="165">
        <f t="shared" si="0"/>
        <v>3.4039636758238623</v>
      </c>
      <c r="J15" s="29" t="s">
        <v>559</v>
      </c>
      <c r="K15" s="165">
        <f t="shared" si="1"/>
        <v>3.4039636758238623</v>
      </c>
    </row>
    <row r="16" spans="1:11" x14ac:dyDescent="0.25">
      <c r="A16" s="204" t="s">
        <v>560</v>
      </c>
      <c r="B16" s="214">
        <v>788</v>
      </c>
      <c r="C16" s="162">
        <v>693</v>
      </c>
      <c r="E16" s="29" t="s">
        <v>560</v>
      </c>
      <c r="F16" s="165">
        <f t="shared" si="0"/>
        <v>4.5005425781026895</v>
      </c>
      <c r="G16" s="165">
        <f t="shared" si="0"/>
        <v>3.9579644754126444</v>
      </c>
      <c r="J16" s="29" t="s">
        <v>560</v>
      </c>
      <c r="K16" s="165">
        <f t="shared" si="1"/>
        <v>3.9579644754126444</v>
      </c>
    </row>
    <row r="17" spans="1:11" x14ac:dyDescent="0.25">
      <c r="A17" s="204" t="s">
        <v>561</v>
      </c>
      <c r="B17" s="214">
        <v>1048</v>
      </c>
      <c r="C17" s="162">
        <v>875</v>
      </c>
      <c r="E17" s="29" t="s">
        <v>561</v>
      </c>
      <c r="F17" s="165">
        <f t="shared" si="0"/>
        <v>5.9854931749386031</v>
      </c>
      <c r="G17" s="165">
        <f t="shared" si="0"/>
        <v>4.9974298931977845</v>
      </c>
      <c r="J17" s="29" t="s">
        <v>561</v>
      </c>
      <c r="K17" s="165">
        <f t="shared" si="1"/>
        <v>4.9974298931977845</v>
      </c>
    </row>
    <row r="18" spans="1:11" x14ac:dyDescent="0.25">
      <c r="A18" s="204" t="s">
        <v>562</v>
      </c>
      <c r="B18" s="214">
        <v>924</v>
      </c>
      <c r="C18" s="162">
        <v>779</v>
      </c>
      <c r="E18" s="29" t="s">
        <v>562</v>
      </c>
      <c r="F18" s="165">
        <f t="shared" si="0"/>
        <v>5.2772859672168595</v>
      </c>
      <c r="G18" s="165">
        <f t="shared" si="0"/>
        <v>4.4491404420583702</v>
      </c>
      <c r="J18" s="29" t="s">
        <v>562</v>
      </c>
      <c r="K18" s="165">
        <f t="shared" si="1"/>
        <v>4.4491404420583702</v>
      </c>
    </row>
    <row r="19" spans="1:11" x14ac:dyDescent="0.25">
      <c r="A19" s="204" t="s">
        <v>563</v>
      </c>
      <c r="B19" s="214">
        <v>607</v>
      </c>
      <c r="C19" s="162">
        <v>448</v>
      </c>
      <c r="E19" s="29" t="s">
        <v>563</v>
      </c>
      <c r="F19" s="165">
        <f t="shared" si="0"/>
        <v>3.4667885087669199</v>
      </c>
      <c r="G19" s="165">
        <f t="shared" si="0"/>
        <v>2.5586841053172651</v>
      </c>
      <c r="J19" s="29" t="s">
        <v>563</v>
      </c>
      <c r="K19" s="165">
        <f t="shared" si="1"/>
        <v>2.5586841053172651</v>
      </c>
    </row>
    <row r="20" spans="1:11" x14ac:dyDescent="0.25">
      <c r="A20" s="204" t="s">
        <v>564</v>
      </c>
      <c r="B20" s="214">
        <v>403</v>
      </c>
      <c r="C20" s="162">
        <v>261</v>
      </c>
      <c r="E20" s="29" t="s">
        <v>564</v>
      </c>
      <c r="F20" s="165">
        <f t="shared" si="0"/>
        <v>2.301673425095665</v>
      </c>
      <c r="G20" s="165">
        <f t="shared" si="0"/>
        <v>1.4906619452852818</v>
      </c>
      <c r="J20" s="29" t="s">
        <v>564</v>
      </c>
      <c r="K20" s="165">
        <f t="shared" si="1"/>
        <v>1.4906619452852818</v>
      </c>
    </row>
    <row r="21" spans="1:11" x14ac:dyDescent="0.25">
      <c r="A21" s="205" t="s">
        <v>565</v>
      </c>
      <c r="B21" s="72">
        <v>249</v>
      </c>
      <c r="C21" s="111">
        <v>139</v>
      </c>
      <c r="E21" s="31" t="s">
        <v>565</v>
      </c>
      <c r="F21" s="165">
        <f t="shared" si="0"/>
        <v>1.4221257638928553</v>
      </c>
      <c r="G21" s="165">
        <f t="shared" si="0"/>
        <v>0.79387743446227654</v>
      </c>
      <c r="J21" s="31" t="s">
        <v>565</v>
      </c>
      <c r="K21" s="212">
        <f t="shared" si="1"/>
        <v>0.79387743446227654</v>
      </c>
    </row>
    <row r="22" spans="1:11" x14ac:dyDescent="0.25">
      <c r="A22" s="311" t="s">
        <v>16</v>
      </c>
      <c r="B22" s="121">
        <f>SUM(B4:B21)</f>
        <v>8937</v>
      </c>
      <c r="C22" s="124">
        <f>SUM(C4:C21)</f>
        <v>8572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>
        <v>825</v>
      </c>
      <c r="C3" s="110">
        <v>1089</v>
      </c>
      <c r="E3" s="299" t="s">
        <v>717</v>
      </c>
      <c r="F3" s="71">
        <v>54.45</v>
      </c>
      <c r="G3" s="71">
        <v>59.36</v>
      </c>
      <c r="K3" s="122" t="s">
        <v>16</v>
      </c>
      <c r="L3" s="71">
        <v>2.66</v>
      </c>
      <c r="M3" s="71">
        <v>2.29</v>
      </c>
    </row>
    <row r="4" spans="1:16" x14ac:dyDescent="0.25">
      <c r="A4" s="204" t="s">
        <v>712</v>
      </c>
      <c r="B4" s="214">
        <v>1046</v>
      </c>
      <c r="C4" s="162">
        <v>1357</v>
      </c>
      <c r="E4" s="300" t="s">
        <v>718</v>
      </c>
      <c r="F4" s="216">
        <v>39.74</v>
      </c>
      <c r="G4" s="216">
        <v>34.01</v>
      </c>
      <c r="K4" s="217" t="s">
        <v>212</v>
      </c>
      <c r="L4" s="216">
        <v>2.7</v>
      </c>
      <c r="M4" s="216">
        <v>2.31</v>
      </c>
      <c r="N4" s="213"/>
    </row>
    <row r="5" spans="1:16" x14ac:dyDescent="0.25">
      <c r="A5" s="204" t="s">
        <v>713</v>
      </c>
      <c r="B5" s="214">
        <v>714</v>
      </c>
      <c r="C5" s="162">
        <v>644</v>
      </c>
      <c r="E5" s="300" t="s">
        <v>719</v>
      </c>
      <c r="F5" s="216">
        <v>4.97</v>
      </c>
      <c r="G5" s="216">
        <v>5.66</v>
      </c>
      <c r="K5" s="123" t="s">
        <v>213</v>
      </c>
      <c r="L5" s="73">
        <v>2.63</v>
      </c>
      <c r="M5" s="73">
        <v>2.27</v>
      </c>
      <c r="N5" s="213"/>
    </row>
    <row r="6" spans="1:16" x14ac:dyDescent="0.25">
      <c r="A6" s="204" t="s">
        <v>714</v>
      </c>
      <c r="B6" s="214">
        <v>629</v>
      </c>
      <c r="C6" s="162">
        <v>518</v>
      </c>
      <c r="E6" s="300" t="s">
        <v>720</v>
      </c>
      <c r="F6" s="216">
        <v>0.57999999999999996</v>
      </c>
      <c r="G6" s="216">
        <v>0.7</v>
      </c>
      <c r="K6" s="228"/>
      <c r="L6" s="166"/>
      <c r="M6" s="213"/>
    </row>
    <row r="7" spans="1:16" x14ac:dyDescent="0.25">
      <c r="A7" s="204" t="s">
        <v>715</v>
      </c>
      <c r="B7" s="214">
        <v>222</v>
      </c>
      <c r="C7" s="162">
        <v>269</v>
      </c>
      <c r="E7" s="301" t="s">
        <v>721</v>
      </c>
      <c r="F7" s="73">
        <v>0.25</v>
      </c>
      <c r="G7" s="73">
        <v>0.28000000000000003</v>
      </c>
      <c r="K7" s="229"/>
      <c r="L7" s="213"/>
      <c r="M7" s="213"/>
    </row>
    <row r="8" spans="1:16" x14ac:dyDescent="0.25">
      <c r="A8" s="205" t="s">
        <v>716</v>
      </c>
      <c r="B8" s="72">
        <v>158</v>
      </c>
      <c r="C8" s="111">
        <v>274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26.234642254878342</v>
      </c>
      <c r="C13" s="303">
        <f>B3/SUM(B3:B8)*100</f>
        <v>22.95492487479132</v>
      </c>
      <c r="E13" s="219" t="s">
        <v>844</v>
      </c>
      <c r="F13" s="291">
        <f>IF(ISBLANK(F3),"",F3)</f>
        <v>54.45</v>
      </c>
      <c r="G13" s="291">
        <f>IF(ISBLANK(G3),"",G3)</f>
        <v>59.36</v>
      </c>
    </row>
    <row r="14" spans="1:16" x14ac:dyDescent="0.25">
      <c r="A14" s="222" t="s">
        <v>833</v>
      </c>
      <c r="B14" s="307">
        <f>C4/SUM(C3:C8)*100</f>
        <v>32.690917851120211</v>
      </c>
      <c r="C14" s="304">
        <f>B4/SUM(B3:B8)*100</f>
        <v>29.104062326099054</v>
      </c>
      <c r="E14" s="288" t="s">
        <v>845</v>
      </c>
      <c r="F14" s="292">
        <f t="shared" ref="F14:G17" si="0">IF(ISBLANK(F4),"",F4)</f>
        <v>39.74</v>
      </c>
      <c r="G14" s="292">
        <f t="shared" si="0"/>
        <v>34.01</v>
      </c>
    </row>
    <row r="15" spans="1:16" x14ac:dyDescent="0.25">
      <c r="A15" s="222" t="s">
        <v>834</v>
      </c>
      <c r="B15" s="307">
        <f>C5/SUM(C3:C8)*100</f>
        <v>15.51433389544688</v>
      </c>
      <c r="C15" s="304">
        <f>B5/SUM(B3:B8)*100</f>
        <v>19.86644407345576</v>
      </c>
      <c r="E15" s="288" t="s">
        <v>846</v>
      </c>
      <c r="F15" s="292">
        <f t="shared" si="0"/>
        <v>4.97</v>
      </c>
      <c r="G15" s="292">
        <f t="shared" si="0"/>
        <v>5.66</v>
      </c>
    </row>
    <row r="16" spans="1:16" x14ac:dyDescent="0.25">
      <c r="A16" s="222" t="s">
        <v>835</v>
      </c>
      <c r="B16" s="307">
        <f>C6/SUM(C3:C8)*100</f>
        <v>12.478920741989882</v>
      </c>
      <c r="C16" s="304">
        <f>B6/SUM(B3:B8)*100</f>
        <v>17.501391207568169</v>
      </c>
      <c r="E16" s="288" t="s">
        <v>847</v>
      </c>
      <c r="F16" s="292">
        <f t="shared" si="0"/>
        <v>0.57999999999999996</v>
      </c>
      <c r="G16" s="292">
        <f t="shared" si="0"/>
        <v>0.7</v>
      </c>
    </row>
    <row r="17" spans="1:18" x14ac:dyDescent="0.25">
      <c r="A17" s="222" t="s">
        <v>836</v>
      </c>
      <c r="B17" s="307">
        <f>C7/SUM(C3:C8)*100</f>
        <v>6.4803661768248615</v>
      </c>
      <c r="C17" s="304">
        <f>B7/SUM(B3:B8)*100</f>
        <v>6.1769616026711187</v>
      </c>
      <c r="E17" s="221" t="s">
        <v>848</v>
      </c>
      <c r="F17" s="293">
        <f t="shared" si="0"/>
        <v>0.25</v>
      </c>
      <c r="G17" s="293">
        <f t="shared" si="0"/>
        <v>0.28000000000000003</v>
      </c>
    </row>
    <row r="18" spans="1:18" x14ac:dyDescent="0.25">
      <c r="A18" s="223" t="s">
        <v>837</v>
      </c>
      <c r="B18" s="308">
        <f>C8/SUM(C3:C8)*100</f>
        <v>6.6008190797398214</v>
      </c>
      <c r="C18" s="305">
        <f>B8/SUM(B3:B8)*100</f>
        <v>4.3962159154145803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26.234642254878342</v>
      </c>
      <c r="C22" s="303">
        <f>C13</f>
        <v>22.95492487479132</v>
      </c>
    </row>
    <row r="23" spans="1:18" x14ac:dyDescent="0.25">
      <c r="A23" s="222" t="s">
        <v>839</v>
      </c>
      <c r="B23" s="307">
        <f t="shared" ref="B23:C27" si="1">B14</f>
        <v>32.690917851120211</v>
      </c>
      <c r="C23" s="304">
        <f t="shared" si="1"/>
        <v>29.104062326099054</v>
      </c>
    </row>
    <row r="24" spans="1:18" x14ac:dyDescent="0.25">
      <c r="A24" s="309" t="s">
        <v>840</v>
      </c>
      <c r="B24" s="307">
        <f t="shared" si="1"/>
        <v>15.51433389544688</v>
      </c>
      <c r="C24" s="304">
        <f t="shared" si="1"/>
        <v>19.86644407345576</v>
      </c>
    </row>
    <row r="25" spans="1:18" x14ac:dyDescent="0.25">
      <c r="A25" s="222" t="s">
        <v>841</v>
      </c>
      <c r="B25" s="307">
        <f t="shared" si="1"/>
        <v>12.478920741989882</v>
      </c>
      <c r="C25" s="304">
        <f t="shared" si="1"/>
        <v>17.501391207568169</v>
      </c>
    </row>
    <row r="26" spans="1:18" x14ac:dyDescent="0.25">
      <c r="A26" s="222" t="s">
        <v>842</v>
      </c>
      <c r="B26" s="307">
        <f t="shared" si="1"/>
        <v>6.4803661768248615</v>
      </c>
      <c r="C26" s="304">
        <f t="shared" si="1"/>
        <v>6.1769616026711187</v>
      </c>
    </row>
    <row r="27" spans="1:18" x14ac:dyDescent="0.25">
      <c r="A27" s="310" t="s">
        <v>843</v>
      </c>
      <c r="B27" s="308">
        <f t="shared" si="1"/>
        <v>6.6008190797398214</v>
      </c>
      <c r="C27" s="305">
        <f t="shared" si="1"/>
        <v>4.3962159154145803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>
        <v>1229</v>
      </c>
      <c r="C34" s="110">
        <v>1299</v>
      </c>
      <c r="E34" s="299" t="s">
        <v>717</v>
      </c>
      <c r="F34" s="71">
        <v>59.36</v>
      </c>
      <c r="G34" s="213"/>
      <c r="K34" s="122" t="s">
        <v>16</v>
      </c>
      <c r="L34" s="71">
        <v>2.29</v>
      </c>
      <c r="M34" s="213"/>
    </row>
    <row r="35" spans="1:16" x14ac:dyDescent="0.25">
      <c r="A35" s="204" t="s">
        <v>712</v>
      </c>
      <c r="B35" s="214">
        <v>1219</v>
      </c>
      <c r="C35" s="162">
        <v>1320</v>
      </c>
      <c r="E35" s="300" t="s">
        <v>718</v>
      </c>
      <c r="F35" s="216">
        <v>34.01</v>
      </c>
      <c r="G35" s="213"/>
      <c r="K35" s="217" t="s">
        <v>212</v>
      </c>
      <c r="L35" s="216">
        <v>2.31</v>
      </c>
      <c r="M35" s="213"/>
      <c r="N35" s="29" t="s">
        <v>884</v>
      </c>
    </row>
    <row r="36" spans="1:16" x14ac:dyDescent="0.25">
      <c r="A36" s="204" t="s">
        <v>713</v>
      </c>
      <c r="B36" s="214">
        <v>626</v>
      </c>
      <c r="C36" s="162">
        <v>499</v>
      </c>
      <c r="E36" s="300" t="s">
        <v>719</v>
      </c>
      <c r="F36" s="216">
        <v>5.66</v>
      </c>
      <c r="G36" s="213"/>
      <c r="K36" s="123" t="s">
        <v>213</v>
      </c>
      <c r="L36" s="73">
        <v>2.27</v>
      </c>
      <c r="M36" s="213"/>
      <c r="N36" s="290">
        <v>2022</v>
      </c>
    </row>
    <row r="37" spans="1:16" x14ac:dyDescent="0.25">
      <c r="A37" s="204" t="s">
        <v>714</v>
      </c>
      <c r="B37" s="214">
        <v>474</v>
      </c>
      <c r="C37" s="162">
        <v>366</v>
      </c>
      <c r="E37" s="300" t="s">
        <v>720</v>
      </c>
      <c r="F37" s="216">
        <v>0.7</v>
      </c>
      <c r="G37" s="213"/>
      <c r="K37" s="228"/>
      <c r="L37" s="166"/>
      <c r="M37" s="213"/>
    </row>
    <row r="38" spans="1:16" x14ac:dyDescent="0.25">
      <c r="A38" s="204" t="s">
        <v>715</v>
      </c>
      <c r="B38" s="214">
        <v>148</v>
      </c>
      <c r="C38" s="162">
        <v>173</v>
      </c>
      <c r="E38" s="301" t="s">
        <v>721</v>
      </c>
      <c r="F38" s="73">
        <v>0.28000000000000003</v>
      </c>
      <c r="G38" s="213"/>
      <c r="K38" s="229"/>
      <c r="L38" s="213"/>
      <c r="M38" s="213"/>
    </row>
    <row r="39" spans="1:16" x14ac:dyDescent="0.25">
      <c r="A39" s="205" t="s">
        <v>716</v>
      </c>
      <c r="B39" s="72">
        <v>86</v>
      </c>
      <c r="C39" s="111">
        <v>132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34.283452098178941</v>
      </c>
      <c r="C44" s="303">
        <f>B34/SUM(B34:B39)*100</f>
        <v>32.496033844526707</v>
      </c>
      <c r="E44" s="219" t="s">
        <v>844</v>
      </c>
      <c r="F44" s="291">
        <f>IF(ISBLANK(F34),"",F34)</f>
        <v>59.36</v>
      </c>
    </row>
    <row r="45" spans="1:16" x14ac:dyDescent="0.25">
      <c r="A45" s="222" t="s">
        <v>833</v>
      </c>
      <c r="B45" s="307">
        <f>C35/SUM(C34:C39)*100</f>
        <v>34.837688044338876</v>
      </c>
      <c r="C45" s="304">
        <f>B35/SUM(B34:B39)*100</f>
        <v>32.231623479640405</v>
      </c>
      <c r="E45" s="288" t="s">
        <v>845</v>
      </c>
      <c r="F45" s="292">
        <f t="shared" ref="F45:F48" si="2">IF(ISBLANK(F35),"",F35)</f>
        <v>34.01</v>
      </c>
    </row>
    <row r="46" spans="1:16" x14ac:dyDescent="0.25">
      <c r="A46" s="222" t="s">
        <v>834</v>
      </c>
      <c r="B46" s="307">
        <f>C36/SUM(C34:C39)*100</f>
        <v>13.169701768276591</v>
      </c>
      <c r="C46" s="304">
        <f>B36/SUM(B34:B39)*100</f>
        <v>16.5520888418826</v>
      </c>
      <c r="E46" s="288" t="s">
        <v>846</v>
      </c>
      <c r="F46" s="292">
        <f t="shared" si="2"/>
        <v>5.66</v>
      </c>
    </row>
    <row r="47" spans="1:16" x14ac:dyDescent="0.25">
      <c r="A47" s="222" t="s">
        <v>835</v>
      </c>
      <c r="B47" s="307">
        <f>C37/SUM(C34:C39)*100</f>
        <v>9.6595407759303242</v>
      </c>
      <c r="C47" s="304">
        <f>B37/SUM(B34:B39)*100</f>
        <v>12.53305129561079</v>
      </c>
      <c r="E47" s="288" t="s">
        <v>847</v>
      </c>
      <c r="F47" s="292">
        <f t="shared" si="2"/>
        <v>0.7</v>
      </c>
    </row>
    <row r="48" spans="1:16" x14ac:dyDescent="0.25">
      <c r="A48" s="222" t="s">
        <v>836</v>
      </c>
      <c r="B48" s="307">
        <f>C38/SUM(C34:C39)*100</f>
        <v>4.5658485088413832</v>
      </c>
      <c r="C48" s="304">
        <f>B38/SUM(B34:B39)*100</f>
        <v>3.9132734003172924</v>
      </c>
      <c r="E48" s="221" t="s">
        <v>848</v>
      </c>
      <c r="F48" s="293">
        <f t="shared" si="2"/>
        <v>0.28000000000000003</v>
      </c>
    </row>
    <row r="49" spans="1:3" x14ac:dyDescent="0.25">
      <c r="A49" s="223" t="s">
        <v>837</v>
      </c>
      <c r="B49" s="308">
        <f>C39/SUM(C34:C39)*100</f>
        <v>3.4837688044338879</v>
      </c>
      <c r="C49" s="305">
        <f>B39/SUM(B34:B39)*100</f>
        <v>2.2739291380222104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34.283452098178941</v>
      </c>
      <c r="C53" s="303">
        <f>C44</f>
        <v>32.496033844526707</v>
      </c>
    </row>
    <row r="54" spans="1:3" x14ac:dyDescent="0.25">
      <c r="A54" s="222" t="s">
        <v>839</v>
      </c>
      <c r="B54" s="307">
        <f t="shared" ref="B54:C54" si="3">B45</f>
        <v>34.837688044338876</v>
      </c>
      <c r="C54" s="304">
        <f t="shared" si="3"/>
        <v>32.231623479640405</v>
      </c>
    </row>
    <row r="55" spans="1:3" x14ac:dyDescent="0.25">
      <c r="A55" s="309" t="s">
        <v>840</v>
      </c>
      <c r="B55" s="307">
        <f t="shared" ref="B55:C55" si="4">B46</f>
        <v>13.169701768276591</v>
      </c>
      <c r="C55" s="304">
        <f t="shared" si="4"/>
        <v>16.5520888418826</v>
      </c>
    </row>
    <row r="56" spans="1:3" x14ac:dyDescent="0.25">
      <c r="A56" s="222" t="s">
        <v>841</v>
      </c>
      <c r="B56" s="307">
        <f t="shared" ref="B56:C56" si="5">B47</f>
        <v>9.6595407759303242</v>
      </c>
      <c r="C56" s="304">
        <f t="shared" si="5"/>
        <v>12.53305129561079</v>
      </c>
    </row>
    <row r="57" spans="1:3" x14ac:dyDescent="0.25">
      <c r="A57" s="222" t="s">
        <v>842</v>
      </c>
      <c r="B57" s="307">
        <f t="shared" ref="B57:C57" si="6">B48</f>
        <v>4.5658485088413832</v>
      </c>
      <c r="C57" s="304">
        <f t="shared" si="6"/>
        <v>3.9132734003172924</v>
      </c>
    </row>
    <row r="58" spans="1:3" x14ac:dyDescent="0.25">
      <c r="A58" s="310" t="s">
        <v>843</v>
      </c>
      <c r="B58" s="308">
        <f t="shared" ref="B58:C58" si="7">B49</f>
        <v>3.4837688044338879</v>
      </c>
      <c r="C58" s="305">
        <f t="shared" si="7"/>
        <v>2.2739291380222104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2024-01-30T09:22:20Z</dcterms:modified>
</cp:coreProperties>
</file>