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<sst xmlns="http://schemas.openxmlformats.org/spreadsheetml/2006/main" count="6314" uniqueCount="2917">
  <si>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</si>
  <si>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</si>
  <si>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</si>
  <si>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</si>
  <si>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</si>
  <si>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</si>
  <si>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</si>
  <si>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</si>
  <si>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</si>
  <si>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</si>
  <si>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</si>
  <si>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</si>
  <si>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</si>
  <si>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</si>
  <si>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</si>
  <si>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</si>
  <si>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</si>
  <si>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</si>
  <si>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</si>
  <si>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</si>
  <si>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</si>
  <si>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</si>
  <si>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</si>
  <si>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</si>
  <si>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</si>
  <si>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</si>
  <si>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</si>
  <si>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</si>
  <si>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</si>
  <si>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</si>
  <si>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</si>
  <si>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</si>
  <si>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</si>
  <si>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</si>
  <si>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</si>
  <si>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</si>
  <si>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</si>
  <si>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</si>
  <si>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</si>
  <si>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</si>
  <si>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</si>
  <si>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</si>
  <si>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</si>
  <si>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</si>
  <si>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</si>
  <si>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</si>
  <si>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</si>
  <si>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</si>
  <si>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</si>
  <si>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</si>
  <si>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</si>
  <si>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</si>
  <si>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</si>
  <si>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</si>
  <si>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</si>
  <si>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</si>
  <si>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</si>
  <si>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</si>
  <si>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</si>
  <si>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</si>
  <si>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</si>
  <si>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</si>
  <si>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</si>
  <si>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</si>
  <si>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</si>
  <si>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</si>
  <si>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</si>
  <si>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</si>
  <si>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</si>
  <si>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</si>
  <si>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</si>
  <si>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</si>
  <si>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</si>
  <si>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</si>
  <si>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</si>
  <si>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</si>
  <si>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</si>
  <si>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</si>
  <si>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</si>
  <si>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</si>
  <si>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</si>
  <si>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</si>
  <si>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</si>
  <si>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</si>
  <si>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</si>
  <si>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</si>
  <si>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</si>
  <si>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</si>
  <si>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</si>
  <si>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</si>
  <si>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</si>
  <si>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</si>
  <si>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</si>
  <si>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</si>
  <si>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</si>
  <si>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</si>
  <si>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</si>
  <si>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</si>
  <si>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</si>
  <si>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</si>
  <si>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</si>
  <si>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</si>
  <si>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</si>
  <si>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</si>
  <si>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</si>
  <si>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</si>
  <si>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</si>
  <si>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</si>
  <si>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</si>
  <si>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</si>
  <si>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</si>
  <si>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</si>
  <si>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</si>
  <si>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</si>
  <si>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</si>
  <si>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</si>
  <si>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</si>
  <si>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</si>
  <si>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</si>
  <si>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</si>
  <si>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</si>
  <si>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</si>
  <si>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</si>
  <si>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</si>
  <si>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</si>
  <si>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</si>
  <si>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</si>
  <si>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</si>
  <si>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</si>
  <si>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</si>
  <si>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</si>
  <si>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</si>
  <si>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</si>
  <si>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</si>
  <si>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</si>
  <si>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</si>
  <si>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</si>
  <si>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</si>
  <si>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</si>
  <si>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</si>
  <si>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</si>
  <si>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</si>
  <si>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</si>
  <si>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</si>
  <si>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</si>
  <si>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</si>
  <si>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</si>
  <si>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</si>
  <si>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</si>
  <si>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</si>
  <si>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</si>
  <si>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</si>
  <si>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</si>
  <si>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</si>
  <si>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</si>
  <si>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</si>
  <si>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</si>
  <si>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</si>
  <si>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</si>
  <si>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</si>
  <si>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</si>
  <si>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</si>
  <si>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</si>
  <si>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</si>
  <si>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</si>
  <si>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</si>
  <si>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</si>
  <si>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</si>
  <si>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</si>
  <si>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</si>
  <si>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</si>
  <si>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</si>
  <si>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</si>
  <si>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</si>
  <si>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</si>
  <si>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</si>
  <si>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</si>
  <si>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</si>
  <si>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</si>
  <si>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</si>
  <si>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</si>
  <si>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</si>
  <si>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</si>
  <si>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</si>
  <si>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</si>
  <si>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</si>
  <si>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</si>
  <si>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</si>
  <si>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</si>
  <si>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</si>
  <si>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</si>
  <si>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</si>
  <si>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</si>
  <si>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</si>
  <si>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</si>
  <si>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</si>
  <si>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</si>
  <si>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</si>
  <si>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</si>
  <si>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</si>
  <si>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</si>
  <si>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</si>
  <si>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</si>
  <si>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</si>
  <si>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</si>
  <si>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</si>
  <si>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</si>
  <si>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</si>
  <si>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</si>
  <si>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</si>
  <si>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</si>
  <si>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</si>
  <si>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</si>
  <si>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</si>
  <si>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</si>
  <si>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</si>
  <si>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</si>
  <si>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</si>
  <si>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</si>
  <si>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</si>
  <si>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</si>
  <si>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</si>
  <si>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</si>
  <si>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</si>
  <si>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</si>
  <si>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</si>
  <si>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</si>
  <si>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</si>
  <si>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</si>
  <si>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</si>
  <si>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</si>
  <si>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</si>
  <si>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</si>
  <si>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</si>
  <si>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</si>
  <si>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</si>
  <si>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</si>
  <si>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</si>
  <si>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</si>
  <si>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</si>
  <si>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</si>
  <si>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</si>
  <si>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</si>
  <si>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</si>
  <si>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</si>
  <si>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</si>
  <si>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</si>
  <si>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</si>
  <si>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</si>
  <si>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</si>
  <si>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</si>
  <si>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</si>
  <si>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</si>
  <si>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</si>
  <si>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</si>
  <si>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</si>
  <si>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</si>
  <si>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</si>
  <si>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</si>
  <si>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</si>
  <si>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</si>
  <si>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</si>
  <si>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</si>
  <si>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</si>
  <si>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</si>
  <si>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</si>
  <si>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</si>
  <si>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</si>
  <si>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</si>
  <si>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</si>
  <si>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</si>
  <si>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</si>
  <si>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</si>
  <si>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</si>
  <si>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</si>
  <si>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</si>
  <si>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</si>
  <si>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</si>
  <si>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</si>
  <si>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</si>
  <si>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</si>
  <si>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</si>
  <si>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</si>
  <si>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</si>
  <si>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</si>
  <si>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</si>
  <si>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</si>
  <si>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</si>
  <si>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</si>
  <si>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</si>
  <si>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</si>
  <si>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</si>
  <si>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</si>
  <si>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</si>
  <si>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</si>
  <si>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</si>
  <si>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</si>
  <si>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</si>
  <si>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</si>
  <si>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</si>
  <si>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</si>
  <si>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</si>
  <si>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</si>
  <si>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</si>
  <si>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</si>
  <si>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</si>
  <si>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</si>
  <si>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</si>
  <si>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</si>
  <si>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</si>
  <si>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</si>
  <si>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</si>
  <si>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</si>
  <si>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</si>
  <si>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</si>
  <si>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</si>
  <si>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</si>
  <si>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</si>
  <si>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</si>
  <si>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</si>
  <si>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</si>
  <si>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</si>
  <si>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</si>
  <si>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</si>
  <si>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</si>
  <si>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</si>
  <si>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</si>
  <si>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</si>
  <si>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</si>
  <si>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</si>
  <si>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</si>
  <si>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</si>
  <si>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</si>
  <si>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</si>
  <si>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</si>
  <si>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</si>
  <si>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</si>
  <si>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</si>
  <si>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</si>
  <si>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</si>
  <si>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</si>
  <si>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</si>
  <si>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</si>
  <si>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</si>
  <si>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</si>
  <si>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</si>
  <si>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</si>
  <si>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</si>
  <si>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</si>
  <si>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</si>
  <si>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</si>
  <si>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</si>
  <si>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</si>
  <si>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</si>
  <si>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</si>
  <si>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</si>
  <si>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</si>
  <si>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</si>
  <si>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</si>
  <si>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</si>
  <si>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</si>
  <si>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</si>
  <si>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</si>
  <si>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</si>
  <si>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</si>
  <si>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</si>
  <si>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</si>
  <si>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</si>
  <si>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</si>
  <si>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</si>
  <si>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</si>
  <si>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</si>
  <si>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</si>
  <si>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</si>
  <si>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</si>
  <si>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</si>
  <si>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</si>
  <si>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</si>
  <si>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</si>
  <si>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</si>
  <si>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</si>
  <si>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</si>
  <si>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</si>
  <si>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</si>
  <si>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</si>
  <si>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</si>
  <si>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</si>
  <si>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</si>
  <si>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</si>
  <si>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</si>
  <si>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</si>
  <si>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</si>
  <si>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</si>
  <si>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</si>
  <si>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</si>
  <si>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</si>
  <si>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</si>
  <si>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</si>
  <si>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</si>
  <si>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</si>
  <si>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</si>
  <si>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</si>
  <si>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</si>
  <si>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</si>
  <si>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</si>
  <si>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</si>
  <si>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</si>
  <si>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</si>
  <si>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</si>
  <si>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</si>
  <si>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</si>
  <si>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</si>
  <si>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</si>
  <si>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</si>
  <si>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</si>
  <si>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</si>
  <si>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</si>
  <si>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</si>
  <si>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</si>
  <si>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</si>
  <si>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</si>
  <si>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</si>
  <si>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</si>
  <si>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</si>
  <si>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</si>
  <si>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</si>
  <si>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</si>
  <si>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</si>
  <si>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</si>
  <si>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</si>
  <si>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</si>
  <si>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</si>
  <si>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</si>
  <si>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</si>
  <si>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</si>
  <si>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</si>
  <si>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</si>
  <si>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</si>
  <si>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</si>
  <si>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</si>
  <si>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</si>
  <si>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</si>
  <si>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</si>
  <si>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</si>
  <si>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</si>
  <si>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</si>
  <si>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</si>
  <si>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</si>
  <si>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</si>
  <si>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</si>
  <si>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</si>
  <si>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</si>
  <si>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</si>
  <si>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</si>
  <si>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</si>
  <si>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</si>
  <si>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</si>
  <si>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</si>
  <si>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</si>
  <si>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</si>
  <si>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</si>
  <si>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</si>
  <si>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</si>
  <si>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</si>
  <si>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</si>
  <si>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</si>
  <si>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</si>
  <si>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</si>
  <si>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</si>
  <si>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</si>
  <si>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</si>
  <si>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</si>
  <si>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</si>
  <si>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</si>
  <si>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</si>
  <si>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</si>
  <si>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</si>
  <si>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</si>
  <si>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</si>
  <si>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</si>
  <si>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</si>
  <si>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</si>
  <si>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</si>
  <si>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</si>
  <si>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</si>
  <si>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</si>
  <si>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</si>
  <si>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</si>
  <si>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</si>
  <si>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</si>
  <si>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</si>
  <si>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</si>
  <si>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</si>
  <si>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</si>
  <si>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</si>
  <si>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</si>
  <si>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</si>
  <si>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</si>
  <si>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</si>
  <si>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</si>
  <si>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</si>
  <si>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</si>
  <si>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</si>
  <si>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</si>
  <si>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</si>
  <si>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</si>
  <si>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</si>
  <si>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</si>
  <si>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</si>
  <si>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</si>
  <si>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</si>
  <si>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</si>
  <si>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</si>
  <si>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</si>
  <si>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</si>
  <si>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</si>
  <si>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</si>
  <si>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</si>
  <si>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</si>
  <si>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</si>
  <si>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</si>
  <si>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</si>
  <si>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</si>
  <si>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</si>
  <si>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</si>
  <si>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</si>
  <si>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</si>
  <si>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</si>
  <si>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</si>
  <si>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</si>
  <si>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</si>
  <si>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</si>
  <si>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</si>
  <si>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</si>
  <si>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</si>
  <si>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</si>
  <si>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</si>
  <si>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</si>
  <si>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</si>
  <si>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</si>
  <si>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</si>
  <si>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</si>
  <si>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</si>
  <si>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</si>
  <si>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</si>
  <si>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</si>
  <si>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</si>
  <si>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</si>
  <si>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</si>
  <si>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</si>
  <si>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</si>
  <si>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</si>
  <si>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</si>
  <si>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</si>
  <si>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</si>
  <si>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</si>
  <si>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</si>
  <si>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</si>
  <si>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</si>
  <si>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</si>
  <si>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</si>
  <si>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</si>
  <si>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</si>
  <si>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</si>
  <si>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</si>
  <si>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</si>
  <si>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</si>
  <si>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</si>
  <si>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</si>
  <si>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</si>
  <si>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</si>
  <si>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</si>
  <si>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</si>
  <si>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</si>
  <si>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</si>
  <si>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</si>
  <si>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</si>
  <si>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</si>
  <si>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</si>
  <si>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</si>
  <si>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</si>
  <si>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</si>
  <si>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</si>
  <si>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</si>
  <si>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</si>
  <si>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</si>
  <si>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</si>
  <si>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</si>
  <si>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</si>
  <si>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</si>
  <si>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</si>
  <si>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</si>
  <si>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</si>
  <si>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</si>
  <si>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</si>
  <si>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</si>
  <si>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</si>
  <si>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</si>
  <si>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</si>
  <si>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</si>
  <si>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</si>
  <si>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</si>
  <si>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</si>
  <si>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</si>
  <si>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</si>
  <si>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</si>
  <si>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</si>
  <si>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</si>
  <si>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</si>
  <si>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</si>
  <si>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</si>
  <si>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</si>
  <si>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</si>
  <si>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</si>
  <si>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</si>
  <si>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</si>
  <si>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</si>
  <si>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</si>
  <si>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</si>
  <si>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</si>
  <si>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</si>
  <si>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</si>
  <si>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</si>
  <si>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</si>
  <si>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</si>
  <si>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</si>
  <si>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</si>
  <si>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</si>
  <si>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</si>
  <si>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</si>
  <si>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</si>
  <si>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</si>
  <si>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</si>
  <si>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</si>
  <si>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</si>
  <si>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</si>
  <si>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</si>
  <si>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</si>
  <si>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</si>
  <si>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</si>
  <si>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</si>
  <si>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</si>
  <si>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</si>
  <si>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</si>
  <si>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</si>
  <si>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</si>
  <si>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</si>
  <si>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</si>
  <si>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</si>
  <si>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</si>
  <si>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</si>
  <si>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</si>
  <si>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</si>
  <si>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</si>
  <si>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</si>
  <si>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</si>
  <si>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</si>
  <si>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</si>
  <si>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</si>
  <si>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</si>
  <si>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</si>
  <si>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</si>
  <si>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</si>
  <si>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</si>
  <si>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</si>
  <si>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</si>
  <si>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</si>
  <si>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</si>
  <si>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</si>
  <si>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</si>
  <si>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</si>
  <si>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</si>
  <si>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</si>
  <si>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</si>
  <si>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</si>
  <si>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</si>
  <si>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</si>
  <si>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</si>
  <si>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</si>
  <si>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</si>
  <si>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</si>
  <si>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</si>
  <si>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</si>
  <si>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</si>
  <si>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</si>
  <si>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</si>
  <si>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</si>
  <si>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</si>
  <si>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</si>
  <si>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</si>
  <si>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</si>
  <si>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</si>
  <si>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</si>
  <si>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</si>
  <si>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</si>
  <si>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</si>
  <si>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</si>
  <si>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</si>
  <si>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</si>
  <si>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</si>
  <si>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</si>
  <si>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</si>
  <si>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</si>
  <si>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</si>
  <si>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</si>
  <si>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</si>
  <si>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</si>
  <si>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</si>
  <si>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</si>
  <si>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</si>
  <si>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</si>
  <si>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</si>
  <si>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</si>
  <si>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</si>
  <si>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</si>
  <si>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</si>
  <si>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</si>
  <si>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</si>
  <si>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</si>
  <si>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</si>
  <si>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</si>
  <si>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</si>
  <si>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</si>
  <si>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</si>
  <si>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</si>
  <si>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</si>
  <si>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</si>
  <si>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</si>
  <si>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</si>
  <si>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</si>
  <si>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</si>
  <si>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</si>
  <si>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</si>
  <si>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</si>
  <si>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</si>
  <si>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</si>
  <si>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</si>
  <si>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</si>
  <si>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</si>
  <si>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</si>
  <si>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</si>
  <si>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</si>
  <si>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</si>
  <si>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</si>
  <si>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</si>
  <si>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</si>
  <si>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</si>
  <si>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</si>
  <si>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</si>
  <si>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</si>
  <si>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</si>
  <si>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</si>
  <si>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</si>
  <si>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</si>
  <si>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</si>
  <si>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</si>
  <si>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</si>
  <si>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</si>
  <si>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</si>
  <si>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</si>
  <si>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</si>
  <si>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</si>
  <si>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</si>
  <si>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</si>
  <si>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</si>
  <si>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</si>
  <si>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</si>
  <si>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</si>
  <si>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</si>
  <si>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</si>
  <si>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</si>
  <si>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</si>
  <si>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</si>
  <si>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</si>
  <si>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</si>
  <si>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</si>
  <si>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</si>
  <si>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</si>
  <si>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</si>
  <si>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</si>
  <si>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</si>
  <si>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</si>
  <si>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</si>
  <si>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</si>
  <si>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</si>
  <si>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</si>
  <si>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</si>
  <si>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</si>
  <si>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</si>
  <si>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</si>
  <si>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</si>
  <si>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</si>
  <si>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</si>
  <si>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</si>
  <si>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</si>
  <si>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</si>
  <si>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</si>
  <si>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</si>
  <si>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</si>
  <si>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</si>
  <si>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</si>
  <si>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</si>
  <si>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</si>
  <si>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</si>
  <si>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</si>
  <si>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</si>
  <si>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</si>
  <si>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</si>
  <si>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</si>
  <si>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</si>
  <si>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</si>
  <si>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</si>
  <si>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</si>
  <si>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</si>
  <si>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</si>
  <si>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</si>
  <si>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</si>
  <si>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</si>
  <si>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</si>
  <si>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</si>
  <si>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</si>
  <si>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</si>
  <si>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</si>
  <si>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</si>
  <si>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</si>
  <si>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</si>
  <si>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</si>
  <si>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</si>
  <si>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</si>
  <si>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</si>
  <si>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</si>
  <si>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</si>
  <si>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</si>
  <si>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</si>
  <si>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</si>
  <si>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</si>
  <si>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</si>
  <si>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</si>
  <si>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</si>
  <si>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</si>
  <si>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</si>
  <si>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</si>
  <si>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</si>
  <si>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</si>
  <si>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</si>
  <si>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</si>
  <si>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</si>
  <si>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</si>
  <si>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</si>
  <si>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</si>
  <si>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</si>
  <si>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</si>
  <si>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</si>
  <si>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</si>
  <si>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</si>
  <si>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</si>
  <si>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</si>
  <si>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</si>
  <si>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</si>
  <si>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</si>
  <si>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</si>
  <si>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</si>
  <si>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</si>
  <si>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</si>
  <si>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</si>
  <si>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</si>
  <si>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</si>
  <si>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</si>
  <si>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</si>
  <si>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</si>
  <si>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</si>
  <si>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</si>
  <si>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</si>
  <si>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</si>
  <si>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</si>
  <si>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</si>
  <si>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</si>
  <si>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</si>
  <si>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</si>
  <si>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</si>
  <si>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</si>
  <si>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</si>
  <si>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</si>
  <si>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</si>
  <si>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</si>
  <si>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</si>
  <si>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</si>
  <si>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</si>
  <si>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</si>
  <si>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</si>
  <si>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</si>
  <si>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</si>
  <si>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</si>
  <si>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</si>
  <si>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</si>
  <si>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</si>
  <si>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</si>
  <si>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</si>
  <si>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</si>
  <si>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</si>
  <si>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</si>
  <si>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</si>
  <si>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</si>
  <si>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</si>
  <si>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</si>
  <si>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</si>
  <si>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</si>
  <si>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</si>
  <si>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</si>
  <si>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</si>
  <si>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</si>
  <si>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</si>
  <si>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</si>
  <si>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</si>
  <si>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</si>
  <si>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</si>
  <si>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</si>
  <si>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</si>
  <si>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</si>
  <si>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</si>
  <si>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</si>
  <si>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</si>
  <si>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</si>
  <si>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</si>
  <si>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</si>
  <si>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</si>
  <si>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</si>
  <si>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</si>
  <si>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</si>
  <si>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</si>
  <si>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</si>
  <si>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</si>
  <si>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</si>
  <si>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</si>
  <si>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</si>
  <si>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</si>
  <si>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</si>
  <si>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</si>
  <si>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</si>
  <si>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</si>
  <si>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</si>
  <si>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</si>
  <si>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</si>
  <si>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</si>
  <si>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</si>
  <si>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</si>
  <si>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</si>
  <si>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</si>
  <si>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</si>
  <si>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</si>
  <si>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</si>
  <si>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</si>
  <si>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</si>
  <si>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</si>
  <si>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</si>
  <si>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</si>
  <si>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</si>
  <si>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</si>
  <si>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</si>
  <si>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</si>
  <si>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</si>
  <si>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</si>
  <si>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</si>
  <si>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</si>
  <si>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</si>
  <si>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</si>
  <si>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</si>
  <si>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</si>
  <si>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</si>
  <si>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</si>
  <si>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</si>
  <si>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</si>
  <si>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</si>
  <si>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</si>
  <si>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</si>
  <si>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</si>
  <si>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</si>
  <si>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</si>
  <si>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</si>
  <si>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</si>
  <si>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</si>
  <si>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</si>
  <si>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</si>
  <si>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</si>
  <si>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</si>
  <si>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</si>
  <si>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</si>
  <si>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</si>
  <si>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</si>
  <si>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</si>
  <si>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</si>
  <si>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</si>
  <si>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</si>
  <si>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</si>
  <si>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</si>
  <si>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</si>
  <si>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</si>
  <si>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</si>
  <si>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</si>
  <si>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</si>
  <si>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</si>
  <si>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</si>
  <si>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</si>
  <si>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</si>
  <si>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</si>
  <si>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</si>
  <si>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</si>
  <si>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</si>
  <si>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</si>
  <si>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</si>
  <si>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</si>
  <si>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</si>
  <si>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</si>
  <si>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</si>
  <si>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</si>
  <si>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</si>
  <si>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</si>
  <si>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</si>
  <si>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</si>
  <si>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</si>
  <si>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</si>
  <si>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</si>
  <si>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</si>
  <si>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</si>
  <si>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</si>
  <si>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</si>
  <si>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</si>
  <si>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</si>
  <si>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</si>
  <si>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</si>
  <si>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</si>
  <si>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</si>
  <si>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</si>
  <si>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</si>
  <si>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</si>
  <si>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</si>
  <si>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</si>
  <si>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</si>
  <si>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</si>
  <si>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</si>
  <si>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</si>
  <si>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</si>
  <si>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</si>
  <si>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</si>
  <si>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</si>
  <si>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</si>
  <si>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</si>
  <si>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</si>
  <si>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</si>
  <si>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</si>
  <si>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</si>
  <si>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</si>
  <si>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</si>
  <si>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</si>
  <si>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</si>
  <si>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</si>
  <si>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</si>
  <si>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</si>
  <si>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</si>
  <si>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</si>
  <si>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</si>
  <si>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</si>
  <si>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</si>
  <si>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</si>
  <si>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</si>
  <si>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</si>
  <si>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</si>
  <si>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</si>
  <si>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</si>
  <si>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</si>
  <si>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</si>
  <si>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</si>
  <si>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</si>
  <si>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</si>
  <si>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</si>
  <si>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</si>
  <si>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</si>
  <si>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</si>
  <si>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</si>
  <si>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</si>
  <si>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</si>
  <si>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</si>
  <si>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</si>
  <si>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</si>
  <si>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</si>
  <si>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</si>
  <si>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</si>
  <si>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</si>
  <si>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</si>
  <si>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</si>
  <si>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</si>
  <si>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</si>
  <si>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</si>
  <si>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</si>
  <si>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</si>
  <si>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</si>
  <si>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</si>
  <si>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</si>
  <si>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</si>
  <si>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</si>
  <si>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</si>
  <si>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</si>
  <si>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</si>
  <si>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</si>
  <si>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</si>
  <si>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</si>
  <si>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</si>
  <si>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</si>
  <si>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</si>
  <si>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</si>
  <si>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</si>
  <si>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</si>
  <si>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</si>
  <si>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</si>
  <si>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</si>
  <si>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</si>
  <si>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</si>
  <si>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</si>
  <si>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</si>
  <si>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</si>
  <si>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</si>
  <si>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</si>
  <si>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</si>
  <si>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</si>
  <si>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</si>
  <si>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</si>
  <si>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</si>
  <si>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</si>
  <si>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</si>
  <si>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</si>
  <si>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</si>
  <si>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</si>
  <si>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</si>
  <si>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</si>
  <si>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</si>
  <si>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</si>
  <si>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</si>
  <si>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</si>
  <si>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</si>
  <si>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</si>
  <si>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</si>
  <si>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</si>
  <si>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</si>
  <si>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</si>
  <si>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</si>
  <si>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</si>
  <si>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</si>
  <si>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</si>
  <si>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</si>
  <si>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</si>
  <si>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</si>
  <si>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</si>
  <si>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</si>
  <si>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</si>
  <si>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</si>
  <si>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</si>
  <si>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</si>
  <si>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</si>
  <si>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</si>
  <si>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</si>
  <si>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</si>
  <si>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</si>
  <si>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</si>
  <si>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</si>
  <si>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</si>
  <si>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</si>
  <si>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</si>
  <si>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</si>
  <si>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</si>
  <si>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</si>
  <si>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</si>
  <si>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</si>
  <si>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</si>
  <si>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</si>
  <si>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</si>
  <si>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</si>
  <si>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</si>
  <si>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</si>
  <si>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</si>
  <si>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</si>
  <si>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</si>
  <si>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</si>
  <si>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</si>
  <si>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</si>
  <si>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</si>
  <si>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</si>
  <si>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</si>
  <si>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</si>
  <si>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</si>
  <si>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</si>
  <si>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</si>
  <si>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</si>
  <si>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</si>
  <si>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</si>
  <si>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</si>
  <si>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</si>
  <si>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</si>
  <si>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</si>
  <si>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</si>
  <si>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</si>
  <si>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</si>
  <si>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</si>
  <si>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</si>
  <si>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</si>
  <si>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</si>
  <si>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</si>
  <si>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</si>
  <si>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</si>
  <si>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</si>
  <si>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</si>
  <si>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</si>
  <si>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</si>
  <si>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</si>
  <si>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</si>
  <si>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</si>
  <si>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</si>
  <si>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</si>
  <si>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</si>
  <si>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</si>
  <si>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</si>
  <si>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</si>
  <si>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</si>
  <si>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</si>
  <si>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</si>
  <si>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</si>
  <si>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</si>
  <si>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</si>
  <si>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</si>
  <si>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</si>
  <si>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</si>
  <si>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</si>
  <si>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</si>
  <si>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</si>
  <si>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</si>
  <si>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</si>
  <si>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</si>
  <si>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</si>
  <si>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</si>
  <si>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</si>
  <si>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</si>
  <si>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</si>
  <si>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</si>
  <si>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</si>
  <si>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</si>
  <si>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</si>
  <si>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</si>
  <si>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</si>
  <si>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</si>
  <si>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</si>
  <si>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</si>
  <si>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</si>
  <si>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</si>
  <si>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</si>
  <si>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</si>
  <si>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</si>
  <si>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</si>
  <si>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</si>
  <si>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</si>
  <si>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</si>
  <si>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</si>
  <si>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</si>
  <si>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</si>
  <si>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</si>
  <si>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</si>
  <si>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</si>
  <si>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</si>
  <si>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</si>
  <si>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</si>
  <si>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</si>
  <si>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</si>
  <si>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</si>
  <si>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</si>
  <si>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</si>
  <si>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</si>
  <si>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</si>
  <si>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</si>
  <si>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</si>
  <si>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</si>
  <si>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</si>
  <si>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</si>
  <si>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</si>
  <si>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</si>
  <si>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</si>
  <si>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</si>
  <si>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</si>
  <si>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</si>
  <si>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</si>
  <si>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</si>
  <si>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</si>
  <si>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</si>
  <si>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</si>
  <si>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</si>
  <si>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</si>
  <si>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</si>
  <si>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</si>
  <si>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</si>
  <si>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</si>
  <si>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</si>
  <si>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</si>
  <si>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</si>
  <si>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</si>
  <si>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</si>
  <si>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</si>
  <si>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</si>
  <si>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</si>
  <si>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</si>
  <si>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</si>
  <si>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</si>
  <si>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</si>
  <si>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</si>
  <si>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</si>
  <si>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</si>
  <si>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</si>
  <si>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</si>
  <si>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</si>
  <si>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</si>
  <si>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</si>
  <si>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</si>
  <si>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</si>
  <si>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</si>
  <si>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</si>
  <si>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</si>
  <si>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</si>
  <si>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</si>
  <si>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</si>
  <si>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</si>
  <si>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</si>
  <si>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</si>
  <si>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</si>
  <si>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</si>
  <si>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</si>
  <si>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</si>
  <si>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</si>
  <si>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</si>
  <si>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</si>
  <si>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</si>
  <si>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</si>
  <si>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</si>
  <si>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</si>
  <si>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</si>
  <si>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</si>
  <si>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</si>
  <si>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</si>
  <si>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</si>
  <si>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</si>
  <si>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</si>
  <si>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</si>
  <si>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</si>
  <si>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</si>
  <si>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</si>
  <si>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</si>
  <si>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</si>
  <si>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</si>
  <si>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</si>
  <si>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</si>
  <si>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</si>
  <si>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</si>
  <si>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</si>
  <si>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</si>
  <si>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</si>
  <si>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</si>
  <si>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</si>
  <si>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</si>
  <si>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</si>
  <si>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</si>
  <si>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</si>
  <si>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</si>
  <si>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</si>
  <si>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</si>
  <si>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</si>
  <si>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</si>
  <si>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</si>
  <si>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</si>
  <si>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</si>
  <si>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</si>
  <si>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</si>
  <si>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</si>
  <si>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</si>
  <si>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</si>
  <si>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</si>
  <si>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</si>
  <si>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</si>
  <si>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</si>
  <si>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</si>
  <si>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</si>
  <si>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</si>
  <si>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</si>
  <si>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</si>
  <si>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</si>
  <si>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</si>
  <si>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</si>
  <si>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</si>
  <si>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</si>
  <si>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</si>
  <si>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</si>
  <si>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</si>
  <si>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</si>
  <si>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</si>
  <si>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</si>
  <si>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</si>
  <si>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</si>
  <si>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</si>
  <si>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</si>
  <si>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</si>
  <si>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</si>
  <si>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</si>
  <si>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</si>
  <si>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</si>
  <si>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</si>
  <si>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</si>
  <si>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</si>
  <si>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</si>
  <si>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</si>
  <si>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</si>
  <si>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</si>
  <si>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</si>
  <si>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</si>
  <si>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</si>
  <si>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</si>
  <si>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</si>
  <si>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</si>
  <si>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</si>
  <si>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</si>
  <si>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</si>
  <si>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</si>
  <si>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</si>
  <si>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</si>
  <si>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</si>
  <si>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</si>
  <si>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</si>
  <si>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</si>
  <si>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</si>
  <si>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</si>
  <si>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</si>
  <si>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</si>
  <si>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</si>
  <si>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</si>
  <si>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</si>
  <si>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</si>
  <si>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</si>
  <si>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</si>
  <si>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</si>
  <si>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</si>
  <si>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</si>
  <si>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</si>
  <si>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</si>
  <si>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</si>
  <si>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</si>
  <si>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</si>
  <si>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</si>
  <si>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</si>
  <si>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</si>
  <si>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</si>
  <si>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</si>
  <si>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</si>
  <si>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</si>
  <si>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</si>
  <si>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</si>
  <si>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</si>
  <si>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</si>
  <si>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</si>
  <si>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</si>
  <si>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</si>
  <si>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</si>
  <si>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</si>
  <si>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</si>
  <si>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</si>
  <si>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</si>
  <si>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</si>
  <si>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</si>
  <si>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</si>
  <si>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</si>
  <si>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</si>
  <si>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</si>
  <si>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</si>
  <si>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</si>
  <si>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</si>
  <si>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</si>
  <si>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</si>
  <si>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</si>
  <si>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</si>
  <si>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</si>
  <si>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</si>
  <si>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</si>
  <si>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</si>
  <si>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</si>
  <si>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</si>
  <si>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</si>
  <si>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</si>
  <si>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</si>
  <si>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</si>
  <si>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</si>
  <si>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</si>
  <si>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</si>
  <si>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</si>
  <si>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</si>
  <si>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</si>
  <si>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</si>
  <si>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</si>
  <si>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</si>
  <si>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</si>
  <si>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</si>
  <si>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</si>
  <si>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</si>
  <si>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</si>
  <si>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</si>
  <si>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</si>
  <si>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</si>
  <si>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</si>
  <si>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</si>
  <si>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</si>
  <si>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</si>
  <si>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</si>
  <si>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</si>
  <si>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</si>
  <si>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</si>
  <si>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</si>
  <si>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</si>
  <si>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</si>
  <si>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</si>
  <si>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</si>
  <si>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</si>
  <si>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</si>
  <si>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</si>
  <si>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</si>
  <si>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</si>
  <si>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</si>
  <si>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</si>
  <si>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</si>
  <si>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</si>
  <si>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</si>
  <si>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</si>
  <si>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</si>
  <si>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</si>
  <si>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</si>
  <si>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</si>
  <si>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</si>
  <si>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</si>
  <si>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</si>
  <si>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</si>
  <si>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</si>
  <si>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</si>
  <si>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</si>
  <si>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</si>
  <si>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</si>
  <si>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</si>
  <si>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</si>
  <si>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</si>
  <si>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</si>
  <si>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</si>
  <si>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</si>
  <si>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</si>
  <si>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</si>
  <si>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</si>
  <si>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</si>
  <si>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</si>
  <si>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</si>
  <si>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</si>
  <si>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</si>
  <si>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</si>
  <si>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</si>
  <si>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</si>
  <si>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</si>
  <si>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</si>
  <si>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</si>
  <si>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</si>
  <si>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</si>
  <si>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</si>
  <si>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</si>
  <si>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</si>
  <si>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</si>
  <si>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</si>
  <si>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</si>
  <si>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</si>
  <si>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</si>
  <si>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</si>
  <si>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</si>
  <si>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</si>
  <si>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</si>
  <si>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</si>
  <si>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</si>
  <si>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</si>
  <si>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</si>
  <si>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</si>
  <si>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</si>
  <si>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</si>
  <si>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</si>
  <si>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</si>
  <si>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</si>
  <si>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</si>
  <si>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</si>
  <si>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</si>
  <si>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</si>
  <si>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</si>
  <si>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</si>
  <si>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</si>
  <si>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</si>
  <si>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</si>
  <si>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</si>
  <si>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</si>
  <si>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</si>
  <si>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</si>
  <si>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</si>
  <si>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</si>
  <si>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</si>
  <si>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</si>
  <si>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</si>
  <si>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</si>
  <si>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</si>
  <si>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</si>
  <si>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</si>
  <si>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</si>
  <si>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</si>
  <si>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</si>
  <si>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</si>
  <si>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</si>
  <si>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</si>
  <si>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</si>
  <si>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</si>
  <si>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</si>
  <si>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</si>
  <si>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</si>
  <si>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</si>
  <si>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</si>
  <si>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</si>
  <si>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</si>
  <si>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</si>
  <si>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</si>
  <si>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</si>
  <si>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</si>
  <si>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</si>
  <si>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</si>
  <si>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</si>
  <si>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</si>
  <si>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</si>
  <si>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</si>
  <si>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</si>
  <si>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</si>
  <si>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</si>
  <si>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</si>
  <si>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</si>
  <si>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</si>
  <si>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</si>
  <si>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</si>
  <si>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</si>
  <si>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</si>
  <si>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</si>
  <si>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</si>
  <si>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</si>
  <si>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</si>
  <si>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</si>
  <si>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</si>
  <si>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</si>
  <si>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</si>
  <si>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</si>
  <si>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</si>
  <si>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</si>
  <si>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</si>
  <si>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</si>
  <si>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</si>
  <si>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</si>
  <si>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</si>
  <si>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</si>
  <si>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</si>
  <si>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</si>
  <si>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</si>
  <si>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</si>
  <si>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</si>
  <si>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</si>
  <si>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</si>
  <si>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</si>
  <si>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</si>
  <si>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</si>
  <si>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</si>
  <si>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</si>
  <si>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</si>
  <si>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</si>
  <si>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</si>
  <si>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</si>
  <si>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</si>
  <si>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</si>
  <si>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</si>
  <si>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</si>
  <si>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</si>
  <si>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</si>
  <si>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</si>
  <si>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</si>
  <si>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</si>
  <si>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</si>
  <si>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</si>
  <si>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</si>
  <si>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</si>
  <si>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</si>
  <si>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</si>
  <si>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</si>
  <si>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</si>
  <si>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</si>
  <si>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</si>
  <si>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</si>
  <si>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</si>
  <si>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</si>
  <si>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</si>
  <si>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</si>
  <si>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</si>
  <si>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</si>
  <si>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</si>
  <si>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</si>
  <si>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</si>
  <si>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</si>
  <si>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</si>
  <si>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</si>
  <si>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</si>
  <si>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</si>
  <si>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</si>
  <si>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</si>
  <si>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</si>
  <si>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</si>
  <si>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</si>
  <si>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</si>
  <si>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</si>
  <si>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</si>
  <si>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</si>
  <si>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</si>
  <si>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</si>
  <si>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</si>
  <si>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</si>
  <si>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</si>
  <si>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</si>
  <si>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</si>
  <si>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</si>
  <si>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</si>
  <si>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</si>
  <si>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</si>
  <si>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</si>
  <si>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</si>
  <si>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</si>
  <si>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</si>
  <si>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</si>
  <si>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</si>
  <si>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</si>
  <si>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</si>
  <si>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</si>
  <si>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</si>
  <si>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</si>
  <si>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</si>
  <si>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</si>
  <si>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</si>
  <si>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</si>
  <si>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</si>
  <si>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</si>
  <si>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</si>
  <si>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</si>
  <si>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</si>
  <si>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</si>
  <si>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</si>
  <si>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</si>
  <si>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</si>
  <si>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</si>
  <si>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</si>
  <si>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</si>
  <si>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</si>
  <si>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</si>
  <si>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</si>
  <si>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</si>
  <si>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</si>
  <si>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</si>
  <si>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</si>
  <si>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</si>
  <si>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</si>
  <si>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</si>
  <si>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</si>
  <si>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</si>
  <si>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</si>
  <si>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</si>
  <si>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</si>
  <si>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</si>
  <si>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</si>
  <si>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</si>
  <si>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</si>
  <si>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</si>
  <si>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</si>
  <si>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</si>
  <si>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</si>
  <si>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</si>
  <si>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</si>
  <si>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</si>
  <si>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</si>
  <si>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</si>
  <si>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</si>
  <si>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</si>
  <si>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</si>
  <si>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</si>
  <si>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</si>
  <si>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</si>
  <si>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</si>
  <si>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</si>
  <si>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</si>
  <si>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</si>
  <si>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</si>
  <si>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</si>
  <si>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</si>
  <si>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</si>
  <si>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</si>
  <si>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</si>
  <si>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</si>
  <si>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</si>
  <si>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</si>
  <si>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</si>
  <si>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</si>
  <si>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</si>
  <si>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</si>
  <si>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</si>
  <si>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</si>
  <si>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</si>
  <si>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</si>
  <si>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</si>
  <si>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</si>
  <si>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</si>
  <si>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</si>
  <si>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</si>
  <si>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</si>
  <si>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</si>
  <si>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</si>
  <si>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</si>
  <si>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</si>
  <si>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</si>
  <si>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</si>
  <si>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</si>
  <si>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</si>
  <si>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</si>
  <si>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</si>
  <si>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</si>
  <si>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</si>
  <si>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</si>
  <si>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</si>
  <si>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</si>
  <si>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</si>
  <si>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</si>
  <si>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</si>
  <si>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</si>
  <si>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</si>
  <si>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</si>
  <si>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</si>
  <si>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</si>
  <si>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</si>
  <si>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</si>
  <si>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</si>
  <si>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</si>
  <si>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</si>
  <si>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</si>
  <si>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</si>
  <si>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</si>
  <si>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</si>
  <si>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</si>
  <si>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</si>
  <si>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</si>
  <si>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</si>
  <si>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</si>
  <si>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</si>
  <si>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</si>
  <si>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</si>
  <si>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</si>
  <si>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</si>
  <si>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</si>
  <si>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</si>
  <si>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</si>
  <si>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</si>
  <si>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</si>
  <si>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</si>
  <si>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</si>
  <si>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</si>
  <si>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</si>
  <si>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</si>
  <si>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</si>
  <si>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</si>
  <si>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</si>
  <si>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</si>
  <si>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</si>
  <si>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</si>
  <si>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</si>
  <si>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</si>
  <si>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</si>
  <si>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</si>
  <si>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</si>
  <si>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</si>
  <si>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</si>
  <si>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</si>
  <si>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</si>
  <si>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</si>
  <si>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</si>
  <si>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</si>
  <si>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</si>
  <si>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</si>
  <si>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</si>
  <si>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</si>
  <si>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</si>
  <si>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</si>
  <si>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</si>
  <si>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</si>
  <si>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</si>
  <si>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</si>
  <si>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</si>
  <si>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</si>
  <si>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</si>
  <si>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</si>
  <si>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</si>
  <si>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</si>
  <si>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</si>
  <si>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</si>
  <si>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</si>
  <si>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</si>
  <si>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</si>
  <si>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</si>
  <si>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</si>
  <si>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</si>
  <si>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</si>
  <si>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</si>
  <si>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</si>
  <si>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</si>
  <si>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</si>
  <si>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</si>
  <si>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</si>
  <si>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</si>
  <si>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</si>
  <si>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</si>
  <si>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</si>
  <si>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</si>
  <si>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</si>
  <si>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</si>
  <si>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</si>
  <si>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</si>
  <si>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</si>
  <si>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</si>
  <si>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</si>
  <si>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</si>
  <si>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</si>
  <si>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</si>
  <si>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</si>
  <si>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</si>
  <si>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</si>
  <si>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</si>
  <si>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</si>
  <si>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</si>
  <si>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</si>
  <si>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</si>
  <si>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</si>
  <si>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</si>
  <si>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</si>
  <si>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</si>
  <si>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</si>
  <si>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</si>
  <si>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</si>
  <si>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</si>
  <si>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</si>
  <si>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</si>
  <si>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</si>
  <si>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</si>
  <si>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</si>
  <si>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</si>
  <si>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</si>
  <si>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</si>
  <si>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</si>
  <si>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</si>
  <si>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</si>
  <si>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</si>
  <si>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</si>
  <si>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</si>
  <si>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</si>
  <si>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</si>
  <si>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</si>
  <si>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</si>
  <si>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</si>
  <si>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</si>
  <si>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</si>
  <si>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</si>
  <si>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</si>
  <si>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</si>
  <si>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</si>
  <si>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</si>
  <si>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</si>
  <si>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</si>
  <si>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</si>
  <si>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</si>
  <si>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</si>
  <si>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</si>
  <si>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</si>
  <si>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</si>
  <si>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</si>
  <si>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</si>
  <si>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</si>
  <si>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</si>
  <si>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</si>
  <si>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</si>
  <si>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</si>
  <si>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</si>
  <si>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</si>
  <si>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</si>
  <si>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</si>
  <si>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</si>
  <si>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</si>
  <si>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</si>
  <si>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</si>
  <si>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</si>
  <si>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</si>
  <si>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</si>
  <si>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</si>
  <si>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</si>
  <si>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</si>
  <si>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</si>
  <si>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</si>
  <si>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</si>
  <si>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</si>
  <si>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</si>
  <si>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</si>
  <si>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</si>
  <si>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</si>
  <si>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</si>
  <si>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</si>
  <si>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</si>
  <si>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</si>
  <si>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</si>
  <si>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</si>
  <si>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</si>
  <si>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</si>
  <si>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</si>
  <si>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</si>
  <si>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</si>
  <si>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</si>
  <si>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</si>
  <si>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</si>
  <si>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</si>
  <si>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</si>
  <si>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</si>
  <si>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</si>
  <si>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</si>
  <si>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</si>
  <si>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</si>
  <si>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</si>
  <si>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</si>
  <si>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</si>
  <si>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</si>
  <si>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</si>
  <si>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</si>
  <si>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</si>
  <si>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</si>
  <si>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</si>
  <si>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</si>
  <si>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</si>
  <si>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</si>
  <si>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</si>
  <si>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</si>
  <si>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</si>
  <si>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</si>
  <si>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</si>
  <si>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</si>
  <si>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</si>
  <si>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</si>
  <si>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</si>
  <si>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</si>
  <si>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</si>
  <si>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</si>
  <si>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</si>
  <si>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</si>
  <si>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</si>
  <si>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</si>
  <si>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</si>
  <si>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</si>
  <si>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</si>
  <si>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</si>
  <si>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</si>
  <si>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</si>
  <si>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</si>
  <si>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</si>
  <si>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</si>
  <si>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</si>
  <si>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</si>
  <si>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</si>
  <si>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</si>
  <si>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</si>
  <si>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</si>
  <si>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</si>
  <si>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</si>
  <si>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</si>
  <si>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</si>
  <si>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</si>
  <si>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</si>
  <si>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</si>
  <si>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</si>
  <si>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</si>
  <si>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</si>
  <si>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</si>
  <si>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</si>
  <si>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</si>
  <si>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</si>
  <si>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</si>
  <si>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</si>
  <si>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</si>
  <si>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</si>
  <si>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</si>
  <si>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</si>
  <si>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</si>
  <si>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</si>
  <si>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</si>
  <si>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</si>
  <si>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</si>
  <si>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</si>
  <si>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</si>
  <si>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</si>
  <si>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</si>
  <si>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</si>
  <si>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</si>
  <si>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</si>
  <si>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</si>
  <si>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</si>
  <si>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</si>
  <si>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</si>
  <si>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</si>
  <si>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</si>
  <si>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</si>
  <si>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</si>
  <si>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</si>
  <si>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</si>
  <si>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</si>
  <si>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</si>
  <si>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</si>
  <si>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</si>
  <si>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</si>
  <si>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</si>
  <si>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</si>
  <si>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</si>
  <si>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</si>
  <si>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</si>
  <si>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</si>
  <si>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</si>
  <si>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</si>
  <si>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</si>
  <si>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</si>
  <si>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</si>
  <si>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</si>
  <si>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</si>
  <si>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</si>
  <si>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</si>
  <si>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</si>
  <si>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</si>
  <si>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</si>
  <si>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</si>
  <si>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</si>
  <si>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</si>
  <si>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</si>
  <si>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</si>
  <si>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</si>
  <si>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</si>
  <si>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</si>
  <si>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</si>
  <si>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</si>
  <si>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</si>
  <si>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</si>
  <si>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</si>
  <si>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</si>
  <si>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</si>
  <si>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</si>
  <si>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</si>
  <si>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</si>
  <si>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</si>
  <si>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</si>
  <si>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</si>
  <si>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</si>
  <si>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</si>
  <si>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</si>
  <si>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</si>
  <si>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</si>
  <si>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</si>
  <si>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</si>
  <si>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</si>
  <si>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</si>
  <si>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</si>
  <si>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</si>
  <si>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</si>
  <si>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</si>
  <si>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</si>
  <si>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</si>
  <si>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</si>
  <si>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</si>
  <si>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</si>
  <si>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</si>
  <si>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</si>
  <si>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</si>
  <si>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</si>
  <si>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</si>
  <si>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</si>
  <si>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</si>
  <si>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</si>
  <si>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</si>
  <si>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</si>
  <si>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</si>
  <si>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</si>
  <si>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</si>
  <si>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</si>
  <si>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</si>
  <si>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</si>
  <si>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</si>
  <si>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</si>
  <si>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</si>
  <si>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</si>
  <si>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</si>
  <si>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</si>
  <si>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</si>
  <si>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</si>
  <si>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</si>
  <si>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</si>
  <si>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</si>
  <si>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</si>
  <si>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</si>
  <si>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</si>
  <si>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</si>
  <si>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</si>
  <si>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</si>
  <si>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</si>
  <si>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</si>
  <si>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</si>
  <si>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</si>
  <si>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</si>
  <si>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</si>
  <si>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</si>
  <si>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</si>
  <si>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</si>
  <si>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</si>
  <si>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</si>
  <si>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</si>
  <si>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</si>
  <si>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</si>
  <si>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</si>
  <si>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</si>
  <si>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</si>
  <si>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</si>
  <si>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</si>
  <si>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</si>
  <si>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</si>
  <si>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</si>
  <si>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</si>
  <si>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</si>
  <si>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</si>
  <si>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</si>
  <si>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</si>
  <si>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</si>
  <si>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</si>
  <si>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</si>
  <si>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</si>
  <si>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</si>
  <si>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</si>
  <si>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</si>
  <si>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</si>
  <si>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</si>
  <si>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</si>
  <si>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</si>
  <si>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</si>
  <si>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</si>
  <si>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</si>
  <si>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</si>
  <si>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</si>
  <si>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</si>
  <si>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</si>
  <si>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</si>
  <si>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</si>
  <si>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</si>
  <si>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</si>
  <si>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</si>
  <si>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</si>
  <si>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</si>
  <si>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</si>
  <si>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</si>
  <si>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</si>
  <si>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</si>
  <si>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</si>
  <si>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</si>
  <si>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</si>
  <si>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</si>
  <si>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</si>
  <si>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</si>
  <si>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</si>
  <si>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</si>
  <si>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</si>
  <si>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</si>
  <si>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</si>
  <si>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</si>
  <si>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</si>
  <si>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</si>
  <si>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</si>
  <si>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</si>
  <si>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</si>
  <si>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</si>
  <si>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</si>
  <si>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</si>
  <si>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</si>
  <si>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</si>
  <si>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</si>
  <si>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</si>
  <si>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</si>
  <si>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</si>
  <si>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</si>
  <si>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</si>
  <si>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</si>
  <si>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</si>
  <si>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</si>
  <si>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</si>
  <si>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</si>
  <si>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</si>
  <si>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</si>
  <si>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</si>
  <si>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</si>
  <si>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</si>
  <si>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</si>
  <si>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</si>
  <si>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</si>
  <si>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</si>
  <si>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</si>
  <si>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</si>
  <si>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</si>
  <si>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</si>
  <si>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</si>
  <si>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</si>
  <si>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</si>
  <si>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</si>
  <si>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</si>
  <si>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</si>
  <si>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</si>
  <si>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</si>
  <si>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</si>
  <si>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</si>
  <si>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</si>
  <si>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</si>
  <si>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</si>
  <si>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</si>
  <si>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</si>
  <si>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</si>
  <si>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</si>
  <si>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</si>
  <si>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</si>
  <si>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</si>
  <si>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</si>
  <si>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</si>
  <si>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</si>
  <si>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</si>
  <si>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</si>
  <si>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</si>
  <si>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</si>
  <si>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</si>
  <si>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</si>
  <si>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</si>
  <si>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</si>
  <si>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</si>
  <si>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</si>
  <si>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</si>
  <si>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</si>
  <si>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</si>
  <si>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</si>
  <si>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</si>
  <si>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</si>
  <si>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</si>
  <si>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</si>
  <si>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</si>
  <si>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</si>
  <si>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</si>
  <si>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</si>
  <si>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</si>
  <si>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</si>
  <si>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</si>
  <si>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</si>
  <si>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</si>
  <si>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</si>
  <si>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</si>
  <si>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</si>
  <si>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</si>
  <si>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</si>
  <si>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</si>
  <si>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</si>
  <si>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</si>
  <si>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</si>
  <si>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</si>
  <si>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</si>
  <si>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</si>
  <si>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</si>
  <si>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</si>
  <si>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</si>
  <si>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</si>
  <si>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</si>
  <si>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</si>
  <si>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</si>
  <si>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</si>
  <si>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</si>
  <si>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</si>
  <si>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</si>
  <si>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</si>
  <si>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</si>
  <si>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</si>
  <si>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</si>
  <si>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</si>
  <si>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</si>
  <si>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</si>
  <si>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</si>
  <si>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</si>
  <si>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</si>
  <si>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</si>
  <si>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</si>
  <si>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</si>
  <si>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</si>
  <si>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</si>
  <si>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</si>
  <si>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</si>
  <si>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</si>
  <si>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</si>
  <si>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</si>
  <si>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</si>
  <si>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</si>
  <si>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</si>
  <si>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</si>
  <si>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</si>
  <si>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</si>
  <si>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</si>
  <si>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</si>
  <si>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</si>
  <si>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</si>
  <si>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</si>
  <si>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</si>
  <si>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</si>
  <si>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</si>
  <si>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</si>
  <si>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</si>
  <si>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</si>
  <si>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</si>
  <si>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</si>
  <si>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</si>
  <si>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</si>
  <si>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</si>
  <si>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</si>
  <si>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</si>
  <si>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</si>
  <si>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</si>
  <si>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</si>
  <si>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</si>
  <si>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</si>
  <si>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</si>
  <si>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</si>
  <si>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</si>
  <si>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</si>
  <si>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</si>
  <si>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</si>
  <si>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</si>
  <si>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</si>
  <si>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</si>
  <si>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</si>
  <si>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</si>
  <si>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</si>
  <si>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</si>
  <si>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</si>
  <si>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</si>
  <si>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</si>
  <si>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</si>
  <si>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</si>
  <si>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</si>
  <si>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</si>
  <si>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</si>
  <si>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</si>
  <si>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</si>
  <si>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</si>
  <si>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</si>
  <si>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</si>
  <si>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</si>
  <si>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</si>
  <si>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</si>
  <si>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</si>
  <si>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</si>
  <si>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</si>
  <si>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</si>
  <si>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</si>
  <si>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</si>
  <si>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</si>
  <si>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</si>
  <si>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</si>
  <si>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</si>
  <si>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</si>
  <si>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</si>
  <si>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</si>
  <si>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</si>
  <si>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</si>
  <si>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</si>
  <si>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</si>
  <si>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</si>
  <si>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</si>
  <si>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</si>
  <si>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</si>
  <si>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</si>
  <si>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</si>
  <si>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</si>
  <si>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</si>
  <si>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</si>
  <si>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</si>
  <si>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</si>
  <si>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</si>
  <si>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</si>
  <si>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</si>
  <si>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</si>
  <si>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</si>
  <si>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</si>
  <si>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</si>
  <si>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</si>
  <si>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</si>
  <si>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</si>
  <si>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</si>
  <si>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</si>
  <si>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</si>
  <si>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</si>
  <si>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</si>
  <si>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</si>
  <si>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</si>
  <si>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</si>
  <si>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</si>
  <si>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</si>
  <si>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</si>
  <si>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</si>
  <si>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</si>
  <si>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</si>
  <si>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</si>
  <si>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</si>
  <si>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</si>
  <si>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</si>
  <si>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</si>
  <si>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</si>
  <si>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</si>
  <si>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</si>
  <si>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</si>
  <si>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</si>
  <si>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</si>
  <si>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</si>
  <si>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</si>
  <si>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</si>
  <si>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</si>
  <si>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</si>
  <si>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</si>
  <si>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</si>
  <si>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</si>
  <si>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</si>
  <si>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</si>
  <si>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</si>
  <si>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</si>
  <si>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</si>
  <si>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</si>
  <si>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</si>
  <si>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</si>
  <si>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</si>
  <si>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</si>
  <si>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</si>
  <si>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</si>
  <si>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</si>
  <si>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</si>
  <si>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</si>
  <si>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</si>
  <si>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</si>
  <si>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</si>
  <si>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</si>
  <si>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</si>
  <si>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</si>
  <si>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</si>
  <si>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</si>
  <si>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</si>
  <si>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</si>
  <si>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</si>
  <si>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</si>
  <si>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</si>
  <si>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</si>
  <si>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</si>
  <si>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</si>
  <si>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</si>
  <si>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</si>
  <si>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</si>
  <si>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</si>
  <si>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</si>
  <si>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</si>
  <si>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</si>
  <si>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</si>
  <si>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</si>
  <si>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</si>
  <si>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</si>
  <si>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</si>
  <si>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</si>
  <si>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</si>
  <si>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</si>
  <si>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</si>
  <si>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</si>
  <si>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</si>
  <si>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</si>
  <si>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</si>
  <si>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</si>
  <si>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</si>
  <si>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</si>
  <si>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</si>
  <si>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</si>
  <si>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</si>
  <si>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</si>
  <si>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</si>
  <si>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</si>
  <si>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</si>
  <si>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</si>
  <si>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</si>
  <si>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</si>
  <si>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</si>
  <si>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</si>
  <si>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</si>
  <si>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</si>
  <si>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</si>
  <si>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</si>
  <si>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</si>
  <si>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</si>
  <si>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</si>
  <si>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</si>
  <si>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</si>
  <si>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</si>
  <si>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</si>
  <si>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</si>
  <si>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</si>
  <si>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</si>
  <si>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</si>
  <si>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</si>
  <si>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</si>
  <si>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</si>
  <si>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</si>
  <si>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</si>
  <si>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</si>
  <si>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</si>
  <si>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</si>
  <si>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</si>
  <si>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</si>
  <si>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</si>
  <si>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</si>
  <si>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</si>
  <si>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</si>
  <si>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</si>
  <si>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</si>
  <si>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</si>
  <si>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</si>
  <si>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</si>
  <si>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</si>
  <si>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</si>
  <si>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</si>
  <si>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</si>
  <si>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</si>
  <si>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</si>
  <si>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</si>
  <si>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</si>
  <si>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</si>
  <si>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</si>
  <si>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</si>
  <si>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</si>
  <si>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</si>
  <si>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</si>
  <si>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</si>
  <si>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</si>
  <si>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</si>
  <si>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</si>
  <si>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</si>
  <si>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</si>
  <si>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</si>
  <si>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</si>
  <si>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</si>
  <si>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</si>
  <si>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</si>
  <si>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</si>
  <si>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</si>
  <si>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</si>
  <si>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</si>
  <si>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</si>
  <si>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</si>
  <si>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</si>
  <si>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</si>
  <si>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</si>
  <si>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</si>
  <si>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</si>
  <si>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</si>
  <si>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</si>
  <si>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</si>
  <si>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</si>
  <si>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</si>
  <si>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</si>
  <si>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</si>
  <si>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</si>
  <si>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</si>
  <si>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</si>
  <si>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</si>
  <si>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</si>
  <si>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</si>
  <si>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</si>
  <si>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</si>
  <si>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</si>
  <si>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</si>
  <si>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</si>
  <si>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</si>
  <si>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</si>
  <si>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</si>
  <si>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</si>
  <si>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</si>
  <si>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</si>
  <si>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</si>
  <si>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</si>
  <si>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</si>
  <si>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</si>
  <si>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</si>
  <si>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</si>
  <si>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</si>
  <si>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</si>
  <si>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</si>
  <si>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</si>
  <si>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</si>
  <si>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</si>
  <si>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</si>
  <si>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</si>
  <si>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</si>
  <si>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</si>
  <si>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</si>
  <si>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</si>
  <si>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</si>
  <si>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</si>
  <si>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</si>
  <si>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</si>
  <si>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</si>
  <si>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</si>
  <si>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</si>
  <si>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</si>
  <si>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</si>
  <si>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</si>
  <si>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</si>
  <si>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</si>
  <si>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</si>
  <si>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</si>
  <si>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</si>
  <si>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</si>
  <si>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</si>
  <si>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</si>
  <si>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</si>
  <si>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</si>
  <si>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</si>
  <si>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</si>
  <si>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</si>
  <si>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</si>
  <si>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</si>
  <si>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</si>
  <si>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</si>
  <si>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</si>
  <si>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</si>
  <si>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</si>
  <si>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</si>
  <si>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</si>
  <si>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</si>
  <si>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</si>
  <si>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</si>
  <si>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</si>
  <si>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</si>
  <si>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</si>
  <si>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</si>
  <si>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</si>
  <si>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</si>
  <si>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</si>
  <si>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</si>
  <si>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</si>
  <si>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</si>
  <si>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</si>
  <si>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</si>
  <si>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</si>
  <si>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</si>
  <si>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</si>
  <si>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</si>
  <si>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</si>
  <si>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</si>
  <si>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</si>
  <si>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</si>
  <si>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</si>
  <si>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</si>
  <si>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</si>
  <si>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</si>
  <si>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</si>
  <si>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</si>
  <si>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</si>
  <si>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</si>
  <si>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</si>
  <si>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</si>
  <si>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</si>
  <si>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</si>
  <si>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</si>
  <si>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</si>
  <si>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</si>
  <si>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</si>
  <si>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</si>
  <si>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</si>
  <si>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</si>
  <si>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</si>
  <si>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</si>
  <si>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</si>
  <si>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</si>
  <si>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</si>
  <si>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</si>
  <si>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</si>
  <si>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</si>
  <si>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</si>
  <si>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</si>
  <si>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</si>
  <si>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</si>
  <si>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</si>
  <si>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</si>
  <si>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</si>
  <si>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</si>
  <si>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</si>
  <si>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</si>
  <si>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</si>
  <si>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</si>
  <si>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</si>
  <si>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</si>
  <si>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</si>
  <si>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</si>
  <si>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</si>
  <si>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</si>
  <si>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</si>
  <si>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</si>
  <si>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</si>
  <si>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</si>
  <si>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</si>
  <si>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</si>
  <si>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</si>
  <si>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</si>
  <si>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</si>
  <si>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</si>
  <si>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</si>
  <si>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</si>
  <si>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</si>
  <si>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</si>
  <si>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</si>
  <si>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</si>
  <si>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</si>
  <si>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</si>
  <si>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</si>
  <si>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</si>
  <si>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</si>
  <si>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</si>
  <si>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</si>
  <si>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</si>
  <si>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</si>
  <si>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</si>
  <si>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</si>
  <si>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</si>
  <si>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</si>
  <si>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</si>
  <si>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</si>
  <si>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</si>
  <si>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</si>
  <si>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</si>
  <si>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</si>
  <si>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</si>
  <si>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</si>
  <si>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</si>
  <si>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</si>
  <si>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</si>
  <si>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</si>
  <si>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</si>
  <si>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</si>
  <si>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</si>
  <si>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</si>
  <si>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</si>
  <si>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</si>
  <si>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</si>
  <si>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</si>
  <si>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</si>
  <si>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</si>
  <si>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</si>
  <si>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</si>
  <si>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</si>
  <si>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</si>
  <si>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</si>
  <si>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</si>
  <si>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</si>
  <si>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</si>
  <si>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</si>
  <si>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</si>
  <si>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</si>
  <si>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</si>
  <si>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</si>
  <si>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</si>
  <si>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</si>
  <si>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</si>
  <si>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</si>
  <si>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</si>
  <si>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</si>
  <si>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</si>
  <si>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</si>
  <si>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</si>
  <si>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</si>
  <si>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</si>
  <si>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</si>
  <si>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</si>
  <si>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</si>
  <si>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</si>
  <si>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</si>
  <si>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</si>
  <si>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</si>
  <si>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</si>
  <si>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</si>
  <si>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</si>
  <si>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</si>
  <si>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</si>
  <si>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</si>
  <si>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</si>
  <si>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</si>
  <si>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</si>
  <si>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</si>
  <si>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</si>
  <si>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</si>
  <si>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</si>
  <si>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</si>
  <si>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</si>
  <si>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Чајетина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</si>
</sst>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346</c:v>
                </c:pt>
                <c:pt idx="1">
                  <c:v>475</c:v>
                </c:pt>
                <c:pt idx="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229</c:v>
                </c:pt>
                <c:pt idx="1">
                  <c:v>278</c:v>
                </c:pt>
                <c:pt idx="2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460</c:v>
                </c:pt>
                <c:pt idx="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89</c:v>
                </c:pt>
                <c:pt idx="1">
                  <c:v>75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544.41700000000003</c:v>
                </c:pt>
                <c:pt idx="1">
                  <c:v>674.39700000000005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6735</c:v>
                </c:pt>
                <c:pt idx="1">
                  <c:v>6682</c:v>
                </c:pt>
                <c:pt idx="2">
                  <c:v>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15168"/>
        <c:axId val="192302080"/>
      </c:barChart>
      <c:catAx>
        <c:axId val="1582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2080"/>
        <c:crosses val="autoZero"/>
        <c:auto val="1"/>
        <c:lblAlgn val="ctr"/>
        <c:lblOffset val="100"/>
        <c:noMultiLvlLbl val="0"/>
      </c:catAx>
      <c:valAx>
        <c:axId val="1923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5560576"/>
        <c:axId val="215562496"/>
      </c:barChart>
      <c:catAx>
        <c:axId val="2155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562496"/>
        <c:crosses val="autoZero"/>
        <c:auto val="1"/>
        <c:lblAlgn val="ctr"/>
        <c:lblOffset val="100"/>
        <c:noMultiLvlLbl val="0"/>
      </c:catAx>
      <c:valAx>
        <c:axId val="21556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5605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16.766097510800247</c:v>
                </c:pt>
                <c:pt idx="1">
                  <c:v>58.917918123842824</c:v>
                </c:pt>
                <c:pt idx="2">
                  <c:v>24.315984365356922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33</c:v>
                </c:pt>
                <c:pt idx="1">
                  <c:v>61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7142016"/>
        <c:axId val="217143936"/>
      </c:barChart>
      <c:catAx>
        <c:axId val="2171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143936"/>
        <c:crosses val="autoZero"/>
        <c:auto val="1"/>
        <c:lblAlgn val="ctr"/>
        <c:lblOffset val="100"/>
        <c:noMultiLvlLbl val="0"/>
      </c:catAx>
      <c:valAx>
        <c:axId val="2171439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71420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8253568"/>
        <c:axId val="218263552"/>
      </c:barChart>
      <c:catAx>
        <c:axId val="218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263552"/>
        <c:crosses val="autoZero"/>
        <c:auto val="1"/>
        <c:lblAlgn val="ctr"/>
        <c:lblOffset val="100"/>
        <c:noMultiLvlLbl val="0"/>
      </c:catAx>
      <c:valAx>
        <c:axId val="218263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825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113.8</c:v>
                </c:pt>
                <c:pt idx="1">
                  <c:v>119.6</c:v>
                </c:pt>
                <c:pt idx="2">
                  <c:v>106.9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114.6</c:v>
                </c:pt>
                <c:pt idx="1">
                  <c:v>96.5</c:v>
                </c:pt>
                <c:pt idx="2">
                  <c:v>98.8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062656"/>
        <c:axId val="219064192"/>
      </c:barChart>
      <c:catAx>
        <c:axId val="21906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064192"/>
        <c:crosses val="autoZero"/>
        <c:auto val="1"/>
        <c:lblAlgn val="ctr"/>
        <c:lblOffset val="100"/>
        <c:noMultiLvlLbl val="0"/>
      </c:catAx>
      <c:valAx>
        <c:axId val="2190641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0626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410</c:v>
                </c:pt>
                <c:pt idx="1">
                  <c:v>352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9452544"/>
        <c:axId val="219486848"/>
      </c:barChart>
      <c:catAx>
        <c:axId val="2194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86848"/>
        <c:crosses val="autoZero"/>
        <c:auto val="1"/>
        <c:lblAlgn val="ctr"/>
        <c:lblOffset val="100"/>
        <c:noMultiLvlLbl val="0"/>
      </c:catAx>
      <c:valAx>
        <c:axId val="21948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5254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15</c:v>
                </c:pt>
                <c:pt idx="1">
                  <c:v>30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542656"/>
        <c:axId val="219544576"/>
      </c:barChart>
      <c:catAx>
        <c:axId val="2195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544576"/>
        <c:crosses val="autoZero"/>
        <c:auto val="1"/>
        <c:lblAlgn val="ctr"/>
        <c:lblOffset val="100"/>
        <c:noMultiLvlLbl val="0"/>
      </c:catAx>
      <c:valAx>
        <c:axId val="21954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54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73</c:v>
                </c:pt>
                <c:pt idx="1">
                  <c:v>82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123</c:v>
                </c:pt>
                <c:pt idx="1">
                  <c:v>199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695360"/>
        <c:axId val="219740032"/>
      </c:barChart>
      <c:catAx>
        <c:axId val="2196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740032"/>
        <c:crosses val="autoZero"/>
        <c:auto val="1"/>
        <c:lblAlgn val="ctr"/>
        <c:lblOffset val="100"/>
        <c:noMultiLvlLbl val="0"/>
      </c:catAx>
      <c:valAx>
        <c:axId val="21974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69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2.3794829596105056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2.1257628745799906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2.1463347733662483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2.2286223685112803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2.1600493725570868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2.4000548583967634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2.8320647329081807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3.1406432147020507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3.0994994171295343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3.1886443118699854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3.4080778989234042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3.9498045669615305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3.8538023726256601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4.2583830487554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3.5863676884043065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2.1326201741754098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1.8583281903586368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1.2548858259617361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797760"/>
        <c:axId val="221804032"/>
      </c:barChart>
      <c:catAx>
        <c:axId val="2217977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804032"/>
        <c:crosses val="autoZero"/>
        <c:auto val="1"/>
        <c:lblAlgn val="ctr"/>
        <c:lblOffset val="100"/>
        <c:noMultiLvlLbl val="0"/>
      </c:catAx>
      <c:valAx>
        <c:axId val="2218040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797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2.7909209353356648</c:v>
                </c:pt>
                <c:pt idx="1">
                  <c:v>2.262908866488377</c:v>
                </c:pt>
                <c:pt idx="2">
                  <c:v>2.3589110608242474</c:v>
                </c:pt>
                <c:pt idx="3">
                  <c:v>2.4411986559692793</c:v>
                </c:pt>
                <c:pt idx="4">
                  <c:v>2.3040526640608929</c:v>
                </c:pt>
                <c:pt idx="5">
                  <c:v>2.3520537612288281</c:v>
                </c:pt>
                <c:pt idx="6">
                  <c:v>3.0514983199615995</c:v>
                </c:pt>
                <c:pt idx="7">
                  <c:v>3.3326476033737915</c:v>
                </c:pt>
                <c:pt idx="8">
                  <c:v>3.161215113488308</c:v>
                </c:pt>
                <c:pt idx="9">
                  <c:v>3.4697935952821779</c:v>
                </c:pt>
                <c:pt idx="10">
                  <c:v>3.4903654940684357</c:v>
                </c:pt>
                <c:pt idx="11">
                  <c:v>3.9360899677706915</c:v>
                </c:pt>
                <c:pt idx="12">
                  <c:v>3.8195158746485638</c:v>
                </c:pt>
                <c:pt idx="13">
                  <c:v>4.2103819515874648</c:v>
                </c:pt>
                <c:pt idx="14">
                  <c:v>3.1817870122745666</c:v>
                </c:pt>
                <c:pt idx="15">
                  <c:v>1.5566070081601866</c:v>
                </c:pt>
                <c:pt idx="16">
                  <c:v>1.3371734211067683</c:v>
                </c:pt>
                <c:pt idx="17">
                  <c:v>0.9394500445724473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045696"/>
        <c:axId val="222047616"/>
      </c:barChart>
      <c:catAx>
        <c:axId val="2220456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047616"/>
        <c:crosses val="autoZero"/>
        <c:auto val="1"/>
        <c:lblAlgn val="ctr"/>
        <c:lblOffset val="100"/>
        <c:noMultiLvlLbl val="0"/>
      </c:catAx>
      <c:valAx>
        <c:axId val="222047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045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0.12640227524095435</c:v>
                </c:pt>
                <c:pt idx="1">
                  <c:v>0.25748310267138719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1.5958287249170484</c:v>
                </c:pt>
                <c:pt idx="1">
                  <c:v>0.3540392661731574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43D-4DE5-9725-0F2EA3D7F136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43D-4DE5-9725-0F2EA3D7F1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10.759993679886239</c:v>
                </c:pt>
                <c:pt idx="1">
                  <c:v>4.0875442549082717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43D-4DE5-9725-0F2EA3D7F136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43D-4DE5-9725-0F2EA3D7F1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20.050560910096383</c:v>
                </c:pt>
                <c:pt idx="1">
                  <c:v>20.292887029288703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43D-4DE5-9725-0F2EA3D7F13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43D-4DE5-9725-0F2EA3D7F136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50.197503555063996</c:v>
                </c:pt>
                <c:pt idx="1">
                  <c:v>59.897006758931447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43D-4DE5-9725-0F2EA3D7F136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43D-4DE5-9725-0F2EA3D7F1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5.4826986885763942</c:v>
                </c:pt>
                <c:pt idx="1">
                  <c:v>5.1013839716768583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43D-4DE5-9725-0F2EA3D7F136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43D-4DE5-9725-0F2EA3D7F1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11.787012166218993</c:v>
                </c:pt>
                <c:pt idx="1">
                  <c:v>10.009655616350177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615040"/>
        <c:axId val="222732672"/>
      </c:barChart>
      <c:catAx>
        <c:axId val="2226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732672"/>
        <c:crosses val="autoZero"/>
        <c:auto val="1"/>
        <c:lblAlgn val="ctr"/>
        <c:lblOffset val="100"/>
        <c:noMultiLvlLbl val="0"/>
      </c:catAx>
      <c:valAx>
        <c:axId val="2227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615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0E-4913-A4FF-475877EACE3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B0E-4913-A4FF-475877EACE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32.56438615895086</c:v>
                </c:pt>
                <c:pt idx="1">
                  <c:v>29.336981010621177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B0E-4913-A4FF-475877EACE3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B0E-4913-A4FF-475877EACE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25.817664717964924</c:v>
                </c:pt>
                <c:pt idx="1">
                  <c:v>33.585452204699067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B0E-4913-A4FF-475877EACE3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B0E-4913-A4FF-475877EACE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41.396745141412545</c:v>
                </c:pt>
                <c:pt idx="1">
                  <c:v>36.75571290634052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0.2212039816716701</c:v>
                </c:pt>
                <c:pt idx="1">
                  <c:v>0.32185387833923396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3042560"/>
        <c:axId val="223487872"/>
      </c:barChart>
      <c:catAx>
        <c:axId val="22304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3487872"/>
        <c:crosses val="autoZero"/>
        <c:auto val="1"/>
        <c:lblAlgn val="ctr"/>
        <c:lblOffset val="100"/>
        <c:noMultiLvlLbl val="0"/>
      </c:catAx>
      <c:valAx>
        <c:axId val="22348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3042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272</c:v>
                </c:pt>
                <c:pt idx="1">
                  <c:v>218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260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3919488"/>
        <c:axId val="223925376"/>
      </c:barChart>
      <c:catAx>
        <c:axId val="22391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925376"/>
        <c:crosses val="autoZero"/>
        <c:auto val="1"/>
        <c:lblAlgn val="ctr"/>
        <c:lblOffset val="100"/>
        <c:noMultiLvlLbl val="0"/>
      </c:catAx>
      <c:valAx>
        <c:axId val="22392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91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0.78</c:v>
                </c:pt>
                <c:pt idx="1">
                  <c:v>0.27</c:v>
                </c:pt>
                <c:pt idx="3">
                  <c:v>0.06</c:v>
                </c:pt>
                <c:pt idx="4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4105984"/>
        <c:axId val="224124928"/>
      </c:barChart>
      <c:catAx>
        <c:axId val="22410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24928"/>
        <c:crosses val="autoZero"/>
        <c:auto val="1"/>
        <c:lblAlgn val="ctr"/>
        <c:lblOffset val="100"/>
        <c:noMultiLvlLbl val="0"/>
      </c:catAx>
      <c:valAx>
        <c:axId val="2241249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05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61.675367821547219</c:v>
                </c:pt>
                <c:pt idx="2">
                  <c:v>17.304317304317305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38.324632178452781</c:v>
                </c:pt>
                <c:pt idx="2">
                  <c:v>82.695682695682692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160000"/>
        <c:axId val="224473856"/>
      </c:barChart>
      <c:catAx>
        <c:axId val="22416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473856"/>
        <c:crosses val="autoZero"/>
        <c:auto val="1"/>
        <c:lblAlgn val="ctr"/>
        <c:lblOffset val="100"/>
        <c:noMultiLvlLbl val="0"/>
      </c:catAx>
      <c:valAx>
        <c:axId val="224473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60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82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973184"/>
        <c:axId val="225027200"/>
      </c:barChart>
      <c:catAx>
        <c:axId val="2249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027200"/>
        <c:crosses val="autoZero"/>
        <c:auto val="1"/>
        <c:lblAlgn val="ctr"/>
        <c:lblOffset val="100"/>
        <c:noMultiLvlLbl val="0"/>
      </c:catAx>
      <c:valAx>
        <c:axId val="225027200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497318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125</c:v>
                </c:pt>
                <c:pt idx="1">
                  <c:v>152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153</c:v>
                </c:pt>
                <c:pt idx="1">
                  <c:v>163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5637888"/>
        <c:axId val="225639808"/>
      </c:barChart>
      <c:catAx>
        <c:axId val="2256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639808"/>
        <c:crosses val="autoZero"/>
        <c:auto val="1"/>
        <c:lblAlgn val="ctr"/>
        <c:lblOffset val="100"/>
        <c:noMultiLvlLbl val="0"/>
      </c:catAx>
      <c:valAx>
        <c:axId val="22563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563788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28.917449332674245</c:v>
                </c:pt>
                <c:pt idx="1">
                  <c:v>34.629629629629626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27.063766683143847</c:v>
                </c:pt>
                <c:pt idx="1">
                  <c:v>30.617283950617285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15.42263964409293</c:v>
                </c:pt>
                <c:pt idx="1">
                  <c:v>14.876543209876544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13.964409293129016</c:v>
                </c:pt>
                <c:pt idx="1">
                  <c:v>14.135802469135802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8.2550667325753828</c:v>
                </c:pt>
                <c:pt idx="1">
                  <c:v>3.7037037037037033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6.3766683143845775</c:v>
                </c:pt>
                <c:pt idx="1">
                  <c:v>2.0370370370370372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6518144"/>
        <c:axId val="226520064"/>
      </c:barChart>
      <c:catAx>
        <c:axId val="226518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520064"/>
        <c:crosses val="autoZero"/>
        <c:auto val="1"/>
        <c:lblAlgn val="ctr"/>
        <c:lblOffset val="100"/>
        <c:noMultiLvlLbl val="0"/>
      </c:catAx>
      <c:valAx>
        <c:axId val="226520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518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47.89</c:v>
                </c:pt>
                <c:pt idx="1">
                  <c:v>43.51</c:v>
                </c:pt>
                <c:pt idx="2">
                  <c:v>7.89</c:v>
                </c:pt>
                <c:pt idx="3">
                  <c:v>0.63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51.77</c:v>
                </c:pt>
                <c:pt idx="1">
                  <c:v>37.43</c:v>
                </c:pt>
                <c:pt idx="2">
                  <c:v>9.4700000000000006</c:v>
                </c:pt>
                <c:pt idx="3">
                  <c:v>1.08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6883456"/>
        <c:axId val="226952704"/>
      </c:barChart>
      <c:catAx>
        <c:axId val="22688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952704"/>
        <c:crosses val="autoZero"/>
        <c:auto val="1"/>
        <c:lblAlgn val="ctr"/>
        <c:lblOffset val="100"/>
        <c:noMultiLvlLbl val="0"/>
      </c:catAx>
      <c:valAx>
        <c:axId val="22695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883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46417</c:v>
                </c:pt>
                <c:pt idx="1">
                  <c:v>51002</c:v>
                </c:pt>
                <c:pt idx="2">
                  <c:v>58105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994816"/>
        <c:axId val="227051392"/>
      </c:barChart>
      <c:catAx>
        <c:axId val="226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051392"/>
        <c:crosses val="autoZero"/>
        <c:auto val="1"/>
        <c:lblAlgn val="ctr"/>
        <c:lblOffset val="100"/>
        <c:noMultiLvlLbl val="0"/>
      </c:catAx>
      <c:valAx>
        <c:axId val="22705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99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2142</c:v>
                </c:pt>
                <c:pt idx="1">
                  <c:v>2222</c:v>
                </c:pt>
                <c:pt idx="2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2421</c:v>
                </c:pt>
                <c:pt idx="1">
                  <c:v>2556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7115392"/>
        <c:axId val="227117312"/>
      </c:barChart>
      <c:catAx>
        <c:axId val="2271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117312"/>
        <c:crosses val="autoZero"/>
        <c:auto val="1"/>
        <c:lblAlgn val="ctr"/>
        <c:lblOffset val="100"/>
        <c:noMultiLvlLbl val="0"/>
      </c:catAx>
      <c:valAx>
        <c:axId val="2271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115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10.5</c:v>
                </c:pt>
                <c:pt idx="1">
                  <c:v>12.7</c:v>
                </c:pt>
                <c:pt idx="2">
                  <c:v>0.3</c:v>
                </c:pt>
                <c:pt idx="3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15.3</c:v>
                </c:pt>
                <c:pt idx="1">
                  <c:v>50.3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54.081632653061227</c:v>
                </c:pt>
                <c:pt idx="1">
                  <c:v>63.888888888888886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45.91836734693878</c:v>
                </c:pt>
                <c:pt idx="1">
                  <c:v>36.111111111111107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7873920"/>
        <c:axId val="227875456"/>
      </c:barChart>
      <c:catAx>
        <c:axId val="22787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875456"/>
        <c:crosses val="autoZero"/>
        <c:auto val="1"/>
        <c:lblAlgn val="ctr"/>
        <c:lblOffset val="100"/>
        <c:noMultiLvlLbl val="0"/>
      </c:catAx>
      <c:valAx>
        <c:axId val="2278754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8739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083584"/>
        <c:axId val="228085120"/>
      </c:barChart>
      <c:catAx>
        <c:axId val="2280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085120"/>
        <c:crosses val="autoZero"/>
        <c:auto val="1"/>
        <c:lblAlgn val="ctr"/>
        <c:lblOffset val="100"/>
        <c:noMultiLvlLbl val="0"/>
      </c:catAx>
      <c:valAx>
        <c:axId val="22808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0835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573184"/>
        <c:axId val="228574720"/>
      </c:barChart>
      <c:catAx>
        <c:axId val="2285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574720"/>
        <c:crosses val="autoZero"/>
        <c:auto val="1"/>
        <c:lblAlgn val="ctr"/>
        <c:lblOffset val="100"/>
        <c:noMultiLvlLbl val="0"/>
      </c:catAx>
      <c:valAx>
        <c:axId val="22857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57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289920"/>
        <c:axId val="158291456"/>
      </c:barChart>
      <c:catAx>
        <c:axId val="1582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91456"/>
        <c:crosses val="autoZero"/>
        <c:auto val="1"/>
        <c:lblAlgn val="ctr"/>
        <c:lblOffset val="100"/>
        <c:noMultiLvlLbl val="0"/>
      </c:catAx>
      <c:valAx>
        <c:axId val="15829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2899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135925</c:v>
                </c:pt>
                <c:pt idx="1">
                  <c:v>161024</c:v>
                </c:pt>
                <c:pt idx="2">
                  <c:v>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21712</c:v>
                </c:pt>
                <c:pt idx="1">
                  <c:v>43555</c:v>
                </c:pt>
                <c:pt idx="2">
                  <c:v>72465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58912"/>
        <c:axId val="158372992"/>
      </c:barChart>
      <c:catAx>
        <c:axId val="1583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72992"/>
        <c:crosses val="autoZero"/>
        <c:auto val="1"/>
        <c:lblAlgn val="ctr"/>
        <c:lblOffset val="100"/>
        <c:noMultiLvlLbl val="0"/>
      </c:catAx>
      <c:valAx>
        <c:axId val="158372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35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511043</c:v>
                </c:pt>
                <c:pt idx="1">
                  <c:v>545502</c:v>
                </c:pt>
                <c:pt idx="2">
                  <c:v>845696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64665</c:v>
                </c:pt>
                <c:pt idx="1">
                  <c:v>116210</c:v>
                </c:pt>
                <c:pt idx="2">
                  <c:v>200910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87200"/>
        <c:axId val="158393088"/>
      </c:barChart>
      <c:catAx>
        <c:axId val="15838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93088"/>
        <c:crosses val="autoZero"/>
        <c:auto val="1"/>
        <c:lblAlgn val="ctr"/>
        <c:lblOffset val="100"/>
        <c:noMultiLvlLbl val="0"/>
      </c:catAx>
      <c:valAx>
        <c:axId val="158393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38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427776"/>
        <c:axId val="158437760"/>
      </c:barChart>
      <c:catAx>
        <c:axId val="15842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37760"/>
        <c:crosses val="autoZero"/>
        <c:auto val="1"/>
        <c:lblAlgn val="ctr"/>
        <c:lblOffset val="100"/>
        <c:noMultiLvlLbl val="0"/>
      </c:catAx>
      <c:valAx>
        <c:axId val="158437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28.9</c:v>
                </c:pt>
                <c:pt idx="1">
                  <c:v>29.9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33.6</c:v>
                </c:pt>
                <c:pt idx="1">
                  <c:v>35.4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456064"/>
        <c:axId val="158547968"/>
      </c:barChart>
      <c:catAx>
        <c:axId val="1584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547968"/>
        <c:crosses val="autoZero"/>
        <c:auto val="1"/>
        <c:lblAlgn val="ctr"/>
        <c:lblOffset val="100"/>
        <c:noMultiLvlLbl val="0"/>
      </c:catAx>
      <c:valAx>
        <c:axId val="158547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456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8151.53</c:v>
                </c:pt>
                <c:pt idx="1">
                  <c:v>14044.01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590848"/>
        <c:axId val="158592384"/>
      </c:barChart>
      <c:catAx>
        <c:axId val="15859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92384"/>
        <c:crosses val="autoZero"/>
        <c:auto val="1"/>
        <c:lblAlgn val="ctr"/>
        <c:lblOffset val="100"/>
        <c:noMultiLvlLbl val="0"/>
      </c:catAx>
      <c:valAx>
        <c:axId val="1585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31</c:v>
                </c:pt>
                <c:pt idx="1">
                  <c:v>37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36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607232"/>
        <c:axId val="158608768"/>
      </c:barChart>
      <c:catAx>
        <c:axId val="1586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08768"/>
        <c:crosses val="autoZero"/>
        <c:auto val="1"/>
        <c:lblAlgn val="ctr"/>
        <c:lblOffset val="100"/>
        <c:noMultiLvlLbl val="0"/>
      </c:catAx>
      <c:valAx>
        <c:axId val="1586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072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BD0-49D0-A588-DB367F0E428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BD0-49D0-A588-DB367F0E42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16.2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BD0-49D0-A588-DB367F0E428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BD0-49D0-A588-DB367F0E42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53.8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BD0-49D0-A588-DB367F0E42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</c:v>
                </c:pt>
                <c:pt idx="1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346</c:v>
                </c:pt>
                <c:pt idx="1">
                  <c:v>475</c:v>
                </c:pt>
                <c:pt idx="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229</c:v>
                </c:pt>
                <c:pt idx="1">
                  <c:v>278</c:v>
                </c:pt>
                <c:pt idx="2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90016"/>
        <c:axId val="158791552"/>
      </c:barChart>
      <c:catAx>
        <c:axId val="1587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91552"/>
        <c:crosses val="autoZero"/>
        <c:auto val="1"/>
        <c:lblAlgn val="ctr"/>
        <c:lblOffset val="100"/>
        <c:noMultiLvlLbl val="0"/>
      </c:catAx>
      <c:valAx>
        <c:axId val="15879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90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33</c:v>
                </c:pt>
                <c:pt idx="1">
                  <c:v>61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10112"/>
        <c:axId val="158811648"/>
      </c:barChart>
      <c:catAx>
        <c:axId val="1588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11648"/>
        <c:crosses val="autoZero"/>
        <c:auto val="1"/>
        <c:lblAlgn val="ctr"/>
        <c:lblOffset val="100"/>
        <c:noMultiLvlLbl val="0"/>
      </c:catAx>
      <c:valAx>
        <c:axId val="15881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10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272</c:v>
                </c:pt>
                <c:pt idx="1">
                  <c:v>218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260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34048"/>
        <c:axId val="158925952"/>
      </c:barChart>
      <c:catAx>
        <c:axId val="1588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25952"/>
        <c:crosses val="autoZero"/>
        <c:auto val="1"/>
        <c:lblAlgn val="ctr"/>
        <c:lblOffset val="100"/>
        <c:noMultiLvlLbl val="0"/>
      </c:catAx>
      <c:valAx>
        <c:axId val="15892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34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15.3</c:v>
                </c:pt>
                <c:pt idx="1">
                  <c:v>50.3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186-4C4E-A9D8-98532D7A74F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186-4C4E-A9D8-98532D7A74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16.2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186-4C4E-A9D8-98532D7A74F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186-4C4E-A9D8-98532D7A74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53.8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186-4C4E-A9D8-98532D7A74F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186-4C4E-A9D8-98532D7A74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</c:v>
                </c:pt>
                <c:pt idx="1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9072640"/>
        <c:axId val="159074176"/>
      </c:barChart>
      <c:catAx>
        <c:axId val="15907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074176"/>
        <c:crosses val="autoZero"/>
        <c:auto val="1"/>
        <c:lblAlgn val="ctr"/>
        <c:lblOffset val="100"/>
        <c:noMultiLvlLbl val="0"/>
      </c:catAx>
      <c:valAx>
        <c:axId val="15907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072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9191040"/>
        <c:axId val="159192576"/>
      </c:barChart>
      <c:catAx>
        <c:axId val="15919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192576"/>
        <c:crosses val="autoZero"/>
        <c:auto val="1"/>
        <c:lblAlgn val="ctr"/>
        <c:lblOffset val="100"/>
        <c:noMultiLvlLbl val="0"/>
      </c:catAx>
      <c:valAx>
        <c:axId val="15919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19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107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236480"/>
        <c:axId val="159238016"/>
      </c:barChart>
      <c:catAx>
        <c:axId val="15923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238016"/>
        <c:crosses val="autoZero"/>
        <c:auto val="1"/>
        <c:lblAlgn val="ctr"/>
        <c:lblOffset val="100"/>
        <c:noMultiLvlLbl val="0"/>
      </c:catAx>
      <c:valAx>
        <c:axId val="15923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23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371264"/>
        <c:axId val="159372800"/>
      </c:barChart>
      <c:catAx>
        <c:axId val="15937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372800"/>
        <c:crosses val="autoZero"/>
        <c:auto val="1"/>
        <c:lblAlgn val="ctr"/>
        <c:lblOffset val="100"/>
        <c:noMultiLvlLbl val="0"/>
      </c:catAx>
      <c:valAx>
        <c:axId val="15937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37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460</c:v>
                </c:pt>
                <c:pt idx="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03392"/>
        <c:axId val="159425664"/>
      </c:barChart>
      <c:catAx>
        <c:axId val="15940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425664"/>
        <c:crosses val="autoZero"/>
        <c:auto val="1"/>
        <c:lblAlgn val="ctr"/>
        <c:lblOffset val="100"/>
        <c:noMultiLvlLbl val="0"/>
      </c:catAx>
      <c:valAx>
        <c:axId val="15942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89</c:v>
                </c:pt>
                <c:pt idx="1">
                  <c:v>75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42048"/>
        <c:axId val="159443584"/>
      </c:barChart>
      <c:catAx>
        <c:axId val="1594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43584"/>
        <c:crosses val="autoZero"/>
        <c:auto val="1"/>
        <c:lblAlgn val="ctr"/>
        <c:lblOffset val="100"/>
        <c:noMultiLvlLbl val="0"/>
      </c:catAx>
      <c:valAx>
        <c:axId val="1594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4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20.8</c:v>
                </c:pt>
                <c:pt idx="1">
                  <c:v>19.399999999999999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</c:v>
                </c:pt>
                <c:pt idx="1">
                  <c:v>15.2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62.2</c:v>
                </c:pt>
                <c:pt idx="1">
                  <c:v>65.400000000000006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78912"/>
        <c:axId val="159480448"/>
      </c:barChart>
      <c:catAx>
        <c:axId val="15947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80448"/>
        <c:crosses val="autoZero"/>
        <c:auto val="1"/>
        <c:lblAlgn val="ctr"/>
        <c:lblOffset val="100"/>
        <c:noMultiLvlLbl val="0"/>
      </c:catAx>
      <c:valAx>
        <c:axId val="15948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7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84640"/>
        <c:axId val="159586176"/>
      </c:barChart>
      <c:catAx>
        <c:axId val="15958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86176"/>
        <c:crosses val="autoZero"/>
        <c:auto val="1"/>
        <c:lblAlgn val="ctr"/>
        <c:lblOffset val="100"/>
        <c:noMultiLvlLbl val="0"/>
      </c:catAx>
      <c:valAx>
        <c:axId val="15958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6735</c:v>
                </c:pt>
                <c:pt idx="1">
                  <c:v>6682</c:v>
                </c:pt>
                <c:pt idx="2">
                  <c:v>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627136"/>
        <c:axId val="159628672"/>
      </c:barChart>
      <c:catAx>
        <c:axId val="1596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28672"/>
        <c:crosses val="autoZero"/>
        <c:auto val="1"/>
        <c:lblAlgn val="ctr"/>
        <c:lblOffset val="100"/>
        <c:noMultiLvlLbl val="0"/>
      </c:catAx>
      <c:valAx>
        <c:axId val="159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2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16.766097510800247</c:v>
                </c:pt>
                <c:pt idx="1">
                  <c:v>58.917918123842824</c:v>
                </c:pt>
                <c:pt idx="2">
                  <c:v>24.315984365356922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713536"/>
        <c:axId val="159858688"/>
      </c:barChart>
      <c:catAx>
        <c:axId val="1597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58688"/>
        <c:crosses val="autoZero"/>
        <c:auto val="1"/>
        <c:lblAlgn val="ctr"/>
        <c:lblOffset val="100"/>
        <c:noMultiLvlLbl val="0"/>
      </c:catAx>
      <c:valAx>
        <c:axId val="15985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71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889280"/>
        <c:axId val="159890816"/>
      </c:barChart>
      <c:catAx>
        <c:axId val="1598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90816"/>
        <c:crosses val="autoZero"/>
        <c:auto val="1"/>
        <c:lblAlgn val="ctr"/>
        <c:lblOffset val="100"/>
        <c:noMultiLvlLbl val="0"/>
      </c:catAx>
      <c:valAx>
        <c:axId val="1598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88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113.8</c:v>
                </c:pt>
                <c:pt idx="1">
                  <c:v>119.6</c:v>
                </c:pt>
                <c:pt idx="2">
                  <c:v>106.9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114.6</c:v>
                </c:pt>
                <c:pt idx="1">
                  <c:v>96.5</c:v>
                </c:pt>
                <c:pt idx="2">
                  <c:v>98.8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13472"/>
        <c:axId val="159915008"/>
      </c:barChart>
      <c:catAx>
        <c:axId val="15991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15008"/>
        <c:crosses val="autoZero"/>
        <c:auto val="1"/>
        <c:lblAlgn val="ctr"/>
        <c:lblOffset val="100"/>
        <c:noMultiLvlLbl val="0"/>
      </c:catAx>
      <c:valAx>
        <c:axId val="15991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13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410</c:v>
                </c:pt>
                <c:pt idx="1">
                  <c:v>352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952256"/>
        <c:axId val="159958144"/>
      </c:barChart>
      <c:catAx>
        <c:axId val="1599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58144"/>
        <c:crosses val="autoZero"/>
        <c:auto val="1"/>
        <c:lblAlgn val="ctr"/>
        <c:lblOffset val="100"/>
        <c:noMultiLvlLbl val="0"/>
      </c:catAx>
      <c:valAx>
        <c:axId val="15995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5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15</c:v>
                </c:pt>
                <c:pt idx="1">
                  <c:v>30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00640"/>
        <c:axId val="160014720"/>
      </c:barChart>
      <c:catAx>
        <c:axId val="1600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4720"/>
        <c:crosses val="autoZero"/>
        <c:auto val="1"/>
        <c:lblAlgn val="ctr"/>
        <c:lblOffset val="100"/>
        <c:noMultiLvlLbl val="0"/>
      </c:catAx>
      <c:valAx>
        <c:axId val="1600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0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73</c:v>
                </c:pt>
                <c:pt idx="1">
                  <c:v>82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123</c:v>
                </c:pt>
                <c:pt idx="1">
                  <c:v>199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45312"/>
        <c:axId val="160059392"/>
      </c:barChart>
      <c:catAx>
        <c:axId val="1600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59392"/>
        <c:crosses val="autoZero"/>
        <c:auto val="1"/>
        <c:lblAlgn val="ctr"/>
        <c:lblOffset val="100"/>
        <c:noMultiLvlLbl val="0"/>
      </c:catAx>
      <c:valAx>
        <c:axId val="16005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45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2.3794829596105056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2.1257628745799906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2.1463347733662483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2.2286223685112803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2.1600493725570868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2.4000548583967634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2.8320647329081807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3.1406432147020507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3.0994994171295343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3.1886443118699854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3.4080778989234042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3.9498045669615305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3.8538023726256601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4.2583830487554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3.5863676884043065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2.1326201741754098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1.8583281903586368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1.2548858259617361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170368"/>
        <c:axId val="160171904"/>
      </c:barChart>
      <c:catAx>
        <c:axId val="1601703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171904"/>
        <c:crosses val="autoZero"/>
        <c:auto val="1"/>
        <c:lblAlgn val="ctr"/>
        <c:lblOffset val="100"/>
        <c:noMultiLvlLbl val="0"/>
      </c:catAx>
      <c:valAx>
        <c:axId val="1601719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170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2.7909209353356648</c:v>
                </c:pt>
                <c:pt idx="1">
                  <c:v>2.262908866488377</c:v>
                </c:pt>
                <c:pt idx="2">
                  <c:v>2.3589110608242474</c:v>
                </c:pt>
                <c:pt idx="3">
                  <c:v>2.4411986559692793</c:v>
                </c:pt>
                <c:pt idx="4">
                  <c:v>2.3040526640608929</c:v>
                </c:pt>
                <c:pt idx="5">
                  <c:v>2.3520537612288281</c:v>
                </c:pt>
                <c:pt idx="6">
                  <c:v>3.0514983199615995</c:v>
                </c:pt>
                <c:pt idx="7">
                  <c:v>3.3326476033737915</c:v>
                </c:pt>
                <c:pt idx="8">
                  <c:v>3.161215113488308</c:v>
                </c:pt>
                <c:pt idx="9">
                  <c:v>3.4697935952821779</c:v>
                </c:pt>
                <c:pt idx="10">
                  <c:v>3.4903654940684357</c:v>
                </c:pt>
                <c:pt idx="11">
                  <c:v>3.9360899677706915</c:v>
                </c:pt>
                <c:pt idx="12">
                  <c:v>3.8195158746485638</c:v>
                </c:pt>
                <c:pt idx="13">
                  <c:v>4.2103819515874648</c:v>
                </c:pt>
                <c:pt idx="14">
                  <c:v>3.1817870122745666</c:v>
                </c:pt>
                <c:pt idx="15">
                  <c:v>1.5566070081601866</c:v>
                </c:pt>
                <c:pt idx="16">
                  <c:v>1.3371734211067683</c:v>
                </c:pt>
                <c:pt idx="17">
                  <c:v>0.9394500445724473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220288"/>
        <c:axId val="160221824"/>
      </c:barChart>
      <c:catAx>
        <c:axId val="160220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221824"/>
        <c:crosses val="autoZero"/>
        <c:auto val="1"/>
        <c:lblAlgn val="ctr"/>
        <c:lblOffset val="100"/>
        <c:noMultiLvlLbl val="0"/>
      </c:catAx>
      <c:valAx>
        <c:axId val="160221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220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0.12640227524095435</c:v>
                </c:pt>
                <c:pt idx="1">
                  <c:v>0.25748310267138719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1.5958287249170484</c:v>
                </c:pt>
                <c:pt idx="1">
                  <c:v>0.3540392661731574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FAE-431A-9640-D0527FB0F88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FAE-431A-9640-D0527FB0F888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AE-431A-9640-D0527FB0F888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AE-431A-9640-D0527FB0F888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10.759993679886239</c:v>
                </c:pt>
                <c:pt idx="1">
                  <c:v>4.0875442549082717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FAE-431A-9640-D0527FB0F88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FAE-431A-9640-D0527FB0F8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20.050560910096383</c:v>
                </c:pt>
                <c:pt idx="1">
                  <c:v>20.292887029288703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FAE-431A-9640-D0527FB0F88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FAE-431A-9640-D0527FB0F8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50.197503555063996</c:v>
                </c:pt>
                <c:pt idx="1">
                  <c:v>59.897006758931447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FFAE-431A-9640-D0527FB0F88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FFAE-431A-9640-D0527FB0F8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5.4826986885763942</c:v>
                </c:pt>
                <c:pt idx="1">
                  <c:v>5.1013839716768583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FFAE-431A-9640-D0527FB0F88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FFAE-431A-9640-D0527FB0F8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11.787012166218993</c:v>
                </c:pt>
                <c:pt idx="1">
                  <c:v>10.009655616350177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322688"/>
        <c:axId val="160324224"/>
      </c:barChart>
      <c:catAx>
        <c:axId val="1603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66C-4377-8C1A-97799005692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66C-4377-8C1A-9779900569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32.56438615895086</c:v>
                </c:pt>
                <c:pt idx="1">
                  <c:v>29.336981010621177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66C-4377-8C1A-97799005692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66C-4377-8C1A-9779900569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25.817664717964924</c:v>
                </c:pt>
                <c:pt idx="1">
                  <c:v>33.585452204699067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66C-4377-8C1A-97799005692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66C-4377-8C1A-9779900569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41.396745141412545</c:v>
                </c:pt>
                <c:pt idx="1">
                  <c:v>36.75571290634052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0.2212039816716701</c:v>
                </c:pt>
                <c:pt idx="1">
                  <c:v>0.32185387833923396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454528"/>
        <c:axId val="160456064"/>
      </c:barChart>
      <c:catAx>
        <c:axId val="16045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56064"/>
        <c:crosses val="autoZero"/>
        <c:auto val="1"/>
        <c:lblAlgn val="ctr"/>
        <c:lblOffset val="100"/>
        <c:noMultiLvlLbl val="0"/>
      </c:catAx>
      <c:valAx>
        <c:axId val="16045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54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470528"/>
        <c:axId val="160472064"/>
      </c:barChart>
      <c:catAx>
        <c:axId val="160470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472064"/>
        <c:crosses val="autoZero"/>
        <c:auto val="1"/>
        <c:lblAlgn val="ctr"/>
        <c:lblOffset val="100"/>
        <c:noMultiLvlLbl val="0"/>
      </c:catAx>
      <c:valAx>
        <c:axId val="160472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47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0.27</c:v>
                </c:pt>
                <c:pt idx="3">
                  <c:v>0.06</c:v>
                </c:pt>
                <c:pt idx="4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16736"/>
        <c:axId val="160547200"/>
      </c:barChart>
      <c:catAx>
        <c:axId val="16051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47200"/>
        <c:crosses val="autoZero"/>
        <c:auto val="1"/>
        <c:lblAlgn val="ctr"/>
        <c:lblOffset val="100"/>
        <c:noMultiLvlLbl val="0"/>
      </c:catAx>
      <c:valAx>
        <c:axId val="16054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1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61.675367821547219</c:v>
                </c:pt>
                <c:pt idx="2">
                  <c:v>17.304317304317305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38.324632178452781</c:v>
                </c:pt>
                <c:pt idx="2">
                  <c:v>82.695682695682692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69216"/>
        <c:axId val="160570752"/>
      </c:barChart>
      <c:catAx>
        <c:axId val="160569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70752"/>
        <c:crosses val="autoZero"/>
        <c:auto val="1"/>
        <c:lblAlgn val="ctr"/>
        <c:lblOffset val="100"/>
        <c:noMultiLvlLbl val="0"/>
      </c:catAx>
      <c:valAx>
        <c:axId val="160570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69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653312"/>
        <c:axId val="160654848"/>
      </c:barChart>
      <c:catAx>
        <c:axId val="16065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54848"/>
        <c:crosses val="autoZero"/>
        <c:auto val="1"/>
        <c:lblAlgn val="ctr"/>
        <c:lblOffset val="100"/>
        <c:noMultiLvlLbl val="0"/>
      </c:catAx>
      <c:valAx>
        <c:axId val="1606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53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82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05536"/>
        <c:axId val="160719616"/>
      </c:barChart>
      <c:catAx>
        <c:axId val="1607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705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125</c:v>
                </c:pt>
                <c:pt idx="1">
                  <c:v>152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153</c:v>
                </c:pt>
                <c:pt idx="1">
                  <c:v>163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54304"/>
        <c:axId val="160825728"/>
      </c:barChart>
      <c:catAx>
        <c:axId val="1607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25728"/>
        <c:crosses val="autoZero"/>
        <c:auto val="1"/>
        <c:lblAlgn val="ctr"/>
        <c:lblOffset val="100"/>
        <c:noMultiLvlLbl val="0"/>
      </c:catAx>
      <c:valAx>
        <c:axId val="16082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75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107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28.917449332674245</c:v>
                </c:pt>
                <c:pt idx="1">
                  <c:v>34.629629629629626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27.063766683143847</c:v>
                </c:pt>
                <c:pt idx="1">
                  <c:v>30.617283950617285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15.42263964409293</c:v>
                </c:pt>
                <c:pt idx="1">
                  <c:v>14.876543209876544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13.964409293129016</c:v>
                </c:pt>
                <c:pt idx="1">
                  <c:v>14.135802469135802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8.2550667325753828</c:v>
                </c:pt>
                <c:pt idx="1">
                  <c:v>3.7037037037037033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6.3766683143845775</c:v>
                </c:pt>
                <c:pt idx="1">
                  <c:v>2.0370370370370372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0924416"/>
        <c:axId val="160925952"/>
      </c:barChart>
      <c:catAx>
        <c:axId val="1609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25952"/>
        <c:crosses val="autoZero"/>
        <c:auto val="1"/>
        <c:lblAlgn val="ctr"/>
        <c:lblOffset val="100"/>
        <c:noMultiLvlLbl val="0"/>
      </c:catAx>
      <c:valAx>
        <c:axId val="160925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24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47.89</c:v>
                </c:pt>
                <c:pt idx="1">
                  <c:v>43.51</c:v>
                </c:pt>
                <c:pt idx="2">
                  <c:v>7.89</c:v>
                </c:pt>
                <c:pt idx="3">
                  <c:v>0.63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51.77</c:v>
                </c:pt>
                <c:pt idx="1">
                  <c:v>37.43</c:v>
                </c:pt>
                <c:pt idx="2">
                  <c:v>9.4700000000000006</c:v>
                </c:pt>
                <c:pt idx="3">
                  <c:v>1.08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118464"/>
        <c:axId val="161230848"/>
      </c:barChart>
      <c:catAx>
        <c:axId val="16111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230848"/>
        <c:crosses val="autoZero"/>
        <c:auto val="1"/>
        <c:lblAlgn val="ctr"/>
        <c:lblOffset val="100"/>
        <c:noMultiLvlLbl val="0"/>
      </c:catAx>
      <c:valAx>
        <c:axId val="16123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184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46417</c:v>
                </c:pt>
                <c:pt idx="1">
                  <c:v>51002</c:v>
                </c:pt>
                <c:pt idx="2">
                  <c:v>58105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526144"/>
        <c:axId val="161527680"/>
      </c:barChart>
      <c:catAx>
        <c:axId val="1615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27680"/>
        <c:crosses val="autoZero"/>
        <c:auto val="1"/>
        <c:lblAlgn val="ctr"/>
        <c:lblOffset val="100"/>
        <c:noMultiLvlLbl val="0"/>
      </c:catAx>
      <c:valAx>
        <c:axId val="16152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2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2142</c:v>
                </c:pt>
                <c:pt idx="1">
                  <c:v>2222</c:v>
                </c:pt>
                <c:pt idx="2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2421</c:v>
                </c:pt>
                <c:pt idx="1">
                  <c:v>2556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713536"/>
        <c:axId val="161719424"/>
      </c:barChart>
      <c:catAx>
        <c:axId val="1617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19424"/>
        <c:crosses val="autoZero"/>
        <c:auto val="1"/>
        <c:lblAlgn val="ctr"/>
        <c:lblOffset val="100"/>
        <c:noMultiLvlLbl val="0"/>
      </c:catAx>
      <c:valAx>
        <c:axId val="16171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13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10.5</c:v>
                </c:pt>
                <c:pt idx="1">
                  <c:v>12.7</c:v>
                </c:pt>
                <c:pt idx="2">
                  <c:v>0.3</c:v>
                </c:pt>
                <c:pt idx="3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54.081632653061227</c:v>
                </c:pt>
                <c:pt idx="1">
                  <c:v>63.888888888888886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45.91836734693878</c:v>
                </c:pt>
                <c:pt idx="1">
                  <c:v>36.111111111111107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949952"/>
        <c:axId val="162009088"/>
      </c:barChart>
      <c:catAx>
        <c:axId val="16194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009088"/>
        <c:crosses val="autoZero"/>
        <c:auto val="1"/>
        <c:lblAlgn val="ctr"/>
        <c:lblOffset val="100"/>
        <c:noMultiLvlLbl val="0"/>
      </c:catAx>
      <c:valAx>
        <c:axId val="162009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499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038144"/>
        <c:axId val="162039680"/>
      </c:barChart>
      <c:catAx>
        <c:axId val="1620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9680"/>
        <c:crosses val="autoZero"/>
        <c:auto val="1"/>
        <c:lblAlgn val="ctr"/>
        <c:lblOffset val="100"/>
        <c:noMultiLvlLbl val="0"/>
      </c:catAx>
      <c:valAx>
        <c:axId val="16203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080640"/>
        <c:axId val="162082176"/>
      </c:barChart>
      <c:catAx>
        <c:axId val="1620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82176"/>
        <c:crosses val="autoZero"/>
        <c:auto val="1"/>
        <c:lblAlgn val="ctr"/>
        <c:lblOffset val="100"/>
        <c:noMultiLvlLbl val="0"/>
      </c:catAx>
      <c:valAx>
        <c:axId val="16208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8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192768"/>
        <c:axId val="162239616"/>
      </c:barChart>
      <c:catAx>
        <c:axId val="1621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39616"/>
        <c:crosses val="autoZero"/>
        <c:auto val="1"/>
        <c:lblAlgn val="ctr"/>
        <c:lblOffset val="100"/>
        <c:noMultiLvlLbl val="0"/>
      </c:catAx>
      <c:valAx>
        <c:axId val="16223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65665408"/>
        <c:axId val="187941248"/>
      </c:barChart>
      <c:catAx>
        <c:axId val="165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7941248"/>
        <c:crosses val="autoZero"/>
        <c:auto val="1"/>
        <c:lblAlgn val="ctr"/>
        <c:lblOffset val="100"/>
        <c:noMultiLvlLbl val="0"/>
      </c:catAx>
      <c:valAx>
        <c:axId val="18794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566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362944"/>
        <c:axId val="189364480"/>
      </c:barChart>
      <c:catAx>
        <c:axId val="1893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4480"/>
        <c:crosses val="autoZero"/>
        <c:auto val="1"/>
        <c:lblAlgn val="ctr"/>
        <c:lblOffset val="100"/>
        <c:noMultiLvlLbl val="0"/>
      </c:catAx>
      <c:valAx>
        <c:axId val="18936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20.8</c:v>
                </c:pt>
                <c:pt idx="1">
                  <c:v>19.399999999999999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</c:v>
                </c:pt>
                <c:pt idx="1">
                  <c:v>15.2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62.2</c:v>
                </c:pt>
                <c:pt idx="1">
                  <c:v>65.400000000000006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92311680"/>
        <c:axId val="192313216"/>
      </c:barChart>
      <c:catAx>
        <c:axId val="1923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313216"/>
        <c:crosses val="autoZero"/>
        <c:auto val="1"/>
        <c:lblAlgn val="ctr"/>
        <c:lblOffset val="100"/>
        <c:noMultiLvlLbl val="0"/>
      </c:catAx>
      <c:valAx>
        <c:axId val="192313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92311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135925</c:v>
                </c:pt>
                <c:pt idx="1">
                  <c:v>161024</c:v>
                </c:pt>
                <c:pt idx="2">
                  <c:v>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21712</c:v>
                </c:pt>
                <c:pt idx="1">
                  <c:v>43555</c:v>
                </c:pt>
                <c:pt idx="2">
                  <c:v>72465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4469888"/>
        <c:axId val="194471424"/>
      </c:barChart>
      <c:catAx>
        <c:axId val="19446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4471424"/>
        <c:crosses val="autoZero"/>
        <c:auto val="1"/>
        <c:lblAlgn val="ctr"/>
        <c:lblOffset val="100"/>
        <c:noMultiLvlLbl val="0"/>
      </c:catAx>
      <c:valAx>
        <c:axId val="194471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446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511043</c:v>
                </c:pt>
                <c:pt idx="1">
                  <c:v>545502</c:v>
                </c:pt>
                <c:pt idx="2">
                  <c:v>845696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64665</c:v>
                </c:pt>
                <c:pt idx="1">
                  <c:v>116210</c:v>
                </c:pt>
                <c:pt idx="2">
                  <c:v>200910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5169664"/>
        <c:axId val="195187840"/>
      </c:barChart>
      <c:catAx>
        <c:axId val="19516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5187840"/>
        <c:crosses val="autoZero"/>
        <c:auto val="1"/>
        <c:lblAlgn val="ctr"/>
        <c:lblOffset val="100"/>
        <c:noMultiLvlLbl val="0"/>
      </c:catAx>
      <c:valAx>
        <c:axId val="195187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516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5197952"/>
        <c:axId val="195199744"/>
      </c:barChart>
      <c:catAx>
        <c:axId val="1951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5199744"/>
        <c:crosses val="autoZero"/>
        <c:auto val="1"/>
        <c:lblAlgn val="ctr"/>
        <c:lblOffset val="100"/>
        <c:noMultiLvlLbl val="0"/>
      </c:catAx>
      <c:valAx>
        <c:axId val="19519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519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28.9</c:v>
                </c:pt>
                <c:pt idx="1">
                  <c:v>29.9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33.6</c:v>
                </c:pt>
                <c:pt idx="1">
                  <c:v>35.4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6946560"/>
        <c:axId val="196952448"/>
      </c:barChart>
      <c:catAx>
        <c:axId val="1969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6952448"/>
        <c:crosses val="autoZero"/>
        <c:auto val="1"/>
        <c:lblAlgn val="ctr"/>
        <c:lblOffset val="100"/>
        <c:noMultiLvlLbl val="0"/>
      </c:catAx>
      <c:valAx>
        <c:axId val="19695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6946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544.41700000000003</c:v>
                </c:pt>
                <c:pt idx="1">
                  <c:v>674.39700000000005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6974848"/>
        <c:axId val="196976640"/>
      </c:barChart>
      <c:catAx>
        <c:axId val="19697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76640"/>
        <c:crosses val="autoZero"/>
        <c:auto val="1"/>
        <c:lblAlgn val="ctr"/>
        <c:lblOffset val="100"/>
        <c:noMultiLvlLbl val="0"/>
      </c:catAx>
      <c:valAx>
        <c:axId val="196976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7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8151.53</c:v>
                </c:pt>
                <c:pt idx="1">
                  <c:v>14044.01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790400"/>
        <c:axId val="202791936"/>
      </c:barChart>
      <c:catAx>
        <c:axId val="20279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91936"/>
        <c:crosses val="autoZero"/>
        <c:auto val="1"/>
        <c:lblAlgn val="ctr"/>
        <c:lblOffset val="100"/>
        <c:noMultiLvlLbl val="0"/>
      </c:catAx>
      <c:valAx>
        <c:axId val="20279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9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31</c:v>
                </c:pt>
                <c:pt idx="1">
                  <c:v>37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36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980416"/>
        <c:axId val="205981952"/>
      </c:barChart>
      <c:catAx>
        <c:axId val="20598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981952"/>
        <c:crosses val="autoZero"/>
        <c:auto val="1"/>
        <c:lblAlgn val="ctr"/>
        <c:lblOffset val="100"/>
        <c:noMultiLvlLbl val="0"/>
      </c:catAx>
      <c:valAx>
        <c:axId val="20598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980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7292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7291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11710</v>
      </c>
      <c r="C4" s="35">
        <v>5796</v>
      </c>
      <c r="D4" s="63">
        <v>5914</v>
      </c>
      <c r="E4" s="213"/>
    </row>
    <row r="5" spans="1:5" ht="30" x14ac:dyDescent="0.25">
      <c r="A5" s="203" t="s">
        <v>724</v>
      </c>
      <c r="B5" s="72">
        <v>14913</v>
      </c>
      <c r="C5" s="61">
        <v>7142</v>
      </c>
      <c r="D5" s="111">
        <v>7771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2250</v>
      </c>
      <c r="C4" s="71">
        <v>3183</v>
      </c>
    </row>
    <row r="5" spans="1:6" x14ac:dyDescent="0.25">
      <c r="A5" s="288" t="s">
        <v>727</v>
      </c>
      <c r="B5" s="216">
        <v>312</v>
      </c>
      <c r="C5" s="216">
        <v>537</v>
      </c>
    </row>
    <row r="6" spans="1:6" x14ac:dyDescent="0.25">
      <c r="A6" s="288" t="s">
        <v>728</v>
      </c>
      <c r="B6" s="216">
        <v>920</v>
      </c>
      <c r="C6" s="216">
        <v>982</v>
      </c>
    </row>
    <row r="7" spans="1:6" x14ac:dyDescent="0.25">
      <c r="A7" s="288" t="s">
        <v>729</v>
      </c>
      <c r="B7" s="216">
        <v>2046</v>
      </c>
      <c r="C7" s="216">
        <v>1563</v>
      </c>
    </row>
    <row r="8" spans="1:6" x14ac:dyDescent="0.25">
      <c r="A8" s="288" t="s">
        <v>730</v>
      </c>
      <c r="B8" s="216">
        <v>20</v>
      </c>
      <c r="C8" s="216">
        <v>95</v>
      </c>
    </row>
    <row r="9" spans="1:6" x14ac:dyDescent="0.25">
      <c r="A9" s="288" t="s">
        <v>731</v>
      </c>
      <c r="B9" s="216">
        <v>591</v>
      </c>
      <c r="C9" s="216">
        <v>502</v>
      </c>
    </row>
    <row r="10" spans="1:6" ht="30" x14ac:dyDescent="0.25">
      <c r="A10" s="295" t="s">
        <v>732</v>
      </c>
      <c r="B10" s="216">
        <v>1103</v>
      </c>
      <c r="C10" s="216">
        <v>122</v>
      </c>
    </row>
    <row r="11" spans="1:6" x14ac:dyDescent="0.25">
      <c r="A11" s="288" t="s">
        <v>895</v>
      </c>
      <c r="B11" s="216">
        <v>209</v>
      </c>
      <c r="C11" s="216">
        <v>310</v>
      </c>
    </row>
    <row r="12" spans="1:6" x14ac:dyDescent="0.25">
      <c r="A12" s="296" t="s">
        <v>16</v>
      </c>
      <c r="B12" s="1">
        <f>SUM(B4:B11)</f>
        <v>7451</v>
      </c>
      <c r="C12" s="1">
        <f>SUM(C4:C11)</f>
        <v>7294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2403</v>
      </c>
      <c r="C19" s="71">
        <v>2715</v>
      </c>
    </row>
    <row r="20" spans="1:3" x14ac:dyDescent="0.25">
      <c r="A20" s="288" t="s">
        <v>727</v>
      </c>
      <c r="B20" s="216">
        <v>197</v>
      </c>
      <c r="C20" s="216">
        <v>274</v>
      </c>
    </row>
    <row r="21" spans="1:3" x14ac:dyDescent="0.25">
      <c r="A21" s="288" t="s">
        <v>728</v>
      </c>
      <c r="B21" s="216">
        <v>965</v>
      </c>
      <c r="C21" s="216">
        <v>1077</v>
      </c>
    </row>
    <row r="22" spans="1:3" x14ac:dyDescent="0.25">
      <c r="A22" s="288" t="s">
        <v>729</v>
      </c>
      <c r="B22" s="216">
        <v>2130</v>
      </c>
      <c r="C22" s="216">
        <v>1815</v>
      </c>
    </row>
    <row r="23" spans="1:3" x14ac:dyDescent="0.25">
      <c r="A23" s="288" t="s">
        <v>730</v>
      </c>
      <c r="B23" s="216">
        <v>15</v>
      </c>
      <c r="C23" s="216">
        <v>59</v>
      </c>
    </row>
    <row r="24" spans="1:3" x14ac:dyDescent="0.25">
      <c r="A24" s="288" t="s">
        <v>731</v>
      </c>
      <c r="B24" s="216">
        <v>493</v>
      </c>
      <c r="C24" s="216">
        <v>416</v>
      </c>
    </row>
    <row r="25" spans="1:3" ht="30" x14ac:dyDescent="0.25">
      <c r="A25" s="295" t="s">
        <v>732</v>
      </c>
      <c r="B25" s="216">
        <v>823</v>
      </c>
      <c r="C25" s="216">
        <v>297</v>
      </c>
    </row>
    <row r="26" spans="1:3" x14ac:dyDescent="0.25">
      <c r="A26" s="288" t="s">
        <v>895</v>
      </c>
      <c r="B26" s="216">
        <v>268</v>
      </c>
      <c r="C26" s="216">
        <v>638</v>
      </c>
    </row>
    <row r="27" spans="1:3" x14ac:dyDescent="0.25">
      <c r="A27" s="296" t="s">
        <v>16</v>
      </c>
      <c r="B27" s="1">
        <f>SUM(B19:B26)</f>
        <v>7294</v>
      </c>
      <c r="C27" s="1">
        <f>SUM(C19:C26)</f>
        <v>7291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75.790000000000006</v>
      </c>
      <c r="C4" s="1027">
        <v>71.900000000000006</v>
      </c>
      <c r="D4" s="1027">
        <v>80.14</v>
      </c>
      <c r="E4" s="1028">
        <v>23</v>
      </c>
      <c r="F4" s="1028">
        <v>177.6</v>
      </c>
      <c r="G4" s="1029">
        <v>45.7</v>
      </c>
      <c r="H4" s="1030">
        <v>44.5</v>
      </c>
      <c r="I4" s="1031">
        <v>46.8</v>
      </c>
      <c r="J4" s="1028">
        <v>13.7</v>
      </c>
    </row>
    <row r="5" spans="1:12" x14ac:dyDescent="0.25">
      <c r="A5" s="500">
        <v>2021</v>
      </c>
      <c r="B5" s="759">
        <v>74.790000000000006</v>
      </c>
      <c r="C5" s="760">
        <v>70.819999999999993</v>
      </c>
      <c r="D5" s="760">
        <v>79.319999999999993</v>
      </c>
      <c r="E5" s="1032">
        <v>23</v>
      </c>
      <c r="F5" s="1032">
        <v>175.4</v>
      </c>
      <c r="G5" s="1033">
        <v>45.5</v>
      </c>
      <c r="H5" s="1034">
        <v>44.3</v>
      </c>
      <c r="I5" s="1035">
        <v>46.7</v>
      </c>
      <c r="J5" s="1032">
        <v>13.7</v>
      </c>
    </row>
    <row r="6" spans="1:12" x14ac:dyDescent="0.25">
      <c r="A6" s="501">
        <v>2022</v>
      </c>
      <c r="B6" s="1020">
        <v>75.19</v>
      </c>
      <c r="C6" s="1021">
        <v>71.39</v>
      </c>
      <c r="D6" s="1021">
        <v>79.680000000000007</v>
      </c>
      <c r="E6" s="1022">
        <v>23</v>
      </c>
      <c r="F6" s="1022">
        <v>170.8</v>
      </c>
      <c r="G6" s="1023">
        <v>45.3</v>
      </c>
      <c r="H6" s="1024">
        <v>44.2</v>
      </c>
      <c r="I6" s="1025">
        <v>46.4</v>
      </c>
      <c r="J6" s="1022">
        <v>27.4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13.7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13.7</v>
      </c>
    </row>
    <row r="13" spans="1:12" x14ac:dyDescent="0.25">
      <c r="A13" s="635">
        <f t="shared" si="0"/>
        <v>2022</v>
      </c>
      <c r="B13" s="629">
        <f t="shared" si="1"/>
        <v>27.4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6598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5001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34.299999999999997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58105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392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5979</v>
      </c>
      <c r="C5" s="70">
        <v>4564</v>
      </c>
      <c r="D5" s="55">
        <v>2421</v>
      </c>
      <c r="E5" s="110">
        <v>2142</v>
      </c>
      <c r="F5" s="55">
        <v>31.2</v>
      </c>
      <c r="G5" s="55">
        <v>33.6</v>
      </c>
      <c r="H5" s="110">
        <v>28.9</v>
      </c>
      <c r="I5" s="55">
        <v>46417</v>
      </c>
      <c r="J5" s="70"/>
      <c r="K5" s="55"/>
      <c r="L5" s="55"/>
      <c r="M5" s="71">
        <v>31</v>
      </c>
      <c r="N5" s="71">
        <v>32</v>
      </c>
      <c r="O5" s="71">
        <v>31</v>
      </c>
    </row>
    <row r="6" spans="1:16" x14ac:dyDescent="0.25">
      <c r="A6" s="217">
        <v>2021</v>
      </c>
      <c r="B6" s="214">
        <v>6199</v>
      </c>
      <c r="C6" s="214">
        <v>4778</v>
      </c>
      <c r="D6" s="58">
        <v>2556</v>
      </c>
      <c r="E6" s="162">
        <v>2222</v>
      </c>
      <c r="F6" s="58">
        <v>32.6</v>
      </c>
      <c r="G6" s="58">
        <v>35.4</v>
      </c>
      <c r="H6" s="162">
        <v>29.9</v>
      </c>
      <c r="I6" s="58">
        <v>51002</v>
      </c>
      <c r="J6" s="214">
        <v>532</v>
      </c>
      <c r="K6" s="58">
        <v>260</v>
      </c>
      <c r="L6" s="58">
        <v>272</v>
      </c>
      <c r="M6" s="216">
        <v>36</v>
      </c>
      <c r="N6" s="216">
        <v>36</v>
      </c>
      <c r="O6" s="216">
        <v>37</v>
      </c>
    </row>
    <row r="7" spans="1:16" x14ac:dyDescent="0.25">
      <c r="A7" s="231">
        <v>2022</v>
      </c>
      <c r="B7" s="169">
        <v>6598</v>
      </c>
      <c r="C7" s="169">
        <v>5001</v>
      </c>
      <c r="D7" s="94">
        <v>2658</v>
      </c>
      <c r="E7" s="171">
        <v>2343</v>
      </c>
      <c r="F7" s="94">
        <v>34.299999999999997</v>
      </c>
      <c r="G7" s="58">
        <v>36.5</v>
      </c>
      <c r="H7" s="162">
        <v>32.1</v>
      </c>
      <c r="I7" s="94">
        <v>58105</v>
      </c>
      <c r="J7" s="169">
        <v>398</v>
      </c>
      <c r="K7" s="94">
        <v>180</v>
      </c>
      <c r="L7" s="94">
        <v>218</v>
      </c>
      <c r="M7" s="216">
        <v>27</v>
      </c>
      <c r="N7" s="216">
        <v>25</v>
      </c>
      <c r="O7" s="216">
        <v>30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392</v>
      </c>
      <c r="K8" s="1082">
        <v>182</v>
      </c>
      <c r="L8" s="1082">
        <v>210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46417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51002</v>
      </c>
      <c r="F14" s="516">
        <f>A5</f>
        <v>2020</v>
      </c>
      <c r="G14" s="312">
        <f>IF(ISBLANK(E5),"",E5)</f>
        <v>2142</v>
      </c>
      <c r="H14" s="312">
        <f>IF(ISBLANK(D5),"",D5)</f>
        <v>2421</v>
      </c>
      <c r="K14" s="516">
        <f>A6</f>
        <v>2021</v>
      </c>
      <c r="L14" s="312">
        <f>IF(ISBLANK(L6),"",L6)</f>
        <v>272</v>
      </c>
      <c r="M14" s="312">
        <f>IF(ISBLANK(K6),"",K6)</f>
        <v>260</v>
      </c>
    </row>
    <row r="15" spans="1:16" x14ac:dyDescent="0.25">
      <c r="A15" s="483">
        <f>A7</f>
        <v>2022</v>
      </c>
      <c r="B15" s="313">
        <f t="shared" si="0"/>
        <v>58105</v>
      </c>
      <c r="F15" s="488">
        <f t="shared" ref="F15:F16" si="1">A6</f>
        <v>2021</v>
      </c>
      <c r="G15" s="481">
        <f t="shared" ref="G15:G16" si="2">IF(ISBLANK(E6),"",E6)</f>
        <v>2222</v>
      </c>
      <c r="H15" s="481">
        <f t="shared" ref="H15:H16" si="3">IF(ISBLANK(D6),"",D6)</f>
        <v>2556</v>
      </c>
      <c r="K15" s="488">
        <f>A7</f>
        <v>2022</v>
      </c>
      <c r="L15" s="481">
        <f t="shared" ref="L15:L16" si="4">IF(ISBLANK(L7),"",L7)</f>
        <v>218</v>
      </c>
      <c r="M15" s="481">
        <f t="shared" ref="M15:M16" si="5">IF(ISBLANK(K7),"",K7)</f>
        <v>180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2343</v>
      </c>
      <c r="H16" s="313">
        <f t="shared" si="3"/>
        <v>2658</v>
      </c>
      <c r="K16" s="483">
        <f>A8</f>
        <v>2023</v>
      </c>
      <c r="L16" s="313">
        <f t="shared" si="4"/>
        <v>210</v>
      </c>
      <c r="M16" s="313">
        <f t="shared" si="5"/>
        <v>182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5979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6199</v>
      </c>
      <c r="C21" s="375"/>
      <c r="D21" s="199"/>
      <c r="F21" s="516">
        <f>A5</f>
        <v>2020</v>
      </c>
      <c r="G21" s="312">
        <f>IF(ISBLANK(E5),"",E5)</f>
        <v>2142</v>
      </c>
      <c r="H21" s="312">
        <f>IF(ISBLANK(D5),"",D5)</f>
        <v>2421</v>
      </c>
      <c r="K21" s="516">
        <f>A6</f>
        <v>2021</v>
      </c>
      <c r="L21" s="312">
        <f>IF(ISBLANK(L6),"",L6)</f>
        <v>272</v>
      </c>
      <c r="M21" s="312">
        <f>IF(ISBLANK(K6),"",K6)</f>
        <v>260</v>
      </c>
    </row>
    <row r="22" spans="1:15" x14ac:dyDescent="0.25">
      <c r="A22" s="483">
        <f t="shared" si="6"/>
        <v>2022</v>
      </c>
      <c r="B22" s="313">
        <f t="shared" si="7"/>
        <v>6598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2222</v>
      </c>
      <c r="H22" s="481">
        <f t="shared" ref="H22:H23" si="10">IF(ISBLANK(D6),"",D6)</f>
        <v>2556</v>
      </c>
      <c r="K22" s="488">
        <f>A7</f>
        <v>2022</v>
      </c>
      <c r="L22" s="481">
        <f>IF(ISBLANK(L7),"",L7)</f>
        <v>218</v>
      </c>
      <c r="M22" s="481">
        <f>IF(ISBLANK(K7),"",K7)</f>
        <v>180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2343</v>
      </c>
      <c r="H23" s="313">
        <f t="shared" si="10"/>
        <v>2658</v>
      </c>
      <c r="K23" s="483">
        <f>A8</f>
        <v>2023</v>
      </c>
      <c r="L23" s="313">
        <f>IF(ISBLANK(L8),"",L8)</f>
        <v>210</v>
      </c>
      <c r="M23" s="313">
        <f>IF(ISBLANK(K8),"",K8)</f>
        <v>182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5979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6199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6598</v>
      </c>
      <c r="C28" s="375"/>
      <c r="D28" s="199"/>
      <c r="F28" s="516">
        <f>A5</f>
        <v>2020</v>
      </c>
      <c r="G28" s="312">
        <f>IF(ISBLANK(H5),"",H5)</f>
        <v>28.9</v>
      </c>
      <c r="H28" s="312">
        <f>IF(ISBLANK(G5),"",G5)</f>
        <v>33.6</v>
      </c>
      <c r="K28" s="516">
        <f>A5</f>
        <v>2020</v>
      </c>
      <c r="L28" s="312">
        <f>IF(ISBLANK(O5),"",O5)</f>
        <v>31</v>
      </c>
      <c r="M28" s="312">
        <f>IF(ISBLANK(N5),"",N5)</f>
        <v>32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29.9</v>
      </c>
      <c r="H29" s="481">
        <f t="shared" ref="H29:H30" si="15">IF(ISBLANK(G6),"",G6)</f>
        <v>35.4</v>
      </c>
      <c r="K29" s="488">
        <f t="shared" ref="K29:K30" si="16">A6</f>
        <v>2021</v>
      </c>
      <c r="L29" s="481">
        <f t="shared" ref="L29:L30" si="17">IF(ISBLANK(O6),"",O6)</f>
        <v>37</v>
      </c>
      <c r="M29" s="481">
        <f t="shared" ref="M29:M30" si="18">IF(ISBLANK(N6),"",N6)</f>
        <v>36</v>
      </c>
    </row>
    <row r="30" spans="1:15" x14ac:dyDescent="0.25">
      <c r="F30" s="483">
        <f t="shared" si="13"/>
        <v>2022</v>
      </c>
      <c r="G30" s="313">
        <f t="shared" si="14"/>
        <v>32.1</v>
      </c>
      <c r="H30" s="313">
        <f t="shared" si="15"/>
        <v>36.5</v>
      </c>
      <c r="K30" s="483">
        <f t="shared" si="16"/>
        <v>2022</v>
      </c>
      <c r="L30" s="313">
        <f t="shared" si="17"/>
        <v>30</v>
      </c>
      <c r="M30" s="313">
        <f t="shared" si="18"/>
        <v>25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28.9</v>
      </c>
      <c r="H35" s="312">
        <f>IF(ISBLANK(G5),"",G5)</f>
        <v>33.6</v>
      </c>
      <c r="K35" s="516">
        <f>A5</f>
        <v>2020</v>
      </c>
      <c r="L35" s="312">
        <f>IF(ISBLANK(O5),"",O5)</f>
        <v>31</v>
      </c>
      <c r="M35" s="312">
        <f>IF(ISBLANK(N5),"",N5)</f>
        <v>32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29.9</v>
      </c>
      <c r="H36" s="481">
        <f t="shared" ref="H36:H37" si="21">IF(ISBLANK(G6),"",G6)</f>
        <v>35.4</v>
      </c>
      <c r="K36" s="488">
        <f t="shared" ref="K36:K37" si="22">A6</f>
        <v>2021</v>
      </c>
      <c r="L36" s="481">
        <f t="shared" ref="L36:L37" si="23">IF(ISBLANK(O6),"",O6)</f>
        <v>37</v>
      </c>
      <c r="M36" s="481">
        <f t="shared" ref="M36:M37" si="24">IF(ISBLANK(N6),"",N6)</f>
        <v>36</v>
      </c>
    </row>
    <row r="37" spans="6:15" x14ac:dyDescent="0.25">
      <c r="F37" s="483">
        <f t="shared" si="19"/>
        <v>2022</v>
      </c>
      <c r="G37" s="313">
        <f t="shared" si="20"/>
        <v>32.1</v>
      </c>
      <c r="H37" s="313">
        <f t="shared" si="21"/>
        <v>36.5</v>
      </c>
      <c r="K37" s="483">
        <f t="shared" si="22"/>
        <v>2022</v>
      </c>
      <c r="L37" s="313">
        <f t="shared" si="23"/>
        <v>30</v>
      </c>
      <c r="M37" s="313">
        <f t="shared" si="24"/>
        <v>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21.2</v>
      </c>
      <c r="C6" s="35">
        <v>20.399999999999999</v>
      </c>
      <c r="D6" s="63">
        <v>22.1</v>
      </c>
      <c r="E6" s="35">
        <v>50</v>
      </c>
      <c r="F6" s="35">
        <v>42.7</v>
      </c>
      <c r="G6" s="35">
        <v>57</v>
      </c>
      <c r="H6" s="294">
        <v>28.8</v>
      </c>
      <c r="I6" s="35">
        <v>36.9</v>
      </c>
      <c r="J6" s="63">
        <v>21</v>
      </c>
      <c r="M6" s="127" t="s">
        <v>16</v>
      </c>
      <c r="N6" s="937">
        <f>IF(ISBLANK(B8),"",B8)</f>
        <v>15.3</v>
      </c>
      <c r="O6" s="937">
        <f>IF(ISBLANK(E8),"",E8)</f>
        <v>50.3</v>
      </c>
      <c r="P6" s="128">
        <f>IF(ISBLANK(H8),"",H8)</f>
        <v>34.4</v>
      </c>
    </row>
    <row r="7" spans="1:19" x14ac:dyDescent="0.25">
      <c r="A7" s="288">
        <v>2022</v>
      </c>
      <c r="B7" s="169">
        <v>18.600000000000001</v>
      </c>
      <c r="C7" s="94">
        <v>15.6</v>
      </c>
      <c r="D7" s="171">
        <v>21.1</v>
      </c>
      <c r="E7" s="94">
        <v>45.7</v>
      </c>
      <c r="F7" s="94">
        <v>39.4</v>
      </c>
      <c r="G7" s="94">
        <v>50.9</v>
      </c>
      <c r="H7" s="169">
        <v>35.700000000000003</v>
      </c>
      <c r="I7" s="94">
        <v>45</v>
      </c>
      <c r="J7" s="171">
        <v>28</v>
      </c>
    </row>
    <row r="8" spans="1:19" x14ac:dyDescent="0.25">
      <c r="A8" s="220">
        <v>2023</v>
      </c>
      <c r="B8" s="169">
        <v>15.3</v>
      </c>
      <c r="C8" s="94">
        <v>14.3</v>
      </c>
      <c r="D8" s="171">
        <v>16.2</v>
      </c>
      <c r="E8" s="94">
        <v>50.3</v>
      </c>
      <c r="F8" s="94">
        <v>46.2</v>
      </c>
      <c r="G8" s="94">
        <v>53.8</v>
      </c>
      <c r="H8" s="169">
        <v>34.4</v>
      </c>
      <c r="I8" s="94">
        <v>39.6</v>
      </c>
      <c r="J8" s="171">
        <v>30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16.2</v>
      </c>
      <c r="O12" s="938">
        <f>IF(ISBLANK(G8),"",G8)</f>
        <v>53.8</v>
      </c>
      <c r="P12" s="940">
        <f>IF(ISBLANK(J8),"",J8)</f>
        <v>30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14.3</v>
      </c>
      <c r="O13" s="939">
        <f>IF(ISBLANK(F8),"",F8)</f>
        <v>46.2</v>
      </c>
      <c r="P13" s="941">
        <f>IF(ISBLANK(I8),"",I8)</f>
        <v>39.6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15.3</v>
      </c>
      <c r="O20" s="937">
        <f>IF(ISBLANK(E8),"",E8)</f>
        <v>50.3</v>
      </c>
      <c r="P20" s="942">
        <f>IF(ISBLANK(H8),"",H8)</f>
        <v>34.4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16.2</v>
      </c>
      <c r="O24" s="938">
        <f>IF(ISBLANK(G8),"",G8)</f>
        <v>53.8</v>
      </c>
      <c r="P24" s="940">
        <f>IF(ISBLANK(J8),"",J8)</f>
        <v>30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14.3</v>
      </c>
      <c r="O25" s="939">
        <f>IF(ISBLANK(F8),"",F8)</f>
        <v>46.2</v>
      </c>
      <c r="P25" s="941">
        <f>IF(ISBLANK(I8),"",I8)</f>
        <v>39.6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2539595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174148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3399969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233146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4039365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276991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287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28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1201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105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209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355561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13</v>
      </c>
      <c r="E20" s="602">
        <v>12.6</v>
      </c>
      <c r="F20" s="602">
        <v>10.5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10.7</v>
      </c>
      <c r="E21" s="753">
        <v>12.6</v>
      </c>
      <c r="F21" s="753">
        <v>12.7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5.2</v>
      </c>
      <c r="E22" s="754">
        <v>0.3</v>
      </c>
      <c r="F22" s="754">
        <v>0.3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10.5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12.7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0.3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76.5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10.5</v>
      </c>
      <c r="C30" s="206" t="s">
        <v>501</v>
      </c>
    </row>
    <row r="31" spans="1:11" x14ac:dyDescent="0.25">
      <c r="A31" s="700" t="s">
        <v>1438</v>
      </c>
      <c r="B31" s="736">
        <f>F21</f>
        <v>12.7</v>
      </c>
    </row>
    <row r="32" spans="1:11" x14ac:dyDescent="0.25">
      <c r="A32" s="700" t="s">
        <v>1439</v>
      </c>
      <c r="B32" s="736">
        <f>F22</f>
        <v>0.3</v>
      </c>
    </row>
    <row r="33" spans="1:2" x14ac:dyDescent="0.25">
      <c r="A33" s="701" t="s">
        <v>1440</v>
      </c>
      <c r="B33" s="734">
        <f>100-(B30+B31+B32)</f>
        <v>76.5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240</v>
      </c>
      <c r="C4" s="71">
        <v>7</v>
      </c>
      <c r="D4" s="71">
        <v>15</v>
      </c>
      <c r="G4" s="219">
        <f>A4</f>
        <v>2020</v>
      </c>
      <c r="H4" s="291">
        <f>IF(ISBLANK(C4),"",C4)</f>
        <v>7</v>
      </c>
      <c r="I4" s="291">
        <f>IF(ISBLANK(D4),"",D4)</f>
        <v>15</v>
      </c>
    </row>
    <row r="5" spans="1:9" x14ac:dyDescent="0.25">
      <c r="A5" s="288">
        <v>2021</v>
      </c>
      <c r="B5" s="216">
        <v>262</v>
      </c>
      <c r="C5" s="216">
        <v>9</v>
      </c>
      <c r="D5" s="216">
        <v>30</v>
      </c>
      <c r="G5" s="288">
        <f t="shared" ref="G5:G6" si="0">A5</f>
        <v>2021</v>
      </c>
      <c r="H5" s="292">
        <f t="shared" ref="H5:H6" si="1">IF(ISBLANK(C5),"",C5)</f>
        <v>9</v>
      </c>
      <c r="I5" s="292">
        <f t="shared" ref="I5:I6" si="2">IF(ISBLANK(D5),"",D5)</f>
        <v>30</v>
      </c>
    </row>
    <row r="6" spans="1:9" x14ac:dyDescent="0.25">
      <c r="A6" s="220">
        <v>2022</v>
      </c>
      <c r="B6" s="170">
        <v>287</v>
      </c>
      <c r="C6" s="170">
        <v>8</v>
      </c>
      <c r="D6" s="170">
        <v>28</v>
      </c>
      <c r="G6" s="221">
        <f t="shared" si="0"/>
        <v>2022</v>
      </c>
      <c r="H6" s="293">
        <f t="shared" si="1"/>
        <v>8</v>
      </c>
      <c r="I6" s="293">
        <f t="shared" si="2"/>
        <v>28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7</v>
      </c>
      <c r="I12" s="291">
        <f>IF(ISBLANK(D4),"",D4)</f>
        <v>15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9</v>
      </c>
      <c r="I13" s="292">
        <f t="shared" si="4"/>
        <v>30</v>
      </c>
    </row>
    <row r="14" spans="1:9" x14ac:dyDescent="0.25">
      <c r="G14" s="221">
        <f t="shared" si="3"/>
        <v>2022</v>
      </c>
      <c r="H14" s="293">
        <f t="shared" ref="H14:I14" si="5">IF(ISBLANK(C6),"",C6)</f>
        <v>8</v>
      </c>
      <c r="I14" s="293">
        <f t="shared" si="5"/>
        <v>28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964</v>
      </c>
      <c r="C23" s="71">
        <v>73</v>
      </c>
      <c r="D23" s="71">
        <v>123</v>
      </c>
      <c r="G23" s="219">
        <f>A23</f>
        <v>2020</v>
      </c>
      <c r="H23" s="291">
        <f>IF(ISBLANK(C23),"",C23)</f>
        <v>73</v>
      </c>
      <c r="I23" s="291">
        <f>IF(ISBLANK(D23),"",D23)</f>
        <v>123</v>
      </c>
    </row>
    <row r="24" spans="1:13" x14ac:dyDescent="0.25">
      <c r="A24" s="288">
        <v>2021</v>
      </c>
      <c r="B24" s="216">
        <v>1086</v>
      </c>
      <c r="C24" s="216">
        <v>82</v>
      </c>
      <c r="D24" s="216">
        <v>199</v>
      </c>
      <c r="G24" s="288">
        <f t="shared" ref="G24:G25" si="6">A24</f>
        <v>2021</v>
      </c>
      <c r="H24" s="292">
        <f t="shared" ref="H24:H25" si="7">IF(ISBLANK(C24),"",C24)</f>
        <v>82</v>
      </c>
      <c r="I24" s="292">
        <f t="shared" ref="I24:I25" si="8">IF(ISBLANK(D24),"",D24)</f>
        <v>199</v>
      </c>
    </row>
    <row r="25" spans="1:13" x14ac:dyDescent="0.25">
      <c r="A25" s="220">
        <v>2022</v>
      </c>
      <c r="B25" s="170">
        <v>1201</v>
      </c>
      <c r="C25" s="170">
        <v>105</v>
      </c>
      <c r="D25" s="170">
        <v>209</v>
      </c>
      <c r="G25" s="221">
        <f t="shared" si="6"/>
        <v>2022</v>
      </c>
      <c r="H25" s="293">
        <f t="shared" si="7"/>
        <v>105</v>
      </c>
      <c r="I25" s="293">
        <f t="shared" si="8"/>
        <v>209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73</v>
      </c>
      <c r="I31" s="291">
        <f>IF(ISBLANK(D23),"",D23)</f>
        <v>123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82</v>
      </c>
      <c r="I32" s="292">
        <f t="shared" si="10"/>
        <v>199</v>
      </c>
    </row>
    <row r="33" spans="7:9" x14ac:dyDescent="0.25">
      <c r="G33" s="221">
        <f t="shared" si="9"/>
        <v>2022</v>
      </c>
      <c r="H33" s="293">
        <f t="shared" ref="H33:I33" si="11">IF(ISBLANK(C25),"",C25)</f>
        <v>105</v>
      </c>
      <c r="I33" s="293">
        <f t="shared" si="11"/>
        <v>209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322002</v>
      </c>
      <c r="C4" s="1086">
        <v>22025</v>
      </c>
      <c r="D4" s="110">
        <v>265722</v>
      </c>
      <c r="E4" s="70">
        <v>18175</v>
      </c>
      <c r="F4" s="1085">
        <v>127698</v>
      </c>
      <c r="G4" s="70">
        <v>8734</v>
      </c>
      <c r="H4" s="1087">
        <v>2475950</v>
      </c>
      <c r="I4" s="1086">
        <v>169354</v>
      </c>
    </row>
    <row r="5" spans="1:9" x14ac:dyDescent="0.25">
      <c r="A5" s="589">
        <v>2021</v>
      </c>
      <c r="B5" s="1088">
        <v>437108</v>
      </c>
      <c r="C5" s="1089">
        <v>29865</v>
      </c>
      <c r="D5" s="162">
        <v>439118</v>
      </c>
      <c r="E5" s="214">
        <v>30003</v>
      </c>
      <c r="F5" s="1088">
        <v>11722</v>
      </c>
      <c r="G5" s="214">
        <v>801</v>
      </c>
      <c r="H5" s="1090">
        <v>3479820</v>
      </c>
      <c r="I5" s="1089">
        <v>237758</v>
      </c>
    </row>
    <row r="6" spans="1:9" x14ac:dyDescent="0.25">
      <c r="A6" s="590">
        <v>2022</v>
      </c>
      <c r="B6" s="1091">
        <v>422649</v>
      </c>
      <c r="C6" s="1092">
        <v>28982</v>
      </c>
      <c r="D6" s="171">
        <v>511865</v>
      </c>
      <c r="E6" s="169">
        <v>35100</v>
      </c>
      <c r="F6" s="1091">
        <v>13534</v>
      </c>
      <c r="G6" s="169">
        <v>928</v>
      </c>
      <c r="H6" s="1093">
        <v>4039365</v>
      </c>
      <c r="I6" s="1092">
        <v>276991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91592</v>
      </c>
      <c r="C4" s="1085">
        <v>2383797</v>
      </c>
      <c r="D4" s="1086">
        <v>163050</v>
      </c>
      <c r="E4" s="1085">
        <v>2006989</v>
      </c>
      <c r="F4" s="1086">
        <v>137277</v>
      </c>
    </row>
    <row r="5" spans="1:6" x14ac:dyDescent="0.25">
      <c r="A5" s="482">
        <v>2021</v>
      </c>
      <c r="B5" s="1090">
        <v>684653</v>
      </c>
      <c r="C5" s="1088">
        <v>3363433</v>
      </c>
      <c r="D5" s="1089">
        <v>229805</v>
      </c>
      <c r="E5" s="1088">
        <v>3025372</v>
      </c>
      <c r="F5" s="1089">
        <v>206708</v>
      </c>
    </row>
    <row r="6" spans="1:6" ht="15.75" thickBot="1" x14ac:dyDescent="0.3">
      <c r="A6" s="962">
        <v>2022</v>
      </c>
      <c r="B6" s="1094">
        <v>355561</v>
      </c>
      <c r="C6" s="1095">
        <v>2539595</v>
      </c>
      <c r="D6" s="1096">
        <v>174148</v>
      </c>
      <c r="E6" s="1095">
        <v>3399969</v>
      </c>
      <c r="F6" s="1096">
        <v>233146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Чајетина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647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14583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9.9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16.5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-6.5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75.19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45.3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170.8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2.57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11710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14913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468</v>
      </c>
      <c r="C63" s="550">
        <f>IF(ISBLANK('DEM2'!C7),"-",'DEM2'!C7)</f>
        <v>520</v>
      </c>
      <c r="D63" s="550"/>
      <c r="E63" s="550">
        <f>IF(ISBLANK('DEM2'!D8),"-",'DEM2'!D8)</f>
        <v>477</v>
      </c>
      <c r="F63" s="550">
        <f>IF(ISBLANK('DEM2'!C8),"-",'DEM2'!C8)</f>
        <v>551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479</v>
      </c>
      <c r="C64" s="319">
        <f>IF(ISBLANK('DEM2'!F7),"-",'DEM2'!F7)</f>
        <v>525</v>
      </c>
      <c r="D64" s="791"/>
      <c r="E64" s="319">
        <f>IF(ISBLANK('DEM2'!G8),"-",'DEM2'!G8)</f>
        <v>493</v>
      </c>
      <c r="F64" s="319">
        <f>IF(ISBLANK('DEM2'!F8),"-",'DEM2'!F8)</f>
        <v>530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254</v>
      </c>
      <c r="C65" s="347">
        <f>IF(ISBLANK('DEM2'!I7),"-",'DEM2'!I7)</f>
        <v>270</v>
      </c>
      <c r="D65" s="395"/>
      <c r="E65" s="347">
        <f>IF(ISBLANK('DEM2'!J8),"-",'DEM2'!J8)</f>
        <v>251</v>
      </c>
      <c r="F65" s="347">
        <f>IF(ISBLANK('DEM2'!I8),"-",'DEM2'!I8)</f>
        <v>281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1130</v>
      </c>
      <c r="C66" s="319">
        <f>IF(ISBLANK('DEM2'!L7),"-",'DEM2'!L7)</f>
        <v>1248</v>
      </c>
      <c r="D66" s="397"/>
      <c r="E66" s="319">
        <f>IF(ISBLANK('DEM2'!M8),"-",'DEM2'!M8)</f>
        <v>1154</v>
      </c>
      <c r="F66" s="319">
        <f>IF(ISBLANK('DEM2'!L8),"-",'DEM2'!L8)</f>
        <v>1291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1058</v>
      </c>
      <c r="C67" s="319">
        <f>IF(ISBLANK('DEM2'!O7),"-",'DEM2'!O7)</f>
        <v>1047</v>
      </c>
      <c r="D67" s="397"/>
      <c r="E67" s="319">
        <f>IF(ISBLANK('DEM2'!P8),"-",'DEM2'!P8)</f>
        <v>990</v>
      </c>
      <c r="F67" s="319">
        <f>IF(ISBLANK('DEM2'!O8),"-",'DEM2'!O8)</f>
        <v>1035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4504</v>
      </c>
      <c r="C68" s="416">
        <f>IF(ISBLANK('DEM2'!R7),"-",'DEM2'!R7)</f>
        <v>4565</v>
      </c>
      <c r="D68" s="422"/>
      <c r="E68" s="416">
        <f>IF(ISBLANK('DEM2'!S8),"-",'DEM2'!S8)</f>
        <v>4413</v>
      </c>
      <c r="F68" s="416">
        <f>IF(ISBLANK('DEM2'!R8),"-",'DEM2'!R8)</f>
        <v>4573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7425</v>
      </c>
      <c r="C69" s="465">
        <f>IF(ISBLANK('DEM2'!U7),"-",'DEM2'!U7)</f>
        <v>7211</v>
      </c>
      <c r="D69" s="801"/>
      <c r="E69" s="465">
        <f>IF(ISBLANK('DEM2'!V8),"-",'DEM2'!V8)</f>
        <v>7292</v>
      </c>
      <c r="F69" s="465">
        <f>IF(ISBLANK('DEM2'!U8),"-",'DEM2'!U8)</f>
        <v>7291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6.8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6598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5001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34.299999999999997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58105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392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26.5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50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34.299999999999997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8.8000000000000007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4039365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276991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511865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248958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35100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422649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28982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13534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928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2539595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174148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3399969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233146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287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1201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355561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2898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2462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1211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9659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2849</v>
      </c>
      <c r="C300" s="810">
        <f>IF(ISBLANK(POLJ3!C4),"-",POLJ3!C4)</f>
        <v>493</v>
      </c>
      <c r="D300" s="1129">
        <f>IF(ISBLANK(POLJ3!D4),"-",POLJ3!D4)</f>
        <v>2356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4214</v>
      </c>
      <c r="C301" s="791">
        <f>IF(ISBLANK(POLJ3!C5),"-",POLJ3!C5)</f>
        <v>2599</v>
      </c>
      <c r="D301" s="1130">
        <f>IF(ISBLANK(POLJ3!D5),"-",POLJ3!D5)</f>
        <v>1615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24</v>
      </c>
      <c r="C303" s="793">
        <f>IF(ISBLANK(POLJ3!C7),"-",POLJ3!C7)</f>
        <v>3</v>
      </c>
      <c r="D303" s="1111">
        <f>IF(ISBLANK(POLJ3!D7),"-",POLJ3!D7)</f>
        <v>21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2898</v>
      </c>
      <c r="C304" s="809">
        <f>IF(ISBLANK(POLJ3!C8),"-",POLJ3!C8)</f>
        <v>495</v>
      </c>
      <c r="D304" s="1159">
        <f>IF(ISBLANK(POLJ3!D8),"-",POLJ3!D8)</f>
        <v>2403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61.8</v>
      </c>
      <c r="C310" s="1160"/>
      <c r="D310" s="3"/>
      <c r="E310" s="5"/>
      <c r="F310" s="5"/>
      <c r="G310" s="817" t="s">
        <v>773</v>
      </c>
      <c r="H310" s="818">
        <f>IF(ISBLANK(POLJ2!H3),"-",POLJ2!H3)</f>
        <v>6191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863.06</v>
      </c>
      <c r="C311" s="1161"/>
      <c r="D311" s="3"/>
      <c r="E311" s="5"/>
      <c r="F311" s="5"/>
      <c r="G311" s="812" t="s">
        <v>774</v>
      </c>
      <c r="H311" s="250">
        <f>IF(ISBLANK(POLJ2!H4),"-",POLJ2!H4)</f>
        <v>5488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1211.9100000000001</v>
      </c>
      <c r="C312" s="1161"/>
      <c r="D312" s="3"/>
      <c r="E312" s="5"/>
      <c r="F312" s="5"/>
      <c r="G312" s="812" t="s">
        <v>775</v>
      </c>
      <c r="H312" s="250">
        <f>IF(ISBLANK(POLJ2!H5),"-",POLJ2!H5)</f>
        <v>23854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0.1</v>
      </c>
      <c r="C313" s="1161"/>
      <c r="D313" s="3"/>
      <c r="E313" s="5"/>
      <c r="F313" s="5"/>
      <c r="G313" s="814" t="s">
        <v>776</v>
      </c>
      <c r="H313" s="251">
        <f>IF(ISBLANK(POLJ2!H6),"-",POLJ2!H6)</f>
        <v>32090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1.17</v>
      </c>
      <c r="C314" s="1161"/>
      <c r="D314" s="3"/>
      <c r="E314" s="5"/>
      <c r="F314" s="5"/>
      <c r="G314" s="816" t="s">
        <v>16</v>
      </c>
      <c r="H314" s="819">
        <f>IF(ISBLANK(POLJ2!H7),"-",POLJ2!H7)</f>
        <v>67623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21333.94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23471.98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8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220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56.6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588</v>
      </c>
      <c r="I364" s="810">
        <f>IF(ISBLANK(OBRAZ2!I6),"-",OBRAZ2!I6)</f>
        <v>187</v>
      </c>
      <c r="J364" s="810">
        <f>IF(ISBLANK(OBRAZ2!J6),"-",OBRAZ2!J6)</f>
        <v>401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304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52</v>
      </c>
      <c r="I365" s="791">
        <f>IF(ISBLANK(OBRAZ2!I7),"-",OBRAZ2!I7)</f>
        <v>19</v>
      </c>
      <c r="J365" s="791">
        <f>IF(ISBLANK(OBRAZ2!J7),"-",OBRAZ2!J7)</f>
        <v>33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83.9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143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75.992063492063494</v>
      </c>
      <c r="I377" s="853">
        <f>IF(ISBLANK(OBRAZ2!C14),"-",OBRAZ2!C23)</f>
        <v>80.27210884353741</v>
      </c>
      <c r="J377" s="853">
        <f>IF(ISBLANK(OBRAZ2!D14),"-",OBRAZ2!D23)</f>
        <v>78.560719640179911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14.087301587301587</v>
      </c>
      <c r="I379" s="853">
        <f>IF(ISBLANK(OBRAZ2!C16),"-",OBRAZ2!C25)</f>
        <v>8.8435374149659864</v>
      </c>
      <c r="J379" s="853">
        <f>IF(ISBLANK(OBRAZ2!D16),"-",OBRAZ2!D25)</f>
        <v>8.095952023988005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9.9206349206349209</v>
      </c>
      <c r="I380" s="854">
        <f>IF(ISBLANK(OBRAZ2!C17),"-",OBRAZ2!C26)</f>
        <v>10.884353741496598</v>
      </c>
      <c r="J380" s="854">
        <f>IF(ISBLANK(OBRAZ2!D17),"-",OBRAZ2!D26)</f>
        <v>13.343328335832084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3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7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265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322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225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182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96.1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154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98.7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251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98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451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2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38290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22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1.5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1.1000000000000001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0.32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0.7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42.7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0.49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86.9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880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6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293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4882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6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2.4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2.4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2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8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65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0.4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309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12.5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81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3.3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74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37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40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16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10.3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66.900000000000006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29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29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674.39700000000005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106.7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48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372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4454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88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3994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22195.54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34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17.292829999999999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4</v>
      </c>
      <c r="D696" s="317"/>
      <c r="E696" s="316"/>
      <c r="F696" s="5"/>
      <c r="G696" s="839">
        <v>2012</v>
      </c>
      <c r="H696" s="837">
        <f>IF(ISBLANK(INDEKSI2!B5),"-",INDEKSI2!B5)</f>
        <v>38.619999999999997</v>
      </c>
      <c r="I696" s="837">
        <f>IF(ISBLANK(INDEKSI2!C5),"-",INDEKSI2!C5)</f>
        <v>9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65.430000000000007</v>
      </c>
      <c r="D697" s="317"/>
      <c r="E697" s="316"/>
      <c r="F697" s="5"/>
      <c r="G697" s="840">
        <v>2013</v>
      </c>
      <c r="H697" s="561">
        <f>IF(ISBLANK(INDEKSI2!B6),"-",INDEKSI2!B6)</f>
        <v>38.83</v>
      </c>
      <c r="I697" s="561">
        <f>IF(ISBLANK(INDEKSI2!C6),"-",INDEKSI2!C6)</f>
        <v>9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37.369999999999997</v>
      </c>
      <c r="I698" s="838">
        <f>IF(ISBLANK(INDEKSI2!C7),"-",INDEKSI2!C7)</f>
        <v>28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237583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72465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845696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200910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3.6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34.299999999999997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8.8000000000000007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26.5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50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37.369999999999997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28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17.292829999999999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65.430000000000007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37.29</v>
      </c>
      <c r="C4" s="723">
        <v>21</v>
      </c>
      <c r="D4" s="712"/>
      <c r="E4" s="713"/>
      <c r="F4" s="714"/>
    </row>
    <row r="5" spans="1:6" x14ac:dyDescent="0.25">
      <c r="A5" s="288">
        <v>2012</v>
      </c>
      <c r="B5" s="616">
        <v>38.619999999999997</v>
      </c>
      <c r="C5" s="724">
        <v>9</v>
      </c>
      <c r="D5" s="715"/>
      <c r="E5" s="643"/>
      <c r="F5" s="716"/>
    </row>
    <row r="6" spans="1:6" x14ac:dyDescent="0.25">
      <c r="A6" s="288">
        <v>2013</v>
      </c>
      <c r="B6" s="616">
        <v>38.83</v>
      </c>
      <c r="C6" s="724">
        <v>9</v>
      </c>
      <c r="D6" s="717">
        <v>17.292829999999999</v>
      </c>
      <c r="E6" s="611">
        <v>4</v>
      </c>
      <c r="F6" s="718">
        <v>65.430000000000007</v>
      </c>
    </row>
    <row r="7" spans="1:6" x14ac:dyDescent="0.25">
      <c r="A7" s="221">
        <v>2014</v>
      </c>
      <c r="B7" s="617">
        <v>37.369999999999997</v>
      </c>
      <c r="C7" s="725">
        <v>28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2898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1211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2462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61.8</v>
      </c>
      <c r="G3" s="219" t="s">
        <v>773</v>
      </c>
      <c r="H3" s="71">
        <v>6191</v>
      </c>
    </row>
    <row r="4" spans="1:9" x14ac:dyDescent="0.25">
      <c r="A4" s="288" t="s">
        <v>768</v>
      </c>
      <c r="B4" s="216">
        <v>863.06</v>
      </c>
      <c r="G4" s="288" t="s">
        <v>774</v>
      </c>
      <c r="H4" s="216">
        <v>5488</v>
      </c>
    </row>
    <row r="5" spans="1:9" x14ac:dyDescent="0.25">
      <c r="A5" s="288" t="s">
        <v>769</v>
      </c>
      <c r="B5" s="216">
        <v>1211.9100000000001</v>
      </c>
      <c r="G5" s="288" t="s">
        <v>775</v>
      </c>
      <c r="H5" s="216">
        <v>23854</v>
      </c>
    </row>
    <row r="6" spans="1:9" x14ac:dyDescent="0.25">
      <c r="A6" s="288" t="s">
        <v>770</v>
      </c>
      <c r="B6" s="216">
        <v>0.1</v>
      </c>
      <c r="G6" s="288" t="s">
        <v>776</v>
      </c>
      <c r="H6" s="216">
        <v>32090</v>
      </c>
    </row>
    <row r="7" spans="1:9" x14ac:dyDescent="0.25">
      <c r="A7" s="288" t="s">
        <v>771</v>
      </c>
      <c r="B7" s="216">
        <v>1.17</v>
      </c>
      <c r="G7" s="1" t="s">
        <v>24</v>
      </c>
      <c r="H7" s="290">
        <v>67623</v>
      </c>
    </row>
    <row r="8" spans="1:9" x14ac:dyDescent="0.25">
      <c r="A8" s="289" t="s">
        <v>772</v>
      </c>
      <c r="B8" s="73">
        <v>21333.94</v>
      </c>
    </row>
    <row r="9" spans="1:9" x14ac:dyDescent="0.25">
      <c r="A9" s="1" t="s">
        <v>24</v>
      </c>
      <c r="B9" s="290">
        <v>23471.98</v>
      </c>
      <c r="I9" s="41" t="s">
        <v>884</v>
      </c>
    </row>
    <row r="10" spans="1:9" x14ac:dyDescent="0.25">
      <c r="G10" s="29" t="s">
        <v>783</v>
      </c>
      <c r="H10" s="58">
        <v>9659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2849</v>
      </c>
      <c r="C4" s="55">
        <v>493</v>
      </c>
      <c r="D4" s="110">
        <v>2356</v>
      </c>
    </row>
    <row r="5" spans="1:4" ht="30" customHeight="1" x14ac:dyDescent="0.25">
      <c r="A5" s="276" t="s">
        <v>892</v>
      </c>
      <c r="B5" s="214">
        <v>4214</v>
      </c>
      <c r="C5" s="58">
        <v>2599</v>
      </c>
      <c r="D5" s="162">
        <v>1615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24</v>
      </c>
      <c r="C7" s="58">
        <v>3</v>
      </c>
      <c r="D7" s="162">
        <v>21</v>
      </c>
    </row>
    <row r="8" spans="1:4" x14ac:dyDescent="0.25">
      <c r="A8" s="203" t="s">
        <v>782</v>
      </c>
      <c r="B8" s="72">
        <v>2898</v>
      </c>
      <c r="C8" s="61">
        <v>495</v>
      </c>
      <c r="D8" s="111">
        <v>2403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61.675367821547219</v>
      </c>
      <c r="C15" s="280">
        <f>D5/B5*100</f>
        <v>38.324632178452781</v>
      </c>
    </row>
    <row r="16" spans="1:4" ht="30" x14ac:dyDescent="0.25">
      <c r="A16" s="281" t="s">
        <v>829</v>
      </c>
      <c r="B16" s="285">
        <f>C4/B4*100</f>
        <v>17.304317304317305</v>
      </c>
      <c r="C16" s="282">
        <f>D4/B4*100</f>
        <v>82.695682695682692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61.675367821547219</v>
      </c>
      <c r="C22" s="280">
        <f t="shared" si="0"/>
        <v>38.324632178452781</v>
      </c>
    </row>
    <row r="23" spans="1:3" ht="30" x14ac:dyDescent="0.25">
      <c r="A23" s="281" t="s">
        <v>866</v>
      </c>
      <c r="B23" s="287">
        <f t="shared" si="0"/>
        <v>17.304317304317305</v>
      </c>
      <c r="C23" s="286">
        <f t="shared" si="0"/>
        <v>82.695682695682692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8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220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56.6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304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83.9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143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561</v>
      </c>
      <c r="C6" s="975">
        <v>170</v>
      </c>
      <c r="D6" s="947">
        <v>391</v>
      </c>
      <c r="E6" s="975">
        <v>504</v>
      </c>
      <c r="F6" s="975">
        <v>149</v>
      </c>
      <c r="G6" s="947">
        <v>355</v>
      </c>
      <c r="H6" s="601">
        <v>588</v>
      </c>
      <c r="I6" s="618">
        <v>187</v>
      </c>
      <c r="J6" s="947">
        <v>401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78</v>
      </c>
      <c r="C7" s="977">
        <v>24</v>
      </c>
      <c r="D7" s="978">
        <v>54</v>
      </c>
      <c r="E7" s="977">
        <v>7</v>
      </c>
      <c r="F7" s="977">
        <v>0</v>
      </c>
      <c r="G7" s="978">
        <v>7</v>
      </c>
      <c r="H7" s="755">
        <v>52</v>
      </c>
      <c r="I7" s="692">
        <v>19</v>
      </c>
      <c r="J7" s="978">
        <v>33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15</v>
      </c>
      <c r="F8" s="980">
        <v>5</v>
      </c>
      <c r="G8" s="981">
        <v>10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383</v>
      </c>
      <c r="C14" s="753">
        <v>472</v>
      </c>
      <c r="D14" s="753">
        <v>524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71</v>
      </c>
      <c r="C16" s="1038">
        <v>52</v>
      </c>
      <c r="D16" s="753">
        <v>54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50</v>
      </c>
      <c r="C17" s="754">
        <v>64</v>
      </c>
      <c r="D17" s="754">
        <v>89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75.992063492063494</v>
      </c>
      <c r="C23" s="292">
        <f>C14/SUM(C12:C17)*100</f>
        <v>80.27210884353741</v>
      </c>
      <c r="D23" s="292">
        <f>D14/SUM(D12:D17)*100</f>
        <v>78.560719640179911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14.087301587301587</v>
      </c>
      <c r="C25" s="292">
        <f>C16/SUM(C12:C17)*100</f>
        <v>8.8435374149659864</v>
      </c>
      <c r="D25" s="292">
        <f>D16/SUM(D12:D17)*100</f>
        <v>8.095952023988005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9.9206349206349209</v>
      </c>
      <c r="C26" s="293">
        <f>C17/SUM(C12:C17)*100</f>
        <v>10.884353741496598</v>
      </c>
      <c r="D26" s="293">
        <f>D17/SUM(D12:D17)*100</f>
        <v>13.343328335832084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20.8</v>
      </c>
      <c r="C7" s="602">
        <v>19.399999999999999</v>
      </c>
      <c r="D7" s="602">
        <v>20.2</v>
      </c>
    </row>
    <row r="8" spans="1:6" x14ac:dyDescent="0.25">
      <c r="A8" s="697" t="s">
        <v>952</v>
      </c>
      <c r="B8" s="753">
        <v>17</v>
      </c>
      <c r="C8" s="753">
        <v>15.2</v>
      </c>
      <c r="D8" s="753">
        <v>19.8</v>
      </c>
    </row>
    <row r="9" spans="1:6" x14ac:dyDescent="0.25">
      <c r="A9" s="698" t="s">
        <v>224</v>
      </c>
      <c r="B9" s="754">
        <v>62.2</v>
      </c>
      <c r="C9" s="754">
        <v>65.400000000000006</v>
      </c>
      <c r="D9" s="754">
        <v>59.9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20.8</v>
      </c>
      <c r="C13" s="699">
        <f t="shared" ref="C13:D13" si="1">IF(ISBLANK(C7),"",C7)</f>
        <v>19.399999999999999</v>
      </c>
      <c r="D13" s="699">
        <f t="shared" si="1"/>
        <v>20.2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17</v>
      </c>
      <c r="C14" s="700">
        <f t="shared" si="2"/>
        <v>15.2</v>
      </c>
      <c r="D14" s="700">
        <f t="shared" si="2"/>
        <v>19.8</v>
      </c>
    </row>
    <row r="15" spans="1:6" x14ac:dyDescent="0.25">
      <c r="A15" s="704" t="s">
        <v>1671</v>
      </c>
      <c r="B15" s="701">
        <f t="shared" si="2"/>
        <v>62.2</v>
      </c>
      <c r="C15" s="701">
        <f t="shared" si="2"/>
        <v>65.400000000000006</v>
      </c>
      <c r="D15" s="701">
        <f t="shared" si="2"/>
        <v>59.9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20.8</v>
      </c>
      <c r="C18" s="699">
        <f t="shared" ref="C18:D18" si="4">IF(ISBLANK(C7),"",C7)</f>
        <v>19.399999999999999</v>
      </c>
      <c r="D18" s="699">
        <f t="shared" si="4"/>
        <v>20.2</v>
      </c>
    </row>
    <row r="19" spans="1:5" x14ac:dyDescent="0.25">
      <c r="A19" s="703" t="s">
        <v>1673</v>
      </c>
      <c r="B19" s="700">
        <f t="shared" ref="B19:D20" si="5">IF(ISBLANK(B8),"",B8)</f>
        <v>17</v>
      </c>
      <c r="C19" s="700">
        <f t="shared" si="5"/>
        <v>15.2</v>
      </c>
      <c r="D19" s="700">
        <f t="shared" si="5"/>
        <v>19.8</v>
      </c>
    </row>
    <row r="20" spans="1:5" x14ac:dyDescent="0.25">
      <c r="A20" s="704" t="s">
        <v>1674</v>
      </c>
      <c r="B20" s="701">
        <f t="shared" si="5"/>
        <v>62.2</v>
      </c>
      <c r="C20" s="701">
        <f t="shared" si="5"/>
        <v>65.400000000000006</v>
      </c>
      <c r="D20" s="701">
        <f t="shared" si="5"/>
        <v>59.9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113.8</v>
      </c>
      <c r="C5" s="613">
        <v>114.6</v>
      </c>
      <c r="D5" s="1039">
        <v>114.2</v>
      </c>
      <c r="F5" s="28"/>
      <c r="G5" s="695">
        <f>A5</f>
        <v>2020</v>
      </c>
      <c r="H5" s="671">
        <f>IF(ISBLANK(B5),"",B5)</f>
        <v>113.8</v>
      </c>
      <c r="I5" s="620">
        <f t="shared" ref="H5:I7" si="0">IF(ISBLANK(C5),"",C5)</f>
        <v>114.6</v>
      </c>
    </row>
    <row r="6" spans="1:10" x14ac:dyDescent="0.25">
      <c r="A6" s="751">
        <v>2021</v>
      </c>
      <c r="B6" s="603">
        <v>119.6</v>
      </c>
      <c r="C6" s="614">
        <v>96.5</v>
      </c>
      <c r="D6" s="948">
        <v>107.4</v>
      </c>
      <c r="F6" s="44"/>
      <c r="G6" s="695">
        <f t="shared" ref="G6:G7" si="1">A6</f>
        <v>2021</v>
      </c>
      <c r="H6" s="672">
        <f t="shared" si="0"/>
        <v>119.6</v>
      </c>
      <c r="I6" s="621">
        <f t="shared" si="0"/>
        <v>96.5</v>
      </c>
    </row>
    <row r="7" spans="1:10" x14ac:dyDescent="0.25">
      <c r="A7" s="752">
        <v>2022</v>
      </c>
      <c r="B7" s="603">
        <v>106.9</v>
      </c>
      <c r="C7" s="614">
        <v>98.8</v>
      </c>
      <c r="D7" s="948">
        <v>102.1</v>
      </c>
      <c r="F7" s="44"/>
      <c r="G7" s="695">
        <f t="shared" si="1"/>
        <v>2022</v>
      </c>
      <c r="H7" s="673">
        <f t="shared" si="0"/>
        <v>106.9</v>
      </c>
      <c r="I7" s="622">
        <f t="shared" si="0"/>
        <v>98.8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113.8</v>
      </c>
      <c r="I13" s="620">
        <f>IF(ISBLANK(C5),"",C5)</f>
        <v>114.6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119.6</v>
      </c>
      <c r="I14" s="621">
        <f t="shared" si="3"/>
        <v>96.5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106.9</v>
      </c>
      <c r="I15" s="622">
        <f t="shared" si="4"/>
        <v>98.8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Чајетина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647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14583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9.9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16.5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-6.5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75.19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45.3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170.8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2.57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11710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14913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468</v>
      </c>
      <c r="C63" s="550">
        <f>IF(ISBLANK('DEM2'!C7),"-",'DEM2'!C7)</f>
        <v>520</v>
      </c>
      <c r="D63" s="550"/>
      <c r="E63" s="550">
        <f>IF(ISBLANK('DEM2'!D8),"-",'DEM2'!D8)</f>
        <v>477</v>
      </c>
      <c r="F63" s="550">
        <f>IF(ISBLANK('DEM2'!C8),"-",'DEM2'!C8)</f>
        <v>551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479</v>
      </c>
      <c r="C64" s="319">
        <f>IF(ISBLANK('DEM2'!F7),"-",'DEM2'!F7)</f>
        <v>525</v>
      </c>
      <c r="D64" s="791"/>
      <c r="E64" s="319">
        <f>IF(ISBLANK('DEM2'!G8),"-",'DEM2'!G8)</f>
        <v>493</v>
      </c>
      <c r="F64" s="319">
        <f>IF(ISBLANK('DEM2'!F8),"-",'DEM2'!F8)</f>
        <v>530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254</v>
      </c>
      <c r="C65" s="347">
        <f>IF(ISBLANK('DEM2'!I7),"-",'DEM2'!I7)</f>
        <v>270</v>
      </c>
      <c r="D65" s="395"/>
      <c r="E65" s="347">
        <f>IF(ISBLANK('DEM2'!J8),"-",'DEM2'!J8)</f>
        <v>251</v>
      </c>
      <c r="F65" s="347">
        <f>IF(ISBLANK('DEM2'!I8),"-",'DEM2'!I8)</f>
        <v>281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1130</v>
      </c>
      <c r="C66" s="350">
        <f>IF(ISBLANK('DEM2'!L7),"-",'DEM2'!L7)</f>
        <v>1248</v>
      </c>
      <c r="D66" s="396"/>
      <c r="E66" s="350">
        <f>IF(ISBLANK('DEM2'!M8),"-",'DEM2'!M8)</f>
        <v>1154</v>
      </c>
      <c r="F66" s="350">
        <f>IF(ISBLANK('DEM2'!L8),"-",'DEM2'!L8)</f>
        <v>1291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1058</v>
      </c>
      <c r="C67" s="347">
        <f>IF(ISBLANK('DEM2'!O7),"-",'DEM2'!O7)</f>
        <v>1047</v>
      </c>
      <c r="D67" s="395"/>
      <c r="E67" s="347">
        <f>IF(ISBLANK('DEM2'!P8),"-",'DEM2'!P8)</f>
        <v>990</v>
      </c>
      <c r="F67" s="347">
        <f>IF(ISBLANK('DEM2'!O8),"-",'DEM2'!O8)</f>
        <v>1035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4504</v>
      </c>
      <c r="C68" s="319">
        <f>IF(ISBLANK('DEM2'!R7),"-",'DEM2'!R7)</f>
        <v>4565</v>
      </c>
      <c r="D68" s="397"/>
      <c r="E68" s="319">
        <f>IF(ISBLANK('DEM2'!S8),"-",'DEM2'!S8)</f>
        <v>4413</v>
      </c>
      <c r="F68" s="319">
        <f>IF(ISBLANK('DEM2'!R8),"-",'DEM2'!R8)</f>
        <v>4573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7425</v>
      </c>
      <c r="C69" s="465">
        <f>IF(ISBLANK('DEM2'!U7),"-",'DEM2'!U7)</f>
        <v>7211</v>
      </c>
      <c r="D69" s="801"/>
      <c r="E69" s="465">
        <f>IF(ISBLANK('DEM2'!V8),"-",'DEM2'!V8)</f>
        <v>7292</v>
      </c>
      <c r="F69" s="465">
        <f>IF(ISBLANK('DEM2'!U8),"-",'DEM2'!U8)</f>
        <v>7291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6.8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6598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5001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34.299999999999997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58105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392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26.5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50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34.299999999999997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8.8000000000000007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4039365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276991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511865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248958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35100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422649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28982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13534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928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2539595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174148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3399969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233146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287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1201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355561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2898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2462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1211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9659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2849</v>
      </c>
      <c r="C300" s="810">
        <f>IF(ISBLANK(POLJ3!C4),"-",POLJ3!C4)</f>
        <v>493</v>
      </c>
      <c r="D300" s="1129">
        <f>IF(ISBLANK(POLJ3!D4),"-",POLJ3!D4)</f>
        <v>2356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4214</v>
      </c>
      <c r="C301" s="791">
        <f>IF(ISBLANK(POLJ3!C5),"-",POLJ3!C5)</f>
        <v>2599</v>
      </c>
      <c r="D301" s="1130">
        <f>IF(ISBLANK(POLJ3!D5),"-",POLJ3!D5)</f>
        <v>1615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24</v>
      </c>
      <c r="C303" s="793">
        <f>IF(ISBLANK(POLJ3!C7),"-",POLJ3!C7)</f>
        <v>3</v>
      </c>
      <c r="D303" s="1111">
        <f>IF(ISBLANK(POLJ3!D7),"-",POLJ3!D7)</f>
        <v>21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2898</v>
      </c>
      <c r="C304" s="809">
        <f>IF(ISBLANK(POLJ3!C8),"-",POLJ3!C8)</f>
        <v>495</v>
      </c>
      <c r="D304" s="1159">
        <f>IF(ISBLANK(POLJ3!D8),"-",POLJ3!D8)</f>
        <v>2403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61.8</v>
      </c>
      <c r="C310" s="1160"/>
      <c r="D310" s="3"/>
      <c r="E310" s="5"/>
      <c r="F310" s="5"/>
      <c r="G310" s="817" t="s">
        <v>862</v>
      </c>
      <c r="H310" s="818">
        <f>IF(ISBLANK(POLJ2!H3),"-",POLJ2!H3)</f>
        <v>6191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863.06</v>
      </c>
      <c r="C311" s="1161"/>
      <c r="D311" s="3"/>
      <c r="E311" s="5"/>
      <c r="F311" s="5"/>
      <c r="G311" s="812" t="s">
        <v>863</v>
      </c>
      <c r="H311" s="250">
        <f>IF(ISBLANK(POLJ2!H4),"-",POLJ2!H4)</f>
        <v>5488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1211.9100000000001</v>
      </c>
      <c r="C312" s="1161"/>
      <c r="D312" s="3"/>
      <c r="E312" s="5"/>
      <c r="F312" s="5"/>
      <c r="G312" s="812" t="s">
        <v>864</v>
      </c>
      <c r="H312" s="250">
        <f>IF(ISBLANK(POLJ2!H5),"-",POLJ2!H5)</f>
        <v>23854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0.1</v>
      </c>
      <c r="C313" s="1161"/>
      <c r="D313" s="3"/>
      <c r="E313" s="5"/>
      <c r="F313" s="5"/>
      <c r="G313" s="814" t="s">
        <v>865</v>
      </c>
      <c r="H313" s="251">
        <f>IF(ISBLANK(POLJ2!H6),"-",POLJ2!H6)</f>
        <v>32090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1.17</v>
      </c>
      <c r="C314" s="1161"/>
      <c r="D314" s="3"/>
      <c r="E314" s="5"/>
      <c r="F314" s="5"/>
      <c r="G314" s="816" t="s">
        <v>855</v>
      </c>
      <c r="H314" s="819">
        <f>IF(ISBLANK(POLJ2!H7),"-",POLJ2!H7)</f>
        <v>67623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21333.94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23471.98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8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220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56.6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588</v>
      </c>
      <c r="I364" s="810">
        <f>IF(ISBLANK(OBRAZ2!I6),"-",OBRAZ2!I6)</f>
        <v>187</v>
      </c>
      <c r="J364" s="810">
        <f>IF(ISBLANK(OBRAZ2!J6),"-",OBRAZ2!J6)</f>
        <v>401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304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52</v>
      </c>
      <c r="I365" s="418">
        <f>IF(ISBLANK(OBRAZ2!I7),"-",OBRAZ2!I7)</f>
        <v>19</v>
      </c>
      <c r="J365" s="418">
        <f>IF(ISBLANK(OBRAZ2!J7),"-",OBRAZ2!J7)</f>
        <v>33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83.9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143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75.992063492063494</v>
      </c>
      <c r="I377" s="853">
        <f>IF(ISBLANK(OBRAZ2!C14),"-",OBRAZ2!C23)</f>
        <v>80.27210884353741</v>
      </c>
      <c r="J377" s="853">
        <f>IF(ISBLANK(OBRAZ2!D14),"-",OBRAZ2!D23)</f>
        <v>78.560719640179911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14.087301587301587</v>
      </c>
      <c r="I379" s="853">
        <f>IF(ISBLANK(OBRAZ2!C16),"-",OBRAZ2!C25)</f>
        <v>8.8435374149659864</v>
      </c>
      <c r="J379" s="853">
        <f>IF(ISBLANK(OBRAZ2!D16),"-",OBRAZ2!D25)</f>
        <v>8.095952023988005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9.9206349206349209</v>
      </c>
      <c r="I380" s="854">
        <f>IF(ISBLANK(OBRAZ2!C17),"-",OBRAZ2!C26)</f>
        <v>10.884353741496598</v>
      </c>
      <c r="J380" s="854">
        <f>IF(ISBLANK(OBRAZ2!D17),"-",OBRAZ2!D26)</f>
        <v>13.343328335832084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3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7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265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322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225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182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96.1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154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98.7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251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98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451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2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38290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22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1.5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1.1000000000000001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0.32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0.7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42.7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0.49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86.9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880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6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293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4882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6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2.4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2.4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2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8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65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0.4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309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12.5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81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3.3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74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37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40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16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10.3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66.900000000000006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29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29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674.39700000000005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106.7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48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372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4454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88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3994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22195.54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34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17.292829999999999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4</v>
      </c>
      <c r="D696" s="3"/>
      <c r="E696" s="5"/>
      <c r="F696" s="5"/>
      <c r="G696" s="839">
        <v>2012</v>
      </c>
      <c r="H696" s="837">
        <f>IF(ISBLANK(INDEKSI2!B5),"-",INDEKSI2!B5)</f>
        <v>38.619999999999997</v>
      </c>
      <c r="I696" s="837">
        <f>IF(ISBLANK(INDEKSI2!C5),"-",INDEKSI2!C5)</f>
        <v>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65.430000000000007</v>
      </c>
      <c r="D697" s="3"/>
      <c r="E697" s="5"/>
      <c r="F697" s="5"/>
      <c r="G697" s="840">
        <v>2013</v>
      </c>
      <c r="H697" s="561">
        <f>IF(ISBLANK(INDEKSI2!B6),"-",INDEKSI2!B6)</f>
        <v>38.83</v>
      </c>
      <c r="I697" s="561">
        <f>IF(ISBLANK(INDEKSI2!C6),"-",INDEKSI2!C6)</f>
        <v>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37.369999999999997</v>
      </c>
      <c r="I698" s="838">
        <f>IF(ISBLANK(INDEKSI2!C7),"-",INDEKSI2!C7)</f>
        <v>28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237583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72465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845696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200910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3.6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7</v>
      </c>
      <c r="D6" s="614">
        <v>1</v>
      </c>
      <c r="E6" s="614">
        <v>6</v>
      </c>
      <c r="F6" s="1042">
        <v>140</v>
      </c>
      <c r="G6" s="614">
        <v>75</v>
      </c>
      <c r="H6" s="982">
        <v>65</v>
      </c>
      <c r="I6" s="1043">
        <v>38.799999999999997</v>
      </c>
      <c r="J6" s="614">
        <v>38.6</v>
      </c>
      <c r="K6" s="1044">
        <v>39.200000000000003</v>
      </c>
      <c r="L6" s="1042">
        <v>243</v>
      </c>
      <c r="M6" s="614">
        <v>123</v>
      </c>
      <c r="N6" s="1037">
        <v>120</v>
      </c>
      <c r="O6" s="1043">
        <v>74.7</v>
      </c>
      <c r="P6" s="614">
        <v>73</v>
      </c>
      <c r="Q6" s="1037">
        <v>76.400000000000006</v>
      </c>
      <c r="R6" s="1042">
        <v>121</v>
      </c>
      <c r="S6" s="614">
        <v>55</v>
      </c>
      <c r="T6" s="1044">
        <v>66</v>
      </c>
    </row>
    <row r="7" spans="1:20" x14ac:dyDescent="0.25">
      <c r="A7" s="288">
        <v>2021</v>
      </c>
      <c r="B7" s="604">
        <v>1</v>
      </c>
      <c r="C7" s="603">
        <v>8</v>
      </c>
      <c r="D7" s="614">
        <v>1</v>
      </c>
      <c r="E7" s="614">
        <v>7</v>
      </c>
      <c r="F7" s="1042">
        <v>204</v>
      </c>
      <c r="G7" s="614">
        <v>105</v>
      </c>
      <c r="H7" s="982">
        <v>99</v>
      </c>
      <c r="I7" s="1043">
        <v>52.1</v>
      </c>
      <c r="J7" s="614">
        <v>49.9</v>
      </c>
      <c r="K7" s="1044">
        <v>54.7</v>
      </c>
      <c r="L7" s="1042">
        <v>268</v>
      </c>
      <c r="M7" s="614">
        <v>140</v>
      </c>
      <c r="N7" s="1037">
        <v>128</v>
      </c>
      <c r="O7" s="1043">
        <v>80</v>
      </c>
      <c r="P7" s="614">
        <v>78.900000000000006</v>
      </c>
      <c r="Q7" s="1037">
        <v>81.3</v>
      </c>
      <c r="R7" s="1042">
        <v>116</v>
      </c>
      <c r="S7" s="614">
        <v>55</v>
      </c>
      <c r="T7" s="1044">
        <v>61</v>
      </c>
    </row>
    <row r="8" spans="1:20" x14ac:dyDescent="0.25">
      <c r="A8" s="221">
        <v>2022</v>
      </c>
      <c r="B8" s="619">
        <v>1</v>
      </c>
      <c r="C8" s="949">
        <v>8</v>
      </c>
      <c r="D8" s="983">
        <v>1</v>
      </c>
      <c r="E8" s="983">
        <v>7</v>
      </c>
      <c r="F8" s="1045">
        <v>220</v>
      </c>
      <c r="G8" s="983">
        <v>120</v>
      </c>
      <c r="H8" s="981">
        <v>100</v>
      </c>
      <c r="I8" s="756">
        <v>56.6</v>
      </c>
      <c r="J8" s="983">
        <v>57</v>
      </c>
      <c r="K8" s="1046">
        <v>56.2</v>
      </c>
      <c r="L8" s="1045">
        <v>304</v>
      </c>
      <c r="M8" s="983">
        <v>159</v>
      </c>
      <c r="N8" s="693">
        <v>145</v>
      </c>
      <c r="O8" s="756">
        <v>83.9</v>
      </c>
      <c r="P8" s="983">
        <v>82.6</v>
      </c>
      <c r="Q8" s="693">
        <v>85.3</v>
      </c>
      <c r="R8" s="1045">
        <v>143</v>
      </c>
      <c r="S8" s="983">
        <v>81</v>
      </c>
      <c r="T8" s="1046">
        <v>62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3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7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265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322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225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182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96.1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154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98.7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54.081632653061227</v>
      </c>
      <c r="C21" s="741">
        <f>B10/(B7+B10)*100</f>
        <v>45.91836734693878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63.888888888888886</v>
      </c>
      <c r="C22" s="741">
        <f>B11/(B8+B11)*100</f>
        <v>36.111111111111107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54.081632653061227</v>
      </c>
      <c r="C26" s="741">
        <f>C21</f>
        <v>45.91836734693878</v>
      </c>
    </row>
    <row r="27" spans="1:10" ht="24.75" x14ac:dyDescent="0.25">
      <c r="A27" s="744" t="s">
        <v>1415</v>
      </c>
      <c r="B27" s="741">
        <f>B22</f>
        <v>63.888888888888886</v>
      </c>
      <c r="C27" s="741">
        <f>C22</f>
        <v>36.111111111111107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3</v>
      </c>
      <c r="D5" s="916" t="s">
        <v>5</v>
      </c>
      <c r="E5" s="213"/>
      <c r="F5" s="125">
        <v>2020</v>
      </c>
      <c r="G5" s="70">
        <v>3</v>
      </c>
      <c r="H5" s="55">
        <v>0</v>
      </c>
      <c r="I5" s="110">
        <v>3</v>
      </c>
      <c r="J5" s="70">
        <v>8</v>
      </c>
      <c r="K5" s="55">
        <v>1</v>
      </c>
      <c r="L5" s="110">
        <v>7</v>
      </c>
      <c r="M5" s="70">
        <v>257</v>
      </c>
      <c r="N5" s="55">
        <v>382</v>
      </c>
      <c r="O5" s="70">
        <v>201</v>
      </c>
      <c r="P5" s="110">
        <v>192</v>
      </c>
    </row>
    <row r="6" spans="1:16" x14ac:dyDescent="0.25">
      <c r="A6" s="925" t="s">
        <v>267</v>
      </c>
      <c r="B6" s="1006">
        <v>1</v>
      </c>
      <c r="C6" s="1007">
        <v>6</v>
      </c>
      <c r="D6" s="917" t="s">
        <v>5</v>
      </c>
      <c r="E6" s="256"/>
      <c r="F6" s="125">
        <v>2021</v>
      </c>
      <c r="G6" s="214">
        <v>3</v>
      </c>
      <c r="H6" s="58">
        <v>0</v>
      </c>
      <c r="I6" s="162">
        <v>3</v>
      </c>
      <c r="J6" s="214">
        <v>7</v>
      </c>
      <c r="K6" s="58">
        <v>1</v>
      </c>
      <c r="L6" s="162">
        <v>6</v>
      </c>
      <c r="M6" s="214">
        <v>255</v>
      </c>
      <c r="N6" s="58">
        <v>354</v>
      </c>
      <c r="O6" s="214">
        <v>211</v>
      </c>
      <c r="P6" s="162">
        <v>193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3</v>
      </c>
      <c r="H7" s="94">
        <v>0</v>
      </c>
      <c r="I7" s="171">
        <v>3</v>
      </c>
      <c r="J7" s="169">
        <v>7</v>
      </c>
      <c r="K7" s="94">
        <v>1</v>
      </c>
      <c r="L7" s="171">
        <v>6</v>
      </c>
      <c r="M7" s="169">
        <v>265</v>
      </c>
      <c r="N7" s="94">
        <v>322</v>
      </c>
      <c r="O7" s="169">
        <v>225</v>
      </c>
      <c r="P7" s="171">
        <v>182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6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101.1</v>
      </c>
      <c r="C6" s="460">
        <v>99.8</v>
      </c>
      <c r="D6" s="978">
        <v>102.5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123</v>
      </c>
      <c r="L6" s="460">
        <v>73</v>
      </c>
      <c r="M6" s="978">
        <v>50</v>
      </c>
      <c r="N6" s="459">
        <v>97.6</v>
      </c>
      <c r="O6" s="460">
        <v>105.8</v>
      </c>
      <c r="P6" s="978">
        <v>87.7</v>
      </c>
      <c r="Q6" s="459">
        <v>0.2</v>
      </c>
      <c r="R6" s="460">
        <v>0.4</v>
      </c>
      <c r="S6" s="978">
        <v>0</v>
      </c>
    </row>
    <row r="7" spans="1:19" x14ac:dyDescent="0.25">
      <c r="A7" s="288">
        <v>2021</v>
      </c>
      <c r="B7" s="603">
        <v>100.5</v>
      </c>
      <c r="C7" s="614">
        <v>99.1</v>
      </c>
      <c r="D7" s="982">
        <v>102.1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131</v>
      </c>
      <c r="L7" s="614">
        <v>74</v>
      </c>
      <c r="M7" s="982">
        <v>57</v>
      </c>
      <c r="N7" s="603">
        <v>90.3</v>
      </c>
      <c r="O7" s="614">
        <v>96.1</v>
      </c>
      <c r="P7" s="982">
        <v>83.8</v>
      </c>
      <c r="Q7" s="603">
        <v>1.6</v>
      </c>
      <c r="R7" s="614">
        <v>1.5</v>
      </c>
      <c r="S7" s="982">
        <v>1.8</v>
      </c>
    </row>
    <row r="8" spans="1:19" x14ac:dyDescent="0.25">
      <c r="A8" s="221">
        <v>2022</v>
      </c>
      <c r="B8" s="949">
        <v>96.1</v>
      </c>
      <c r="C8" s="983">
        <v>96.2</v>
      </c>
      <c r="D8" s="981">
        <v>95.9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154</v>
      </c>
      <c r="L8" s="983">
        <v>77</v>
      </c>
      <c r="M8" s="981">
        <v>77</v>
      </c>
      <c r="N8" s="949">
        <v>98.7</v>
      </c>
      <c r="O8" s="983">
        <v>100</v>
      </c>
      <c r="P8" s="981">
        <v>97.5</v>
      </c>
      <c r="Q8" s="949">
        <v>0</v>
      </c>
      <c r="R8" s="983">
        <v>0.2</v>
      </c>
      <c r="S8" s="981">
        <v>-0.2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511865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35100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61</v>
      </c>
      <c r="C5" s="618">
        <v>40</v>
      </c>
      <c r="D5" s="618">
        <v>21</v>
      </c>
      <c r="E5" s="601">
        <v>256</v>
      </c>
      <c r="F5" s="618">
        <v>117</v>
      </c>
      <c r="G5" s="947">
        <v>139</v>
      </c>
      <c r="H5" s="618">
        <v>0</v>
      </c>
      <c r="I5" s="618">
        <v>0</v>
      </c>
      <c r="J5" s="618">
        <v>0</v>
      </c>
      <c r="K5" s="219">
        <f>SUM(B5,E5,H5)</f>
        <v>317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40</v>
      </c>
      <c r="C6" s="614">
        <v>24</v>
      </c>
      <c r="D6" s="948">
        <v>16</v>
      </c>
      <c r="E6" s="603">
        <v>273</v>
      </c>
      <c r="F6" s="614">
        <v>131</v>
      </c>
      <c r="G6" s="948">
        <v>142</v>
      </c>
      <c r="H6" s="603">
        <v>0</v>
      </c>
      <c r="I6" s="614">
        <v>0</v>
      </c>
      <c r="J6" s="614">
        <v>0</v>
      </c>
      <c r="K6" s="220">
        <f>SUM(B6,E6,H6)</f>
        <v>313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22</v>
      </c>
      <c r="C7" s="614">
        <v>9</v>
      </c>
      <c r="D7" s="948">
        <v>13</v>
      </c>
      <c r="E7" s="603">
        <v>229</v>
      </c>
      <c r="F7" s="614">
        <v>122</v>
      </c>
      <c r="G7" s="948">
        <v>107</v>
      </c>
      <c r="H7" s="603">
        <v>0</v>
      </c>
      <c r="I7" s="614">
        <v>0</v>
      </c>
      <c r="J7" s="614">
        <v>0</v>
      </c>
      <c r="K7" s="220">
        <f>SUM(B7,E7,H7)</f>
        <v>251</v>
      </c>
      <c r="M7" s="106" t="s">
        <v>293</v>
      </c>
      <c r="N7" s="222">
        <f>IF(ISBLANK(G7),"",G7)</f>
        <v>107</v>
      </c>
      <c r="O7" s="107">
        <f>IF(ISBLANK(F7),"",F7)</f>
        <v>122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13</v>
      </c>
      <c r="O8" s="83">
        <f>IF(ISBLANK(C7),"",C7)</f>
        <v>9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107</v>
      </c>
      <c r="O14" s="107">
        <f>IF(ISBLANK(F7),"",F7)</f>
        <v>122</v>
      </c>
      <c r="P14" s="213"/>
    </row>
    <row r="15" spans="1:17" ht="26.25" customHeight="1" x14ac:dyDescent="0.25">
      <c r="M15" s="108" t="s">
        <v>524</v>
      </c>
      <c r="N15" s="172">
        <f>IF(ISBLANK(D7),"",D7)</f>
        <v>13</v>
      </c>
      <c r="O15" s="83">
        <f>IF(ISBLANK(C7),"",C7)</f>
        <v>9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20</v>
      </c>
      <c r="C21" s="618">
        <v>13</v>
      </c>
      <c r="D21" s="618">
        <v>7</v>
      </c>
      <c r="E21" s="601">
        <v>67</v>
      </c>
      <c r="F21" s="618">
        <v>27</v>
      </c>
      <c r="G21" s="947">
        <v>40</v>
      </c>
      <c r="H21" s="618">
        <v>0</v>
      </c>
      <c r="I21" s="618">
        <v>0</v>
      </c>
      <c r="J21" s="618">
        <v>0</v>
      </c>
      <c r="K21" s="219">
        <f>SUM(B21,E21,H21)</f>
        <v>87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18</v>
      </c>
      <c r="C22" s="1037">
        <v>14</v>
      </c>
      <c r="D22" s="982">
        <v>4</v>
      </c>
      <c r="E22" s="1043">
        <v>53</v>
      </c>
      <c r="F22" s="1037">
        <v>24</v>
      </c>
      <c r="G22" s="982">
        <v>29</v>
      </c>
      <c r="H22" s="1043">
        <v>0</v>
      </c>
      <c r="I22" s="1037">
        <v>0</v>
      </c>
      <c r="J22" s="1037">
        <v>0</v>
      </c>
      <c r="K22" s="220">
        <f>SUM(B22,E22,H22)</f>
        <v>71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22</v>
      </c>
      <c r="C23" s="1037">
        <v>14</v>
      </c>
      <c r="D23" s="982">
        <v>8</v>
      </c>
      <c r="E23" s="1043">
        <v>76</v>
      </c>
      <c r="F23" s="1037">
        <v>28</v>
      </c>
      <c r="G23" s="982">
        <v>48</v>
      </c>
      <c r="H23" s="1043">
        <v>0</v>
      </c>
      <c r="I23" s="1037">
        <v>0</v>
      </c>
      <c r="J23" s="1037">
        <v>0</v>
      </c>
      <c r="K23" s="220">
        <f>SUM(B23,E23,H23)</f>
        <v>98</v>
      </c>
      <c r="M23" s="106" t="s">
        <v>293</v>
      </c>
      <c r="N23" s="222">
        <f>IF(ISBLANK(G23),"",G23)</f>
        <v>48</v>
      </c>
      <c r="O23" s="107">
        <f>IF(ISBLANK(F23),"",F23)</f>
        <v>28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8</v>
      </c>
      <c r="O24" s="109">
        <f>IF(ISBLANK(C23),"",C23)</f>
        <v>14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48</v>
      </c>
      <c r="O30" s="107">
        <f>IF(ISBLANK(F23),"",F23)</f>
        <v>28</v>
      </c>
      <c r="P30" s="213"/>
    </row>
    <row r="31" spans="1:17" ht="27.75" customHeight="1" x14ac:dyDescent="0.25">
      <c r="M31" s="108" t="s">
        <v>524</v>
      </c>
      <c r="N31" s="223">
        <f>IF(ISBLANK(D23),"",D23)</f>
        <v>8</v>
      </c>
      <c r="O31" s="109">
        <f>IF(ISBLANK(C23),"",C23)</f>
        <v>14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248958</v>
      </c>
      <c r="D5" s="255"/>
    </row>
    <row r="6" spans="1:4" ht="30" x14ac:dyDescent="0.25">
      <c r="A6" s="688" t="s">
        <v>482</v>
      </c>
      <c r="B6" s="619">
        <v>262907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1.4</v>
      </c>
      <c r="J6" s="460">
        <v>2.2999999999999998</v>
      </c>
      <c r="K6" s="978">
        <v>0.6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0.9</v>
      </c>
      <c r="J7" s="614">
        <v>0.6</v>
      </c>
      <c r="K7" s="982">
        <v>1.3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-0.6</v>
      </c>
      <c r="J8" s="983">
        <v>-1.3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25</v>
      </c>
      <c r="C5" s="209">
        <v>15</v>
      </c>
      <c r="G5" s="113"/>
      <c r="H5" s="176" t="s">
        <v>594</v>
      </c>
      <c r="I5" s="209">
        <v>8</v>
      </c>
      <c r="J5" s="209">
        <v>16</v>
      </c>
    </row>
    <row r="6" spans="1:13" ht="15" customHeight="1" x14ac:dyDescent="0.25">
      <c r="A6" s="177" t="s">
        <v>595</v>
      </c>
      <c r="B6" s="210">
        <v>558</v>
      </c>
      <c r="C6" s="210">
        <v>38</v>
      </c>
      <c r="G6" s="113"/>
      <c r="H6" s="177" t="s">
        <v>595</v>
      </c>
      <c r="I6" s="210">
        <v>101</v>
      </c>
      <c r="J6" s="210">
        <v>22</v>
      </c>
    </row>
    <row r="7" spans="1:13" ht="15" customHeight="1" x14ac:dyDescent="0.25">
      <c r="A7" s="177" t="s">
        <v>596</v>
      </c>
      <c r="B7" s="210">
        <v>1286</v>
      </c>
      <c r="C7" s="210">
        <v>836</v>
      </c>
      <c r="G7" s="113"/>
      <c r="H7" s="177" t="s">
        <v>596</v>
      </c>
      <c r="I7" s="210">
        <v>681</v>
      </c>
      <c r="J7" s="210">
        <v>254</v>
      </c>
    </row>
    <row r="8" spans="1:13" ht="15" customHeight="1" x14ac:dyDescent="0.25">
      <c r="A8" s="177" t="s">
        <v>597</v>
      </c>
      <c r="B8" s="210">
        <v>1407</v>
      </c>
      <c r="C8" s="210">
        <v>1586</v>
      </c>
      <c r="G8" s="113"/>
      <c r="H8" s="177" t="s">
        <v>597</v>
      </c>
      <c r="I8" s="210">
        <v>1269</v>
      </c>
      <c r="J8" s="210">
        <v>1261</v>
      </c>
    </row>
    <row r="9" spans="1:13" ht="15" customHeight="1" x14ac:dyDescent="0.25">
      <c r="A9" s="177" t="s">
        <v>598</v>
      </c>
      <c r="B9" s="210">
        <v>2637</v>
      </c>
      <c r="C9" s="210">
        <v>3197</v>
      </c>
      <c r="G9" s="113"/>
      <c r="H9" s="177" t="s">
        <v>598</v>
      </c>
      <c r="I9" s="210">
        <v>3177</v>
      </c>
      <c r="J9" s="210">
        <v>3722</v>
      </c>
    </row>
    <row r="10" spans="1:13" ht="15" customHeight="1" x14ac:dyDescent="0.25">
      <c r="A10" s="177" t="s">
        <v>599</v>
      </c>
      <c r="B10" s="210">
        <v>270</v>
      </c>
      <c r="C10" s="210">
        <v>308</v>
      </c>
      <c r="G10" s="113"/>
      <c r="H10" s="177" t="s">
        <v>599</v>
      </c>
      <c r="I10" s="210">
        <v>347</v>
      </c>
      <c r="J10" s="210">
        <v>317</v>
      </c>
    </row>
    <row r="11" spans="1:13" ht="15" customHeight="1" x14ac:dyDescent="0.25">
      <c r="A11" s="178" t="s">
        <v>600</v>
      </c>
      <c r="B11" s="211">
        <v>348</v>
      </c>
      <c r="C11" s="211">
        <v>332</v>
      </c>
      <c r="G11" s="113"/>
      <c r="H11" s="178" t="s">
        <v>600</v>
      </c>
      <c r="I11" s="211">
        <v>746</v>
      </c>
      <c r="J11" s="211">
        <v>622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25</v>
      </c>
      <c r="C17" s="180">
        <f>IF(ISBLANK(C5),"0",C5)</f>
        <v>15</v>
      </c>
      <c r="G17" s="113"/>
      <c r="H17" s="176" t="s">
        <v>594</v>
      </c>
      <c r="I17" s="179">
        <f>IF(ISBLANK(I5),"0",I5)</f>
        <v>8</v>
      </c>
      <c r="J17" s="180">
        <f>IF(ISBLANK(J5),"0",J5)</f>
        <v>16</v>
      </c>
    </row>
    <row r="18" spans="1:13" ht="15" customHeight="1" x14ac:dyDescent="0.25">
      <c r="A18" s="177" t="s">
        <v>595</v>
      </c>
      <c r="B18" s="181">
        <f t="shared" ref="B18:C18" si="0">IF(ISBLANK(B6),"0",B6)</f>
        <v>558</v>
      </c>
      <c r="C18" s="182">
        <f t="shared" si="0"/>
        <v>38</v>
      </c>
      <c r="G18" s="113"/>
      <c r="H18" s="177" t="s">
        <v>595</v>
      </c>
      <c r="I18" s="181">
        <f t="shared" ref="I18:J18" si="1">IF(ISBLANK(I6),"0",I6)</f>
        <v>101</v>
      </c>
      <c r="J18" s="182">
        <f t="shared" si="1"/>
        <v>22</v>
      </c>
    </row>
    <row r="19" spans="1:13" ht="15" customHeight="1" x14ac:dyDescent="0.25">
      <c r="A19" s="177" t="s">
        <v>596</v>
      </c>
      <c r="B19" s="181">
        <f t="shared" ref="B19:C19" si="2">IF(ISBLANK(B7),"0",B7)</f>
        <v>1286</v>
      </c>
      <c r="C19" s="182">
        <f t="shared" si="2"/>
        <v>836</v>
      </c>
      <c r="G19" s="113"/>
      <c r="H19" s="177" t="s">
        <v>596</v>
      </c>
      <c r="I19" s="181">
        <f t="shared" ref="I19:J19" si="3">IF(ISBLANK(I7),"0",I7)</f>
        <v>681</v>
      </c>
      <c r="J19" s="182">
        <f t="shared" si="3"/>
        <v>254</v>
      </c>
    </row>
    <row r="20" spans="1:13" ht="15" customHeight="1" x14ac:dyDescent="0.25">
      <c r="A20" s="177" t="s">
        <v>597</v>
      </c>
      <c r="B20" s="181">
        <f t="shared" ref="B20:C20" si="4">IF(ISBLANK(B8),"0",B8)</f>
        <v>1407</v>
      </c>
      <c r="C20" s="182">
        <f t="shared" si="4"/>
        <v>1586</v>
      </c>
      <c r="G20" s="113"/>
      <c r="H20" s="177" t="s">
        <v>597</v>
      </c>
      <c r="I20" s="181">
        <f t="shared" ref="I20:J20" si="5">IF(ISBLANK(I8),"0",I8)</f>
        <v>1269</v>
      </c>
      <c r="J20" s="182">
        <f t="shared" si="5"/>
        <v>1261</v>
      </c>
    </row>
    <row r="21" spans="1:13" ht="15" customHeight="1" x14ac:dyDescent="0.25">
      <c r="A21" s="177" t="s">
        <v>598</v>
      </c>
      <c r="B21" s="181">
        <f t="shared" ref="B21:C21" si="6">IF(ISBLANK(B9),"0",B9)</f>
        <v>2637</v>
      </c>
      <c r="C21" s="182">
        <f t="shared" si="6"/>
        <v>3197</v>
      </c>
      <c r="G21" s="113"/>
      <c r="H21" s="177" t="s">
        <v>598</v>
      </c>
      <c r="I21" s="181">
        <f t="shared" ref="I21:J21" si="7">IF(ISBLANK(I9),"0",I9)</f>
        <v>3177</v>
      </c>
      <c r="J21" s="182">
        <f t="shared" si="7"/>
        <v>3722</v>
      </c>
    </row>
    <row r="22" spans="1:13" ht="15" customHeight="1" x14ac:dyDescent="0.25">
      <c r="A22" s="177" t="s">
        <v>599</v>
      </c>
      <c r="B22" s="181">
        <f t="shared" ref="B22:C22" si="8">IF(ISBLANK(B10),"0",B10)</f>
        <v>270</v>
      </c>
      <c r="C22" s="182">
        <f t="shared" si="8"/>
        <v>308</v>
      </c>
      <c r="G22" s="113"/>
      <c r="H22" s="177" t="s">
        <v>599</v>
      </c>
      <c r="I22" s="181">
        <f t="shared" ref="I22:J22" si="9">IF(ISBLANK(I10),"0",I10)</f>
        <v>347</v>
      </c>
      <c r="J22" s="182">
        <f t="shared" si="9"/>
        <v>317</v>
      </c>
    </row>
    <row r="23" spans="1:13" ht="15" customHeight="1" x14ac:dyDescent="0.25">
      <c r="A23" s="178" t="s">
        <v>600</v>
      </c>
      <c r="B23" s="183">
        <f t="shared" ref="B23:C23" si="10">IF(ISBLANK(B11),"0",B11)</f>
        <v>348</v>
      </c>
      <c r="C23" s="184">
        <f t="shared" si="10"/>
        <v>332</v>
      </c>
      <c r="G23" s="113"/>
      <c r="H23" s="178" t="s">
        <v>600</v>
      </c>
      <c r="I23" s="183">
        <f t="shared" ref="I23:J23" si="11">IF(ISBLANK(I11),"0",I11)</f>
        <v>746</v>
      </c>
      <c r="J23" s="184">
        <f t="shared" si="11"/>
        <v>622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0.38278977185729596</v>
      </c>
      <c r="C29" s="186">
        <f>C17/SUM(C17:C23)*100</f>
        <v>0.2376425855513308</v>
      </c>
      <c r="D29" s="255"/>
      <c r="E29" s="255"/>
      <c r="G29" s="113"/>
      <c r="H29" s="176" t="s">
        <v>601</v>
      </c>
      <c r="I29" s="186">
        <f>I17/SUM(I17:I23)*100</f>
        <v>0.12640227524095435</v>
      </c>
      <c r="J29" s="186">
        <f>J17/SUM(J17:J23)*100</f>
        <v>0.25748310267138719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8.5438677078548473</v>
      </c>
      <c r="C30" s="187">
        <f>C18/SUM(C17:C23)*100</f>
        <v>0.60202788339670466</v>
      </c>
      <c r="D30" s="255"/>
      <c r="E30" s="255"/>
      <c r="G30" s="113"/>
      <c r="H30" s="177" t="s">
        <v>602</v>
      </c>
      <c r="I30" s="187">
        <f>I18/SUM(I17:I23)*100</f>
        <v>1.5958287249170484</v>
      </c>
      <c r="J30" s="187">
        <f>J18/SUM(J17:J23)*100</f>
        <v>0.3540392661731574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19.690705864339307</v>
      </c>
      <c r="C31" s="187">
        <f>C19/SUM(C17:C23)*100</f>
        <v>13.244613434727503</v>
      </c>
      <c r="D31" s="255"/>
      <c r="E31" s="255"/>
      <c r="G31" s="113"/>
      <c r="H31" s="177" t="s">
        <v>603</v>
      </c>
      <c r="I31" s="187">
        <f>I19/SUM(I17:I23)*100</f>
        <v>10.759993679886239</v>
      </c>
      <c r="J31" s="187">
        <f>J19/SUM(J17:J23)*100</f>
        <v>4.0875442549082717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21.54340836012862</v>
      </c>
      <c r="C32" s="187">
        <f>C20/SUM(C17:C23)*100</f>
        <v>25.126742712294043</v>
      </c>
      <c r="D32" s="255"/>
      <c r="E32" s="255"/>
      <c r="G32" s="113"/>
      <c r="H32" s="177" t="s">
        <v>604</v>
      </c>
      <c r="I32" s="187">
        <f>I20/SUM(I17:I23)*100</f>
        <v>20.050560910096383</v>
      </c>
      <c r="J32" s="187">
        <f>J20/SUM(J17:J23)*100</f>
        <v>20.292887029288703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40.376665135507579</v>
      </c>
      <c r="C33" s="187">
        <f>C21/SUM(C17:C23)*100</f>
        <v>50.649556400506967</v>
      </c>
      <c r="D33" s="255"/>
      <c r="E33" s="255"/>
      <c r="G33" s="113"/>
      <c r="H33" s="177" t="s">
        <v>605</v>
      </c>
      <c r="I33" s="187">
        <f>I21/SUM(I17:I23)*100</f>
        <v>50.197503555063996</v>
      </c>
      <c r="J33" s="187">
        <f>J21/SUM(J17:J23)*100</f>
        <v>59.897006758931447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4.1341295360587962</v>
      </c>
      <c r="C34" s="187">
        <f>C22/SUM(C17:C23)*100</f>
        <v>4.8795944233206594</v>
      </c>
      <c r="D34" s="255"/>
      <c r="E34" s="255"/>
      <c r="G34" s="113"/>
      <c r="H34" s="177" t="s">
        <v>606</v>
      </c>
      <c r="I34" s="187">
        <f>I22/SUM(I17:I23)*100</f>
        <v>5.4826986885763942</v>
      </c>
      <c r="J34" s="187">
        <f>J22/SUM(J17:J23)*100</f>
        <v>5.1013839716768583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5.3284336242535595</v>
      </c>
      <c r="C35" s="188">
        <f>C23/SUM(C17:C23)*100</f>
        <v>5.2598225602027888</v>
      </c>
      <c r="D35" s="255"/>
      <c r="E35" s="255"/>
      <c r="G35" s="113"/>
      <c r="H35" s="178" t="s">
        <v>607</v>
      </c>
      <c r="I35" s="188">
        <f>I23/SUM(I17:I23)*100</f>
        <v>11.787012166218993</v>
      </c>
      <c r="J35" s="188">
        <f>J23/SUM(J17:J23)*100</f>
        <v>10.009655616350177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0.38278977185729596</v>
      </c>
      <c r="C41" s="186">
        <f t="shared" si="12"/>
        <v>0.2376425855513308</v>
      </c>
      <c r="G41" s="113"/>
      <c r="H41" s="176" t="s">
        <v>609</v>
      </c>
      <c r="I41" s="186">
        <f t="shared" ref="I41:J41" si="13">I29</f>
        <v>0.12640227524095435</v>
      </c>
      <c r="J41" s="186">
        <f t="shared" si="13"/>
        <v>0.25748310267138719</v>
      </c>
    </row>
    <row r="42" spans="1:12" x14ac:dyDescent="0.25">
      <c r="A42" s="177" t="s">
        <v>610</v>
      </c>
      <c r="B42" s="187">
        <f t="shared" si="12"/>
        <v>8.5438677078548473</v>
      </c>
      <c r="C42" s="187">
        <f t="shared" si="12"/>
        <v>0.60202788339670466</v>
      </c>
      <c r="G42" s="113"/>
      <c r="H42" s="177" t="s">
        <v>610</v>
      </c>
      <c r="I42" s="187">
        <f t="shared" ref="I42:J42" si="14">I30</f>
        <v>1.5958287249170484</v>
      </c>
      <c r="J42" s="187">
        <f t="shared" si="14"/>
        <v>0.3540392661731574</v>
      </c>
    </row>
    <row r="43" spans="1:12" x14ac:dyDescent="0.25">
      <c r="A43" s="177" t="s">
        <v>611</v>
      </c>
      <c r="B43" s="187">
        <f t="shared" si="12"/>
        <v>19.690705864339307</v>
      </c>
      <c r="C43" s="187">
        <f t="shared" si="12"/>
        <v>13.244613434727503</v>
      </c>
      <c r="G43" s="113"/>
      <c r="H43" s="177" t="s">
        <v>611</v>
      </c>
      <c r="I43" s="187">
        <f t="shared" ref="I43:J43" si="15">I31</f>
        <v>10.759993679886239</v>
      </c>
      <c r="J43" s="187">
        <f t="shared" si="15"/>
        <v>4.0875442549082717</v>
      </c>
    </row>
    <row r="44" spans="1:12" x14ac:dyDescent="0.25">
      <c r="A44" s="177" t="s">
        <v>612</v>
      </c>
      <c r="B44" s="187">
        <f t="shared" si="12"/>
        <v>21.54340836012862</v>
      </c>
      <c r="C44" s="187">
        <f t="shared" si="12"/>
        <v>25.126742712294043</v>
      </c>
      <c r="G44" s="113"/>
      <c r="H44" s="177" t="s">
        <v>612</v>
      </c>
      <c r="I44" s="187">
        <f t="shared" ref="I44:J44" si="16">I32</f>
        <v>20.050560910096383</v>
      </c>
      <c r="J44" s="187">
        <f t="shared" si="16"/>
        <v>20.292887029288703</v>
      </c>
    </row>
    <row r="45" spans="1:12" x14ac:dyDescent="0.25">
      <c r="A45" s="177" t="s">
        <v>613</v>
      </c>
      <c r="B45" s="187">
        <f t="shared" si="12"/>
        <v>40.376665135507579</v>
      </c>
      <c r="C45" s="187">
        <f t="shared" si="12"/>
        <v>50.649556400506967</v>
      </c>
      <c r="G45" s="113"/>
      <c r="H45" s="177" t="s">
        <v>613</v>
      </c>
      <c r="I45" s="187">
        <f t="shared" ref="I45:J45" si="17">I33</f>
        <v>50.197503555063996</v>
      </c>
      <c r="J45" s="187">
        <f t="shared" si="17"/>
        <v>59.897006758931447</v>
      </c>
    </row>
    <row r="46" spans="1:12" x14ac:dyDescent="0.25">
      <c r="A46" s="177" t="s">
        <v>614</v>
      </c>
      <c r="B46" s="187">
        <f t="shared" si="12"/>
        <v>4.1341295360587962</v>
      </c>
      <c r="C46" s="187">
        <f t="shared" si="12"/>
        <v>4.8795944233206594</v>
      </c>
      <c r="G46" s="113"/>
      <c r="H46" s="177" t="s">
        <v>614</v>
      </c>
      <c r="I46" s="187">
        <f t="shared" ref="I46:J46" si="18">I34</f>
        <v>5.4826986885763942</v>
      </c>
      <c r="J46" s="187">
        <f t="shared" si="18"/>
        <v>5.1013839716768583</v>
      </c>
    </row>
    <row r="47" spans="1:12" x14ac:dyDescent="0.25">
      <c r="A47" s="178" t="s">
        <v>615</v>
      </c>
      <c r="B47" s="188">
        <f t="shared" si="12"/>
        <v>5.3284336242535595</v>
      </c>
      <c r="C47" s="188">
        <f t="shared" si="12"/>
        <v>5.2598225602027888</v>
      </c>
      <c r="G47" s="113"/>
      <c r="H47" s="178" t="s">
        <v>615</v>
      </c>
      <c r="I47" s="188">
        <f t="shared" ref="I47:J47" si="19">I35</f>
        <v>11.787012166218993</v>
      </c>
      <c r="J47" s="188">
        <f t="shared" si="19"/>
        <v>10.009655616350177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4183</v>
      </c>
      <c r="C5" s="209">
        <v>3903</v>
      </c>
      <c r="D5" s="255"/>
      <c r="E5" s="255"/>
      <c r="F5" s="1012"/>
      <c r="H5" s="176" t="s">
        <v>632</v>
      </c>
      <c r="I5" s="209">
        <v>2061</v>
      </c>
      <c r="J5" s="209">
        <v>1823</v>
      </c>
    </row>
    <row r="6" spans="1:10" ht="15" customHeight="1" x14ac:dyDescent="0.25">
      <c r="A6" s="177" t="s">
        <v>633</v>
      </c>
      <c r="B6" s="210">
        <v>834</v>
      </c>
      <c r="C6" s="210">
        <v>925</v>
      </c>
      <c r="D6" s="255"/>
      <c r="E6" s="255"/>
      <c r="F6" s="1012"/>
      <c r="H6" s="177" t="s">
        <v>633</v>
      </c>
      <c r="I6" s="210">
        <v>1634</v>
      </c>
      <c r="J6" s="210">
        <v>2087</v>
      </c>
    </row>
    <row r="7" spans="1:10" ht="15" customHeight="1" x14ac:dyDescent="0.25">
      <c r="A7" s="178" t="s">
        <v>634</v>
      </c>
      <c r="B7" s="211">
        <v>1514</v>
      </c>
      <c r="C7" s="211">
        <v>1484</v>
      </c>
      <c r="D7" s="255"/>
      <c r="E7" s="255"/>
      <c r="F7" s="1012"/>
      <c r="H7" s="177" t="s">
        <v>634</v>
      </c>
      <c r="I7" s="210">
        <v>2620</v>
      </c>
      <c r="J7" s="210">
        <v>2284</v>
      </c>
    </row>
    <row r="8" spans="1:10" x14ac:dyDescent="0.25">
      <c r="D8" s="255"/>
      <c r="E8" s="255"/>
      <c r="F8" s="1012"/>
      <c r="H8" s="178" t="s">
        <v>2452</v>
      </c>
      <c r="I8" s="211">
        <v>14</v>
      </c>
      <c r="J8" s="211">
        <v>20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4183</v>
      </c>
      <c r="C13" s="180">
        <f>IF(ISBLANK(C5),"0",C5)</f>
        <v>3903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834</v>
      </c>
      <c r="C14" s="182">
        <f t="shared" si="0"/>
        <v>925</v>
      </c>
      <c r="D14" s="255"/>
      <c r="E14" s="255"/>
      <c r="F14" s="1012"/>
      <c r="H14" s="176" t="s">
        <v>632</v>
      </c>
      <c r="I14" s="179">
        <f>IF(ISBLANK(I5),"0",I5)</f>
        <v>2061</v>
      </c>
      <c r="J14" s="180">
        <f>IF(ISBLANK(J5),"0",J5)</f>
        <v>1823</v>
      </c>
    </row>
    <row r="15" spans="1:10" ht="15" customHeight="1" x14ac:dyDescent="0.25">
      <c r="A15" s="178" t="s">
        <v>634</v>
      </c>
      <c r="B15" s="183">
        <f t="shared" si="0"/>
        <v>1514</v>
      </c>
      <c r="C15" s="184">
        <f t="shared" si="0"/>
        <v>1484</v>
      </c>
      <c r="D15" s="255"/>
      <c r="E15" s="255"/>
      <c r="F15" s="1012"/>
      <c r="H15" s="177" t="s">
        <v>633</v>
      </c>
      <c r="I15" s="181">
        <f t="shared" ref="I15:J15" si="1">IF(ISBLANK(I6),"0",I6)</f>
        <v>1634</v>
      </c>
      <c r="J15" s="182">
        <f t="shared" si="1"/>
        <v>2087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2620</v>
      </c>
      <c r="J16" s="182">
        <f t="shared" si="2"/>
        <v>2284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14</v>
      </c>
      <c r="J17" s="184">
        <f t="shared" si="3"/>
        <v>20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64.048384627162761</v>
      </c>
      <c r="C21" s="186">
        <f>C13/SUM(C13:C15)*100</f>
        <v>61.834600760456269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12.769866789159392</v>
      </c>
      <c r="C22" s="187">
        <f>C14/SUM(C13:C15)*100</f>
        <v>14.654626108998734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23.181748583677845</v>
      </c>
      <c r="C23" s="188">
        <f>C15/SUM(C13:C15)*100</f>
        <v>23.510773130544994</v>
      </c>
      <c r="D23" s="255"/>
      <c r="E23" s="255"/>
      <c r="F23" s="1012"/>
      <c r="H23" s="176" t="s">
        <v>637</v>
      </c>
      <c r="I23" s="186">
        <f>I14/SUM(I14:I17)*100</f>
        <v>32.56438615895086</v>
      </c>
      <c r="J23" s="186">
        <f>J14/SUM(J14:J17)*100</f>
        <v>29.336981010621177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25.817664717964924</v>
      </c>
      <c r="J24" s="187">
        <f>J15/SUM(J14:J17)*100</f>
        <v>33.585452204699067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41.396745141412545</v>
      </c>
      <c r="J25" s="187">
        <f>J16/SUM(J14:J17)*100</f>
        <v>36.75571290634052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0.2212039816716701</v>
      </c>
      <c r="J26" s="188">
        <f>J17/SUM(J14:J17)*100</f>
        <v>0.32185387833923396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64.048384627162761</v>
      </c>
      <c r="C29" s="191">
        <f t="shared" si="4"/>
        <v>61.834600760456269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12.769866789159392</v>
      </c>
      <c r="C30" s="194">
        <f t="shared" si="4"/>
        <v>14.654626108998734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23.181748583677845</v>
      </c>
      <c r="C31" s="197">
        <f t="shared" si="4"/>
        <v>23.510773130544994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32.56438615895086</v>
      </c>
      <c r="J32" s="191">
        <f>J23</f>
        <v>29.336981010621177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25.817664717964924</v>
      </c>
      <c r="J33" s="194">
        <f t="shared" si="5"/>
        <v>33.585452204699067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41.396745141412545</v>
      </c>
      <c r="J34" s="194">
        <f t="shared" si="6"/>
        <v>36.75571290634052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0.2212039816716701</v>
      </c>
      <c r="J35" s="197">
        <f t="shared" si="7"/>
        <v>0.32185387833923396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647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14583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9.9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16.5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-6.5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75.19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170.8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0</v>
      </c>
      <c r="E5" s="28"/>
      <c r="J5" s="656" t="s">
        <v>550</v>
      </c>
      <c r="K5" s="671">
        <f>IF(ISBLANK(B5),"",B5)</f>
        <v>0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0</v>
      </c>
      <c r="C6" s="659">
        <v>0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0</v>
      </c>
      <c r="N6" s="44"/>
    </row>
    <row r="7" spans="1:15" x14ac:dyDescent="0.25">
      <c r="A7" s="658" t="s">
        <v>649</v>
      </c>
      <c r="B7" s="659">
        <v>4</v>
      </c>
      <c r="C7" s="659">
        <v>3</v>
      </c>
      <c r="E7" s="44"/>
      <c r="J7" s="658" t="s">
        <v>649</v>
      </c>
      <c r="K7" s="672">
        <f t="shared" si="0"/>
        <v>4</v>
      </c>
      <c r="L7" s="621">
        <f t="shared" si="1"/>
        <v>3</v>
      </c>
      <c r="N7" s="44"/>
    </row>
    <row r="8" spans="1:15" x14ac:dyDescent="0.25">
      <c r="A8" s="652" t="s">
        <v>650</v>
      </c>
      <c r="B8" s="653">
        <v>2</v>
      </c>
      <c r="C8" s="653">
        <v>4</v>
      </c>
      <c r="E8" s="21"/>
      <c r="J8" s="652" t="s">
        <v>650</v>
      </c>
      <c r="K8" s="672">
        <f t="shared" si="0"/>
        <v>2</v>
      </c>
      <c r="L8" s="621">
        <f t="shared" si="1"/>
        <v>4</v>
      </c>
      <c r="N8" s="21"/>
    </row>
    <row r="9" spans="1:15" x14ac:dyDescent="0.25">
      <c r="A9" s="652" t="s">
        <v>651</v>
      </c>
      <c r="B9" s="653">
        <v>16</v>
      </c>
      <c r="C9" s="653">
        <v>3</v>
      </c>
      <c r="E9" s="21"/>
      <c r="J9" s="652" t="s">
        <v>651</v>
      </c>
      <c r="K9" s="672">
        <f t="shared" si="0"/>
        <v>16</v>
      </c>
      <c r="L9" s="621">
        <f t="shared" si="1"/>
        <v>3</v>
      </c>
      <c r="N9" s="21"/>
    </row>
    <row r="10" spans="1:15" x14ac:dyDescent="0.25">
      <c r="A10" s="654" t="s">
        <v>373</v>
      </c>
      <c r="B10" s="655">
        <v>369</v>
      </c>
      <c r="C10" s="655">
        <v>15</v>
      </c>
      <c r="J10" s="654" t="s">
        <v>373</v>
      </c>
      <c r="K10" s="673">
        <f t="shared" si="0"/>
        <v>369</v>
      </c>
      <c r="L10" s="622">
        <f t="shared" si="1"/>
        <v>15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5.71</v>
      </c>
      <c r="C15" s="199"/>
      <c r="D15" s="255"/>
      <c r="E15" s="213"/>
      <c r="F15" s="255"/>
      <c r="G15" s="255"/>
      <c r="J15" s="675" t="s">
        <v>496</v>
      </c>
      <c r="K15" s="676">
        <f>B15</f>
        <v>5.71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0.38</v>
      </c>
      <c r="C16" s="199"/>
      <c r="D16" s="255"/>
      <c r="E16" s="256"/>
      <c r="F16" s="255"/>
      <c r="G16" s="255"/>
      <c r="J16" s="677" t="s">
        <v>497</v>
      </c>
      <c r="K16" s="678">
        <f>B16</f>
        <v>0.38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0.32</v>
      </c>
      <c r="C18" s="199"/>
      <c r="D18" s="257"/>
      <c r="E18" s="258"/>
      <c r="F18" s="255"/>
      <c r="G18" s="255"/>
      <c r="J18" s="680" t="s">
        <v>509</v>
      </c>
      <c r="K18" s="676">
        <f>B18</f>
        <v>0.32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3.72</v>
      </c>
      <c r="C19" s="200"/>
      <c r="D19" s="257"/>
      <c r="E19" s="258"/>
      <c r="F19" s="255"/>
      <c r="G19" s="255"/>
      <c r="J19" s="674" t="s">
        <v>510</v>
      </c>
      <c r="K19" s="678">
        <f>B19</f>
        <v>3.72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3.09</v>
      </c>
      <c r="C21" s="255"/>
      <c r="D21" s="255"/>
      <c r="E21" s="255"/>
      <c r="F21" s="255"/>
      <c r="G21" s="255"/>
      <c r="J21" s="663" t="s">
        <v>506</v>
      </c>
      <c r="K21" s="681">
        <f>B21</f>
        <v>3.09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1</v>
      </c>
      <c r="C34" s="659">
        <v>2</v>
      </c>
      <c r="E34" s="44"/>
      <c r="J34" s="658" t="s">
        <v>649</v>
      </c>
      <c r="K34" s="672">
        <f t="shared" si="2"/>
        <v>1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2</v>
      </c>
      <c r="C35" s="653">
        <v>1</v>
      </c>
      <c r="E35" s="21"/>
      <c r="J35" s="652" t="s">
        <v>650</v>
      </c>
      <c r="K35" s="672">
        <f t="shared" si="2"/>
        <v>2</v>
      </c>
      <c r="L35" s="621">
        <f t="shared" si="3"/>
        <v>1</v>
      </c>
      <c r="N35" s="21"/>
    </row>
    <row r="36" spans="1:15" x14ac:dyDescent="0.25">
      <c r="A36" s="652" t="s">
        <v>651</v>
      </c>
      <c r="B36" s="653">
        <v>1</v>
      </c>
      <c r="C36" s="653">
        <v>4</v>
      </c>
      <c r="E36" s="21"/>
      <c r="J36" s="652" t="s">
        <v>651</v>
      </c>
      <c r="K36" s="672">
        <f t="shared" si="2"/>
        <v>1</v>
      </c>
      <c r="L36" s="621">
        <f t="shared" si="3"/>
        <v>4</v>
      </c>
      <c r="N36" s="21"/>
    </row>
    <row r="37" spans="1:15" x14ac:dyDescent="0.25">
      <c r="A37" s="654" t="s">
        <v>373</v>
      </c>
      <c r="B37" s="655">
        <v>48</v>
      </c>
      <c r="C37" s="655">
        <v>11</v>
      </c>
      <c r="J37" s="654" t="s">
        <v>373</v>
      </c>
      <c r="K37" s="673">
        <f t="shared" si="2"/>
        <v>48</v>
      </c>
      <c r="L37" s="622">
        <f t="shared" si="3"/>
        <v>11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0.78</v>
      </c>
      <c r="C42" s="199"/>
      <c r="D42" s="255"/>
      <c r="E42" s="213"/>
      <c r="F42" s="255"/>
      <c r="G42" s="255"/>
      <c r="J42" s="675" t="s">
        <v>496</v>
      </c>
      <c r="K42" s="676">
        <f>B42</f>
        <v>0.78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0.27</v>
      </c>
      <c r="C43" s="199"/>
      <c r="D43" s="255"/>
      <c r="E43" s="256"/>
      <c r="F43" s="255"/>
      <c r="G43" s="255"/>
      <c r="J43" s="677" t="s">
        <v>497</v>
      </c>
      <c r="K43" s="678">
        <f>B43</f>
        <v>0.27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0.06</v>
      </c>
      <c r="C45" s="199"/>
      <c r="D45" s="257"/>
      <c r="E45" s="258"/>
      <c r="F45" s="255"/>
      <c r="G45" s="255"/>
      <c r="J45" s="680" t="s">
        <v>509</v>
      </c>
      <c r="K45" s="676">
        <f>B45</f>
        <v>0.06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0.69</v>
      </c>
      <c r="C46" s="200"/>
      <c r="D46" s="257"/>
      <c r="E46" s="258"/>
      <c r="F46" s="255"/>
      <c r="G46" s="255"/>
      <c r="J46" s="674" t="s">
        <v>510</v>
      </c>
      <c r="K46" s="678">
        <f>B46</f>
        <v>0.69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0.53</v>
      </c>
      <c r="C48" s="255"/>
      <c r="D48" s="255"/>
      <c r="E48" s="255"/>
      <c r="F48" s="255"/>
      <c r="G48" s="255"/>
      <c r="J48" s="663" t="s">
        <v>506</v>
      </c>
      <c r="K48" s="681">
        <f>B48</f>
        <v>0.53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451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2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38290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294</v>
      </c>
      <c r="D4" s="645">
        <v>2</v>
      </c>
      <c r="E4" s="645">
        <v>39125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0</v>
      </c>
      <c r="D5" s="604">
        <v>2</v>
      </c>
      <c r="E5" s="604">
        <v>25766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451</v>
      </c>
      <c r="D6" s="619">
        <v>2</v>
      </c>
      <c r="E6" s="619">
        <v>38290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22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1.5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1.1000000000000001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0.32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0.7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42.7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0.49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86.9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422649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28982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</v>
      </c>
      <c r="C4" s="602">
        <v>6.6</v>
      </c>
      <c r="D4" s="602">
        <v>38.4</v>
      </c>
      <c r="E4" s="602">
        <v>0.67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18.7</v>
      </c>
      <c r="E5" s="753">
        <v>0.6</v>
      </c>
      <c r="G5" s="649" t="s">
        <v>454</v>
      </c>
      <c r="H5" s="650">
        <f>IF(ISBLANK(B4),"",B4)</f>
        <v>1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42.7</v>
      </c>
      <c r="E6" s="961">
        <v>0.49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6.6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21</v>
      </c>
      <c r="C4" s="645">
        <v>1.4</v>
      </c>
      <c r="D4" s="645"/>
      <c r="E4" s="645">
        <v>0.15</v>
      </c>
      <c r="F4" s="645">
        <v>1.1000000000000001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20</v>
      </c>
      <c r="C5" s="604">
        <v>1.4</v>
      </c>
      <c r="D5" s="604"/>
      <c r="E5" s="604">
        <v>0.15</v>
      </c>
      <c r="F5" s="604">
        <v>1.3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22</v>
      </c>
      <c r="C6" s="604">
        <v>1.5</v>
      </c>
      <c r="D6" s="604">
        <v>1.1000000000000001</v>
      </c>
      <c r="E6" s="604">
        <v>0.32</v>
      </c>
      <c r="F6" s="604">
        <v>0.5</v>
      </c>
      <c r="G6" s="604">
        <v>0.7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84.4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82.8</v>
      </c>
      <c r="C6" s="604">
        <v>74.8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86.9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880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6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293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4882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13534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928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1030</v>
      </c>
      <c r="C5" s="1043">
        <v>475</v>
      </c>
      <c r="D5" s="602">
        <v>555</v>
      </c>
      <c r="G5" s="873" t="s">
        <v>126</v>
      </c>
      <c r="H5" s="639">
        <f>IF(ISBLANK(D7),"",D7)</f>
        <v>460</v>
      </c>
    </row>
    <row r="6" spans="1:17" x14ac:dyDescent="0.25">
      <c r="A6" s="643">
        <v>2021</v>
      </c>
      <c r="B6" s="1043">
        <v>1041</v>
      </c>
      <c r="C6" s="1043">
        <v>487</v>
      </c>
      <c r="D6" s="604">
        <v>554</v>
      </c>
      <c r="G6" s="637" t="s">
        <v>127</v>
      </c>
      <c r="H6" s="625">
        <f>IF(ISBLANK(C7),"",C7)</f>
        <v>420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880</v>
      </c>
      <c r="C7" s="1043">
        <v>420</v>
      </c>
      <c r="D7" s="619">
        <v>460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460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420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6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2.4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2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8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939</v>
      </c>
      <c r="C6" s="55">
        <v>490</v>
      </c>
      <c r="D6" s="55">
        <v>449</v>
      </c>
      <c r="E6" s="70">
        <v>1014</v>
      </c>
      <c r="F6" s="55">
        <v>539</v>
      </c>
      <c r="G6" s="110">
        <v>475</v>
      </c>
      <c r="H6" s="55">
        <v>533</v>
      </c>
      <c r="I6" s="55">
        <v>268</v>
      </c>
      <c r="J6" s="55">
        <v>265</v>
      </c>
      <c r="K6" s="70">
        <v>2344</v>
      </c>
      <c r="L6" s="55">
        <v>1226</v>
      </c>
      <c r="M6" s="110">
        <v>1118</v>
      </c>
      <c r="N6" s="70">
        <v>2132</v>
      </c>
      <c r="O6" s="55">
        <v>1072</v>
      </c>
      <c r="P6" s="110">
        <v>1060</v>
      </c>
      <c r="Q6" s="70">
        <v>9109</v>
      </c>
      <c r="R6" s="55">
        <v>4593</v>
      </c>
      <c r="S6" s="110">
        <v>4516</v>
      </c>
      <c r="T6" s="70">
        <v>14620</v>
      </c>
      <c r="U6" s="55">
        <v>7216</v>
      </c>
      <c r="V6" s="162">
        <v>7404</v>
      </c>
    </row>
    <row r="7" spans="1:22" x14ac:dyDescent="0.25">
      <c r="A7" s="288">
        <v>2021</v>
      </c>
      <c r="B7" s="169">
        <v>988</v>
      </c>
      <c r="C7" s="94">
        <v>520</v>
      </c>
      <c r="D7" s="94">
        <v>468</v>
      </c>
      <c r="E7" s="169">
        <v>1004</v>
      </c>
      <c r="F7" s="94">
        <v>525</v>
      </c>
      <c r="G7" s="171">
        <v>479</v>
      </c>
      <c r="H7" s="94">
        <v>524</v>
      </c>
      <c r="I7" s="94">
        <v>270</v>
      </c>
      <c r="J7" s="94">
        <v>254</v>
      </c>
      <c r="K7" s="169">
        <v>2378</v>
      </c>
      <c r="L7" s="94">
        <v>1248</v>
      </c>
      <c r="M7" s="171">
        <v>1130</v>
      </c>
      <c r="N7" s="169">
        <v>2105</v>
      </c>
      <c r="O7" s="94">
        <v>1047</v>
      </c>
      <c r="P7" s="171">
        <v>1058</v>
      </c>
      <c r="Q7" s="169">
        <v>9069</v>
      </c>
      <c r="R7" s="94">
        <v>4565</v>
      </c>
      <c r="S7" s="171">
        <v>4504</v>
      </c>
      <c r="T7" s="214">
        <v>14636</v>
      </c>
      <c r="U7" s="58">
        <v>7211</v>
      </c>
      <c r="V7" s="162">
        <v>7425</v>
      </c>
    </row>
    <row r="8" spans="1:22" x14ac:dyDescent="0.25">
      <c r="A8" s="221">
        <v>2022</v>
      </c>
      <c r="B8" s="72">
        <v>1028</v>
      </c>
      <c r="C8" s="61">
        <v>551</v>
      </c>
      <c r="D8" s="61">
        <v>477</v>
      </c>
      <c r="E8" s="72">
        <v>1023</v>
      </c>
      <c r="F8" s="61">
        <v>530</v>
      </c>
      <c r="G8" s="111">
        <v>493</v>
      </c>
      <c r="H8" s="61">
        <v>532</v>
      </c>
      <c r="I8" s="61">
        <v>281</v>
      </c>
      <c r="J8" s="61">
        <v>251</v>
      </c>
      <c r="K8" s="72">
        <v>2445</v>
      </c>
      <c r="L8" s="61">
        <v>1291</v>
      </c>
      <c r="M8" s="111">
        <v>1154</v>
      </c>
      <c r="N8" s="72">
        <v>2025</v>
      </c>
      <c r="O8" s="61">
        <v>1035</v>
      </c>
      <c r="P8" s="111">
        <v>990</v>
      </c>
      <c r="Q8" s="72">
        <v>8986</v>
      </c>
      <c r="R8" s="61">
        <v>4573</v>
      </c>
      <c r="S8" s="111">
        <v>4413</v>
      </c>
      <c r="T8" s="72">
        <v>14583</v>
      </c>
      <c r="U8" s="61">
        <v>7291</v>
      </c>
      <c r="V8" s="111">
        <v>7292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1028</v>
      </c>
      <c r="C15" s="174">
        <f>E8</f>
        <v>1023</v>
      </c>
      <c r="D15" s="174">
        <f>H8</f>
        <v>532</v>
      </c>
      <c r="E15" s="174">
        <f>K8</f>
        <v>2445</v>
      </c>
      <c r="F15" s="174">
        <f>N8</f>
        <v>2025</v>
      </c>
      <c r="G15" s="174">
        <f>Q8</f>
        <v>8986</v>
      </c>
      <c r="H15" s="336">
        <f>T8</f>
        <v>14583</v>
      </c>
      <c r="M15" s="174">
        <f>K8</f>
        <v>2445</v>
      </c>
      <c r="N15" s="174">
        <f>H15-E15-O15</f>
        <v>8592</v>
      </c>
      <c r="O15" s="174">
        <f>H15-(B15+C15+G15)</f>
        <v>3546</v>
      </c>
      <c r="P15" s="29"/>
      <c r="Q15" s="100">
        <f>M15/H15*100</f>
        <v>16.766097510800247</v>
      </c>
      <c r="R15" s="100">
        <f>N15/H15*100</f>
        <v>58.917918123842824</v>
      </c>
      <c r="S15" s="100">
        <f>O15/H15*100</f>
        <v>24.315984365356922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16.766097510800247</v>
      </c>
      <c r="R18" s="100">
        <f>N15/H15*100</f>
        <v>58.917918123842824</v>
      </c>
      <c r="S18" s="100">
        <f>O15/H15*100</f>
        <v>24.315984365356922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6.8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6</v>
      </c>
      <c r="C4" s="602">
        <v>0</v>
      </c>
      <c r="D4" s="602">
        <v>0</v>
      </c>
      <c r="E4" s="601">
        <v>0</v>
      </c>
      <c r="F4" s="602">
        <v>2.5</v>
      </c>
      <c r="G4" s="602">
        <v>0</v>
      </c>
    </row>
    <row r="5" spans="1:10" x14ac:dyDescent="0.25">
      <c r="A5" s="288">
        <v>2021</v>
      </c>
      <c r="B5" s="753">
        <v>5</v>
      </c>
      <c r="C5" s="753">
        <v>2</v>
      </c>
      <c r="D5" s="753">
        <v>0</v>
      </c>
      <c r="E5" s="755">
        <v>0</v>
      </c>
      <c r="F5" s="753">
        <v>2.1</v>
      </c>
      <c r="G5" s="753">
        <v>0</v>
      </c>
    </row>
    <row r="6" spans="1:10" x14ac:dyDescent="0.25">
      <c r="A6" s="220">
        <v>2022</v>
      </c>
      <c r="B6" s="754">
        <v>6</v>
      </c>
      <c r="C6" s="754">
        <v>2</v>
      </c>
      <c r="D6" s="754">
        <v>0</v>
      </c>
      <c r="E6" s="756">
        <v>0</v>
      </c>
      <c r="F6" s="754">
        <v>2.4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6</v>
      </c>
      <c r="C11" s="80">
        <f>IF(ISBLANK(D4),"",D4)</f>
        <v>0</v>
      </c>
      <c r="E11" s="103">
        <f>A4</f>
        <v>2020</v>
      </c>
      <c r="F11" s="80">
        <f>IF(ISBLANK(B4),"",B4)</f>
        <v>6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5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5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6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6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2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0</v>
      </c>
      <c r="E20" s="156">
        <f t="shared" si="5"/>
        <v>2022</v>
      </c>
      <c r="F20" s="83">
        <f>IF(ISBLANK(C6),"",C6)</f>
        <v>2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65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0.4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309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12.5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81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3.3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74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410</v>
      </c>
    </row>
    <row r="17" spans="2:3" x14ac:dyDescent="0.25">
      <c r="B17" s="255">
        <v>2021</v>
      </c>
      <c r="C17" s="1010">
        <v>352</v>
      </c>
    </row>
    <row r="18" spans="2:3" x14ac:dyDescent="0.25">
      <c r="B18" s="255">
        <v>2022</v>
      </c>
      <c r="C18" s="1010">
        <v>309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410</v>
      </c>
    </row>
    <row r="22" spans="2:3" x14ac:dyDescent="0.25">
      <c r="B22" s="638">
        <f>B17</f>
        <v>2021</v>
      </c>
      <c r="C22" s="638">
        <f t="shared" ref="C22:C23" si="0">IF(ISBLANK(C17),"",C17)</f>
        <v>352</v>
      </c>
    </row>
    <row r="23" spans="2:3" x14ac:dyDescent="0.25">
      <c r="B23" s="638">
        <f>B18</f>
        <v>2022</v>
      </c>
      <c r="C23" s="638">
        <f t="shared" si="0"/>
        <v>309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9</v>
      </c>
      <c r="C5" s="55">
        <v>13</v>
      </c>
      <c r="D5" s="55">
        <v>10</v>
      </c>
      <c r="E5" s="271">
        <f>SUM(B5:D5)</f>
        <v>32</v>
      </c>
      <c r="F5" s="71">
        <v>89</v>
      </c>
      <c r="G5" s="70">
        <v>0.4</v>
      </c>
      <c r="H5" s="55">
        <v>0.1</v>
      </c>
      <c r="I5" s="110">
        <v>0.3</v>
      </c>
      <c r="J5" s="71">
        <v>0.6</v>
      </c>
    </row>
    <row r="6" spans="1:10" x14ac:dyDescent="0.25">
      <c r="A6" s="288">
        <v>2021</v>
      </c>
      <c r="B6" s="759">
        <v>9</v>
      </c>
      <c r="C6" s="760">
        <v>15</v>
      </c>
      <c r="D6" s="760">
        <v>6</v>
      </c>
      <c r="E6" s="272">
        <f>SUM(B6:D6)</f>
        <v>30</v>
      </c>
      <c r="F6" s="216">
        <v>75</v>
      </c>
      <c r="G6" s="459">
        <v>0.4</v>
      </c>
      <c r="H6" s="460">
        <v>0.2</v>
      </c>
      <c r="I6" s="765">
        <v>0.2</v>
      </c>
      <c r="J6" s="216">
        <v>0.5</v>
      </c>
    </row>
    <row r="7" spans="1:10" x14ac:dyDescent="0.25">
      <c r="A7" s="220">
        <v>2022</v>
      </c>
      <c r="B7" s="169">
        <v>10</v>
      </c>
      <c r="C7" s="94">
        <v>17</v>
      </c>
      <c r="D7" s="94">
        <v>5</v>
      </c>
      <c r="E7" s="449">
        <f>SUM(B7:D7)</f>
        <v>32</v>
      </c>
      <c r="F7" s="170">
        <v>65</v>
      </c>
      <c r="G7" s="169">
        <v>0.4</v>
      </c>
      <c r="H7" s="94">
        <v>0.2</v>
      </c>
      <c r="I7" s="171">
        <v>0.1</v>
      </c>
      <c r="J7" s="170">
        <v>0.4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89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75</v>
      </c>
      <c r="C14" s="28"/>
      <c r="D14" s="28"/>
      <c r="F14" s="627" t="s">
        <v>1534</v>
      </c>
      <c r="G14" s="623">
        <f>IF(ISBLANK(B7),"",B7)</f>
        <v>10</v>
      </c>
      <c r="I14" s="627" t="s">
        <v>1537</v>
      </c>
      <c r="J14" s="623">
        <f>IF(ISBLANK(B7),"",B7)</f>
        <v>10</v>
      </c>
    </row>
    <row r="15" spans="1:10" x14ac:dyDescent="0.25">
      <c r="A15" s="626">
        <f t="shared" ref="A15" si="1">A7</f>
        <v>2022</v>
      </c>
      <c r="B15" s="625">
        <f t="shared" si="0"/>
        <v>65</v>
      </c>
      <c r="C15" s="28"/>
      <c r="D15" s="28"/>
      <c r="F15" s="628" t="s">
        <v>1535</v>
      </c>
      <c r="G15" s="624">
        <f>IF(ISBLANK(C7),"",C7)</f>
        <v>17</v>
      </c>
      <c r="I15" s="628" t="s">
        <v>1546</v>
      </c>
      <c r="J15" s="624">
        <f>IF(ISBLANK(C7),"",C7)</f>
        <v>17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5</v>
      </c>
      <c r="I16" s="629" t="s">
        <v>1547</v>
      </c>
      <c r="J16" s="625">
        <f>IF(ISBLANK(D7),"",D7)</f>
        <v>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37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40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16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10.3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10</v>
      </c>
      <c r="C6" s="761"/>
      <c r="D6" s="761"/>
      <c r="E6" s="459">
        <v>6.6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0</v>
      </c>
      <c r="C7" s="761"/>
      <c r="D7" s="761"/>
      <c r="E7" s="459">
        <v>0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16</v>
      </c>
      <c r="C8" s="762"/>
      <c r="D8" s="762"/>
      <c r="E8" s="603">
        <v>10.3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10</v>
      </c>
      <c r="C16" s="757"/>
      <c r="I16" s="702">
        <f>A6</f>
        <v>2020</v>
      </c>
      <c r="J16" s="676">
        <f>IF(ISBLANK(E6),"",E6)</f>
        <v>6.6</v>
      </c>
      <c r="K16" s="758"/>
    </row>
    <row r="17" spans="1:10" x14ac:dyDescent="0.25">
      <c r="A17" s="703">
        <f>A7</f>
        <v>2021</v>
      </c>
      <c r="B17" s="855">
        <f>IF(ISBLANK(B7),"",B7)</f>
        <v>0</v>
      </c>
      <c r="C17" s="757"/>
      <c r="I17" s="703">
        <f>A7</f>
        <v>2021</v>
      </c>
      <c r="J17" s="855">
        <f>IF(ISBLANK(E7),"",E7)</f>
        <v>0</v>
      </c>
    </row>
    <row r="18" spans="1:10" x14ac:dyDescent="0.25">
      <c r="A18" s="704">
        <f>A8</f>
        <v>2022</v>
      </c>
      <c r="B18" s="678">
        <f>IF(ISBLANK(B8),"",B8)</f>
        <v>16</v>
      </c>
      <c r="C18" s="757"/>
      <c r="I18" s="704">
        <f>A8</f>
        <v>2022</v>
      </c>
      <c r="J18" s="678">
        <f>IF(ISBLANK(E8),"",E8)</f>
        <v>10.3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</v>
      </c>
      <c r="D5" s="451">
        <f>IF(ISBLANK(B5),"",A5)</f>
        <v>2020</v>
      </c>
      <c r="E5" s="620">
        <f>IF(ISBLANK(B5),"",B5)</f>
        <v>3</v>
      </c>
      <c r="K5" s="219">
        <v>2020</v>
      </c>
      <c r="L5" s="657">
        <v>2.5</v>
      </c>
    </row>
    <row r="6" spans="1:12" x14ac:dyDescent="0.25">
      <c r="A6" s="231">
        <v>2021</v>
      </c>
      <c r="B6" s="604">
        <v>2</v>
      </c>
      <c r="D6" s="452">
        <f>IF(ISBLANK(B6),"",A6)</f>
        <v>2021</v>
      </c>
      <c r="E6" s="621">
        <f>IF(ISBLANK(B6),"",B6)</f>
        <v>2</v>
      </c>
      <c r="K6" s="288">
        <v>2021</v>
      </c>
      <c r="L6" s="659">
        <v>2.1</v>
      </c>
    </row>
    <row r="7" spans="1:12" x14ac:dyDescent="0.25">
      <c r="A7" s="123">
        <v>2022</v>
      </c>
      <c r="B7" s="619">
        <v>2</v>
      </c>
      <c r="D7" s="381">
        <f>IF(ISBLANK(B7),"",A7)</f>
        <v>2022</v>
      </c>
      <c r="E7" s="622">
        <f>IF(ISBLANK(B7),"",B7)</f>
        <v>2</v>
      </c>
      <c r="K7" s="221">
        <v>2022</v>
      </c>
      <c r="L7" s="619">
        <v>2.4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44</v>
      </c>
      <c r="C4" s="645">
        <v>85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25</v>
      </c>
      <c r="C5" s="604">
        <v>35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37</v>
      </c>
      <c r="C6" s="604">
        <v>40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>
        <v>4873</v>
      </c>
      <c r="D5" s="645">
        <v>343</v>
      </c>
      <c r="E5" s="871">
        <v>7</v>
      </c>
      <c r="F5" s="1048">
        <v>6.6</v>
      </c>
      <c r="G5" s="1048">
        <v>7.5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4885</v>
      </c>
      <c r="D6" s="659">
        <v>347</v>
      </c>
      <c r="E6" s="659">
        <v>7.1</v>
      </c>
      <c r="F6" s="659">
        <v>6.8</v>
      </c>
      <c r="G6" s="659">
        <v>7.5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4882</v>
      </c>
      <c r="D7" s="619">
        <v>293</v>
      </c>
      <c r="E7" s="619">
        <v>6</v>
      </c>
      <c r="F7" s="619">
        <v>5.8</v>
      </c>
      <c r="G7" s="619">
        <v>6.3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17.399999999999999</v>
      </c>
      <c r="C4" s="657">
        <v>88</v>
      </c>
      <c r="D4" s="657">
        <v>3.7</v>
      </c>
      <c r="E4" s="657">
        <v>78</v>
      </c>
      <c r="F4" s="657">
        <v>0.5</v>
      </c>
      <c r="G4" s="657">
        <v>6</v>
      </c>
      <c r="H4" s="657">
        <v>0</v>
      </c>
      <c r="I4" s="657">
        <v>9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14.7</v>
      </c>
      <c r="C5" s="604">
        <v>93</v>
      </c>
      <c r="D5" s="604">
        <v>3.9</v>
      </c>
      <c r="E5" s="604">
        <v>79</v>
      </c>
      <c r="F5" s="604">
        <v>0.5</v>
      </c>
      <c r="G5" s="604">
        <v>5</v>
      </c>
      <c r="H5" s="604">
        <v>2</v>
      </c>
      <c r="I5" s="604">
        <v>8</v>
      </c>
      <c r="J5" s="604">
        <v>0.2</v>
      </c>
      <c r="K5" s="255"/>
      <c r="L5" s="255"/>
      <c r="M5" s="255"/>
    </row>
    <row r="6" spans="1:13" x14ac:dyDescent="0.25">
      <c r="A6" s="483">
        <v>2022</v>
      </c>
      <c r="B6" s="619">
        <v>12.5</v>
      </c>
      <c r="C6" s="619">
        <v>81</v>
      </c>
      <c r="D6" s="619">
        <v>3.3</v>
      </c>
      <c r="E6" s="619">
        <v>74</v>
      </c>
      <c r="F6" s="619">
        <v>0.5</v>
      </c>
      <c r="G6" s="619">
        <v>6</v>
      </c>
      <c r="H6" s="619">
        <v>2</v>
      </c>
      <c r="I6" s="619">
        <v>8</v>
      </c>
      <c r="J6" s="619">
        <v>0.2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158</v>
      </c>
      <c r="C4" s="1015">
        <v>76</v>
      </c>
      <c r="D4" s="1015">
        <v>82</v>
      </c>
      <c r="E4" s="1014">
        <v>278</v>
      </c>
      <c r="F4" s="1015">
        <v>153</v>
      </c>
      <c r="G4" s="1015">
        <v>125</v>
      </c>
      <c r="H4" s="1016">
        <v>10.8</v>
      </c>
      <c r="I4" s="1016">
        <v>19</v>
      </c>
      <c r="J4" s="1016">
        <v>-8.1999999999999993</v>
      </c>
      <c r="K4" s="70">
        <v>346</v>
      </c>
      <c r="L4" s="55">
        <v>160</v>
      </c>
      <c r="M4" s="110">
        <v>186</v>
      </c>
      <c r="N4" s="55">
        <v>229</v>
      </c>
      <c r="O4" s="55">
        <v>107</v>
      </c>
      <c r="P4" s="110">
        <v>122</v>
      </c>
    </row>
    <row r="5" spans="1:17" x14ac:dyDescent="0.25">
      <c r="A5" s="288">
        <v>2021</v>
      </c>
      <c r="B5" s="1017">
        <v>155</v>
      </c>
      <c r="C5" s="1018">
        <v>86</v>
      </c>
      <c r="D5" s="1018">
        <v>69</v>
      </c>
      <c r="E5" s="1017">
        <v>315</v>
      </c>
      <c r="F5" s="1018">
        <v>163</v>
      </c>
      <c r="G5" s="1018">
        <v>152</v>
      </c>
      <c r="H5" s="1019">
        <v>10.6</v>
      </c>
      <c r="I5" s="1019">
        <v>21.5</v>
      </c>
      <c r="J5" s="1019">
        <v>-10.9</v>
      </c>
      <c r="K5" s="214">
        <v>475</v>
      </c>
      <c r="L5" s="58">
        <v>213</v>
      </c>
      <c r="M5" s="162">
        <v>262</v>
      </c>
      <c r="N5" s="58">
        <v>278</v>
      </c>
      <c r="O5" s="58">
        <v>119</v>
      </c>
      <c r="P5" s="162">
        <v>159</v>
      </c>
    </row>
    <row r="6" spans="1:17" x14ac:dyDescent="0.25">
      <c r="A6" s="221">
        <v>2022</v>
      </c>
      <c r="B6" s="1020">
        <v>145</v>
      </c>
      <c r="C6" s="1021">
        <v>79</v>
      </c>
      <c r="D6" s="1021">
        <v>66</v>
      </c>
      <c r="E6" s="1020">
        <v>240</v>
      </c>
      <c r="F6" s="1021">
        <v>129</v>
      </c>
      <c r="G6" s="1021">
        <v>111</v>
      </c>
      <c r="H6" s="1022">
        <v>9.9</v>
      </c>
      <c r="I6" s="1022">
        <v>16.5</v>
      </c>
      <c r="J6" s="1022">
        <v>-6.5</v>
      </c>
      <c r="K6" s="1023">
        <v>631</v>
      </c>
      <c r="L6" s="1024">
        <v>291</v>
      </c>
      <c r="M6" s="1025">
        <v>340</v>
      </c>
      <c r="N6" s="1024">
        <v>411</v>
      </c>
      <c r="O6" s="1024">
        <v>182</v>
      </c>
      <c r="P6" s="1025">
        <v>229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82</v>
      </c>
      <c r="C13" s="321">
        <f>IF(ISBLANK(C4),"",C4)</f>
        <v>76</v>
      </c>
      <c r="D13" s="366"/>
      <c r="E13" s="324">
        <f>A4</f>
        <v>2020</v>
      </c>
      <c r="F13" s="321">
        <f>IF(ISBLANK(G4),"",G4)</f>
        <v>125</v>
      </c>
      <c r="G13" s="321">
        <f>IF(ISBLANK(F4),"",F4)</f>
        <v>153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69</v>
      </c>
      <c r="C14" s="322">
        <f t="shared" ref="C14:C15" si="2">IF(ISBLANK(C5),"",C5)</f>
        <v>86</v>
      </c>
      <c r="D14" s="366"/>
      <c r="E14" s="325">
        <f t="shared" ref="E14:E15" si="3">A5</f>
        <v>2021</v>
      </c>
      <c r="F14" s="322">
        <f t="shared" ref="F14:F15" si="4">IF(ISBLANK(G5),"",G5)</f>
        <v>152</v>
      </c>
      <c r="G14" s="322">
        <f t="shared" ref="G14:G15" si="5">IF(ISBLANK(F5),"",F5)</f>
        <v>163</v>
      </c>
      <c r="H14" s="391"/>
      <c r="I14" s="391"/>
      <c r="J14" s="48"/>
      <c r="K14" s="327" t="s">
        <v>544</v>
      </c>
      <c r="L14" s="330">
        <f>IF(ISBLANK(K4),"",K4)</f>
        <v>346</v>
      </c>
      <c r="M14" s="330">
        <f>IF(ISBLANK(K5),"",K5)</f>
        <v>475</v>
      </c>
      <c r="N14" s="330">
        <f>IF(ISBLANK(K6),"",K6)</f>
        <v>631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66</v>
      </c>
      <c r="C15" s="323">
        <f t="shared" si="2"/>
        <v>79</v>
      </c>
      <c r="E15" s="326">
        <f t="shared" si="3"/>
        <v>2022</v>
      </c>
      <c r="F15" s="323">
        <f t="shared" si="4"/>
        <v>111</v>
      </c>
      <c r="G15" s="323">
        <f t="shared" si="5"/>
        <v>129</v>
      </c>
      <c r="H15" s="213"/>
      <c r="I15" s="213"/>
      <c r="J15" s="28"/>
      <c r="K15" s="328" t="s">
        <v>543</v>
      </c>
      <c r="L15" s="331">
        <f>IF(ISBLANK(N4),"",N4)</f>
        <v>229</v>
      </c>
      <c r="M15" s="331">
        <f>IF(ISBLANK(N5),"",N5)</f>
        <v>278</v>
      </c>
      <c r="N15" s="331">
        <f>IF(ISBLANK(N6),"",N6)</f>
        <v>411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346</v>
      </c>
      <c r="M19" s="330">
        <f>IF(ISBLANK(K5),"",K5)</f>
        <v>475</v>
      </c>
      <c r="N19" s="330">
        <f>IF(ISBLANK(K6),"",K6)</f>
        <v>631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229</v>
      </c>
      <c r="M20" s="331">
        <f>IF(ISBLANK(N5),"",N5)</f>
        <v>278</v>
      </c>
      <c r="N20" s="331">
        <f>IF(ISBLANK(N6),"",N6)</f>
        <v>411</v>
      </c>
      <c r="O20" s="366"/>
    </row>
    <row r="21" spans="1:15" x14ac:dyDescent="0.25">
      <c r="A21" s="324">
        <f>A4</f>
        <v>2020</v>
      </c>
      <c r="B21" s="321">
        <f>IF(ISBLANK(D4),"",D4)</f>
        <v>82</v>
      </c>
      <c r="C21" s="321">
        <f>IF(ISBLANK(C4),"",C4)</f>
        <v>76</v>
      </c>
      <c r="E21" s="324">
        <f>A4</f>
        <v>2020</v>
      </c>
      <c r="F21" s="321">
        <f>IF(ISBLANK(G4),"",G4)</f>
        <v>125</v>
      </c>
      <c r="G21" s="321">
        <f>IF(ISBLANK(F4),"",F4)</f>
        <v>153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69</v>
      </c>
      <c r="C22" s="322">
        <f t="shared" ref="C22:C23" si="8">IF(ISBLANK(C5),"",C5)</f>
        <v>86</v>
      </c>
      <c r="E22" s="325">
        <f t="shared" ref="E22:E23" si="9">A5</f>
        <v>2021</v>
      </c>
      <c r="F22" s="322">
        <f t="shared" ref="F22:F23" si="10">IF(ISBLANK(G5),"",G5)</f>
        <v>152</v>
      </c>
      <c r="G22" s="322">
        <f t="shared" ref="G22:G23" si="11">IF(ISBLANK(F5),"",F5)</f>
        <v>163</v>
      </c>
    </row>
    <row r="23" spans="1:15" x14ac:dyDescent="0.25">
      <c r="A23" s="326">
        <f t="shared" si="6"/>
        <v>2022</v>
      </c>
      <c r="B23" s="323">
        <f t="shared" si="7"/>
        <v>66</v>
      </c>
      <c r="C23" s="323">
        <f t="shared" si="8"/>
        <v>79</v>
      </c>
      <c r="E23" s="326">
        <f t="shared" si="9"/>
        <v>2022</v>
      </c>
      <c r="F23" s="323">
        <f t="shared" si="10"/>
        <v>111</v>
      </c>
      <c r="G23" s="323">
        <f t="shared" si="11"/>
        <v>129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5</v>
      </c>
      <c r="C5" s="613"/>
      <c r="D5" s="613"/>
      <c r="E5" s="601">
        <v>0</v>
      </c>
      <c r="F5" s="618"/>
      <c r="G5" s="947"/>
      <c r="H5" s="601">
        <v>12</v>
      </c>
      <c r="I5" s="618">
        <v>2</v>
      </c>
      <c r="J5" s="618">
        <v>10</v>
      </c>
      <c r="K5" s="618"/>
      <c r="L5" s="947"/>
    </row>
    <row r="6" spans="1:12" x14ac:dyDescent="0.25">
      <c r="A6" s="288">
        <v>2021</v>
      </c>
      <c r="B6" s="603">
        <v>4</v>
      </c>
      <c r="C6" s="614"/>
      <c r="D6" s="614"/>
      <c r="E6" s="1043">
        <v>6</v>
      </c>
      <c r="F6" s="1037"/>
      <c r="G6" s="982"/>
      <c r="H6" s="1043">
        <v>34</v>
      </c>
      <c r="I6" s="1037">
        <v>15</v>
      </c>
      <c r="J6" s="1037">
        <v>19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3</v>
      </c>
      <c r="F7" s="1037"/>
      <c r="G7" s="982"/>
      <c r="H7" s="1043">
        <v>29</v>
      </c>
      <c r="I7" s="1037">
        <v>6</v>
      </c>
      <c r="J7" s="1037">
        <v>23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6</v>
      </c>
    </row>
    <row r="15" spans="1:12" ht="30" x14ac:dyDescent="0.25">
      <c r="A15" s="835" t="s">
        <v>1551</v>
      </c>
      <c r="B15" s="625">
        <f>IF(ISBLANK(J7),"",J7)</f>
        <v>23</v>
      </c>
    </row>
    <row r="17" spans="1:2" x14ac:dyDescent="0.25">
      <c r="A17" s="627" t="s">
        <v>1548</v>
      </c>
      <c r="B17" s="623">
        <f>IF(ISBLANK(I7),"",I7)</f>
        <v>6</v>
      </c>
    </row>
    <row r="18" spans="1:2" x14ac:dyDescent="0.25">
      <c r="A18" s="629" t="s">
        <v>1549</v>
      </c>
      <c r="B18" s="625">
        <f>IF(ISBLANK(J7),"",J7)</f>
        <v>23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66.900000000000006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29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75.599999999999994</v>
      </c>
      <c r="C6" s="616">
        <v>32.299999999999997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77.599999999999994</v>
      </c>
      <c r="C10" s="616">
        <v>32.299999999999997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66.900000000000006</v>
      </c>
      <c r="C14" s="73">
        <v>29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674.39700000000005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372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4454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88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3994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22195.54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34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106.7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48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628.47699999999998</v>
      </c>
      <c r="C5" s="613">
        <v>495.22199999999998</v>
      </c>
      <c r="D5" s="753">
        <v>6735</v>
      </c>
      <c r="E5" s="753">
        <v>47</v>
      </c>
      <c r="G5" s="360">
        <v>2014</v>
      </c>
      <c r="H5" s="70">
        <v>21302.3</v>
      </c>
      <c r="I5" s="55">
        <v>14044.07</v>
      </c>
      <c r="J5" s="55">
        <v>7258.23</v>
      </c>
      <c r="K5" s="71">
        <v>33</v>
      </c>
    </row>
    <row r="6" spans="1:12" x14ac:dyDescent="0.25">
      <c r="A6" s="288">
        <v>2021</v>
      </c>
      <c r="B6" s="603">
        <v>650.34699999999998</v>
      </c>
      <c r="C6" s="614">
        <v>515.202</v>
      </c>
      <c r="D6" s="961">
        <v>6682</v>
      </c>
      <c r="E6" s="961">
        <v>46</v>
      </c>
      <c r="G6" s="482">
        <v>2017</v>
      </c>
      <c r="H6" s="214">
        <v>23147.59</v>
      </c>
      <c r="I6" s="58">
        <v>14056.01</v>
      </c>
      <c r="J6" s="58">
        <v>9091.58</v>
      </c>
      <c r="K6" s="216">
        <v>36</v>
      </c>
    </row>
    <row r="7" spans="1:12" x14ac:dyDescent="0.25">
      <c r="A7" s="220">
        <v>2022</v>
      </c>
      <c r="B7" s="603">
        <v>674.39700000000005</v>
      </c>
      <c r="C7" s="614">
        <v>544.41700000000003</v>
      </c>
      <c r="D7" s="961">
        <v>6942</v>
      </c>
      <c r="E7" s="961">
        <v>48</v>
      </c>
      <c r="G7" s="484">
        <v>2020</v>
      </c>
      <c r="H7" s="72">
        <v>22195.54</v>
      </c>
      <c r="I7" s="61">
        <v>14044.01</v>
      </c>
      <c r="J7" s="61">
        <v>8151.53</v>
      </c>
      <c r="K7" s="73">
        <v>34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544.41700000000003</v>
      </c>
      <c r="D14" s="633">
        <f>A5</f>
        <v>2020</v>
      </c>
      <c r="E14" s="627">
        <f>IF(ISBLANK(D5),"",D5)</f>
        <v>6735</v>
      </c>
      <c r="F14" s="213"/>
      <c r="G14" s="636" t="s">
        <v>933</v>
      </c>
      <c r="H14" s="623">
        <f>IF(ISBLANK(J7),"",J7)</f>
        <v>8151.53</v>
      </c>
      <c r="I14" s="213"/>
      <c r="J14" s="213"/>
    </row>
    <row r="15" spans="1:12" x14ac:dyDescent="0.25">
      <c r="A15" s="872" t="s">
        <v>16</v>
      </c>
      <c r="B15" s="632">
        <f>IF(ISBLANK(B7),"",B7)</f>
        <v>674.39700000000005</v>
      </c>
      <c r="D15" s="634">
        <f t="shared" ref="D15:D16" si="0">A6</f>
        <v>2021</v>
      </c>
      <c r="E15" s="628">
        <f>IF(ISBLANK(D6),"",D6)</f>
        <v>6682</v>
      </c>
      <c r="F15" s="213"/>
      <c r="G15" s="637" t="s">
        <v>934</v>
      </c>
      <c r="H15" s="625">
        <f>IF(ISBLANK(I7),"",I7)</f>
        <v>14044.01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6942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544.41700000000003</v>
      </c>
      <c r="F19" s="255"/>
      <c r="G19" s="636" t="s">
        <v>537</v>
      </c>
      <c r="H19" s="623">
        <f>IF(ISBLANK(J7),"",J7)</f>
        <v>8151.53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674.39700000000005</v>
      </c>
      <c r="F20" s="255"/>
      <c r="G20" s="637" t="s">
        <v>536</v>
      </c>
      <c r="H20" s="625">
        <f>IF(ISBLANK(I7),"",I7)</f>
        <v>14044.01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79.099999999999994</v>
      </c>
      <c r="C5" s="1101">
        <v>4454</v>
      </c>
      <c r="D5" s="1102">
        <v>252</v>
      </c>
      <c r="E5" s="1101">
        <v>3994</v>
      </c>
      <c r="F5" s="1102">
        <v>63</v>
      </c>
    </row>
    <row r="6" spans="1:9" x14ac:dyDescent="0.25">
      <c r="A6" s="220">
        <v>2021</v>
      </c>
      <c r="B6" s="1101">
        <v>98.5</v>
      </c>
      <c r="C6" s="1101">
        <v>4454</v>
      </c>
      <c r="D6" s="1102">
        <v>357</v>
      </c>
      <c r="E6" s="1101">
        <v>3994</v>
      </c>
      <c r="F6" s="1102">
        <v>83</v>
      </c>
    </row>
    <row r="7" spans="1:9" x14ac:dyDescent="0.25">
      <c r="A7" s="221">
        <v>2022</v>
      </c>
      <c r="B7" s="73">
        <v>106.7</v>
      </c>
      <c r="C7" s="73">
        <v>4454</v>
      </c>
      <c r="D7" s="73">
        <v>372</v>
      </c>
      <c r="E7" s="73">
        <v>3994</v>
      </c>
      <c r="F7" s="73">
        <v>88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310048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237583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72465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1046606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845696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200910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3.6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157637</v>
      </c>
      <c r="C5" s="460">
        <v>135925</v>
      </c>
      <c r="D5" s="460">
        <v>21712</v>
      </c>
      <c r="E5" s="459">
        <v>575708</v>
      </c>
      <c r="F5" s="460">
        <v>511043</v>
      </c>
      <c r="G5" s="460">
        <v>64665</v>
      </c>
      <c r="H5" s="459">
        <v>3.8</v>
      </c>
      <c r="I5" s="765">
        <v>3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204579</v>
      </c>
      <c r="C6" s="460">
        <v>161024</v>
      </c>
      <c r="D6" s="460">
        <v>43555</v>
      </c>
      <c r="E6" s="459">
        <v>661712</v>
      </c>
      <c r="F6" s="460">
        <v>545502</v>
      </c>
      <c r="G6" s="460">
        <v>116210</v>
      </c>
      <c r="H6" s="459">
        <v>3.4</v>
      </c>
      <c r="I6" s="765">
        <v>2.7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310048</v>
      </c>
      <c r="C7" s="614">
        <v>237583</v>
      </c>
      <c r="D7" s="614">
        <v>72465</v>
      </c>
      <c r="E7" s="603">
        <v>1046606</v>
      </c>
      <c r="F7" s="614">
        <v>845696</v>
      </c>
      <c r="G7" s="614">
        <v>200910</v>
      </c>
      <c r="H7" s="949">
        <v>3.6</v>
      </c>
      <c r="I7" s="950">
        <v>2.8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157637</v>
      </c>
      <c r="C14" s="676">
        <f t="shared" ref="C14:D14" si="0">IF(ISBLANK(C5),"",C5)</f>
        <v>135925</v>
      </c>
      <c r="D14" s="671">
        <f t="shared" si="0"/>
        <v>21712</v>
      </c>
      <c r="F14" s="886">
        <f>A5</f>
        <v>2020</v>
      </c>
      <c r="G14" s="676">
        <f>IF(ISBLANK(E5),"",E5)</f>
        <v>575708</v>
      </c>
      <c r="H14" s="676">
        <f t="shared" ref="H14:I16" si="1">IF(ISBLANK(F5),"",F5)</f>
        <v>511043</v>
      </c>
      <c r="I14" s="671">
        <f t="shared" si="1"/>
        <v>64665</v>
      </c>
      <c r="J14" s="758"/>
      <c r="K14" s="886">
        <f>A5</f>
        <v>2020</v>
      </c>
      <c r="L14" s="676">
        <f>IF(ISBLANK(H5),"",H5)</f>
        <v>3.8</v>
      </c>
      <c r="M14" s="671">
        <f>IF(ISBLANK(I5),"",I5)</f>
        <v>3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204579</v>
      </c>
      <c r="C15" s="881">
        <f t="shared" si="3"/>
        <v>161024</v>
      </c>
      <c r="D15" s="888">
        <f t="shared" si="3"/>
        <v>43555</v>
      </c>
      <c r="F15" s="892">
        <f t="shared" ref="F15:F16" si="4">A6</f>
        <v>2021</v>
      </c>
      <c r="G15" s="855">
        <f t="shared" ref="G15:G16" si="5">IF(ISBLANK(E6),"",E6)</f>
        <v>661712</v>
      </c>
      <c r="H15" s="855">
        <f t="shared" si="1"/>
        <v>545502</v>
      </c>
      <c r="I15" s="672">
        <f t="shared" si="1"/>
        <v>116210</v>
      </c>
      <c r="J15" s="213"/>
      <c r="K15" s="892">
        <f t="shared" ref="K15:K16" si="6">A6</f>
        <v>2021</v>
      </c>
      <c r="L15" s="855">
        <f t="shared" ref="L15:M16" si="7">IF(ISBLANK(H6),"",H6)</f>
        <v>3.4</v>
      </c>
      <c r="M15" s="672">
        <f t="shared" si="7"/>
        <v>2.7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310048</v>
      </c>
      <c r="C16" s="890">
        <f t="shared" si="3"/>
        <v>237583</v>
      </c>
      <c r="D16" s="891">
        <f t="shared" si="3"/>
        <v>72465</v>
      </c>
      <c r="F16" s="893">
        <f t="shared" si="4"/>
        <v>2022</v>
      </c>
      <c r="G16" s="678">
        <f t="shared" si="5"/>
        <v>1046606</v>
      </c>
      <c r="H16" s="678">
        <f t="shared" si="1"/>
        <v>845696</v>
      </c>
      <c r="I16" s="673">
        <f t="shared" si="1"/>
        <v>200910</v>
      </c>
      <c r="J16" s="213"/>
      <c r="K16" s="893">
        <f t="shared" si="6"/>
        <v>2022</v>
      </c>
      <c r="L16" s="678">
        <f t="shared" si="7"/>
        <v>3.6</v>
      </c>
      <c r="M16" s="673">
        <f t="shared" si="7"/>
        <v>2.8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157637</v>
      </c>
      <c r="C22" s="676">
        <f t="shared" ref="C22:D22" si="8">IF(ISBLANK(C5),"",C5)</f>
        <v>135925</v>
      </c>
      <c r="D22" s="671">
        <f t="shared" si="8"/>
        <v>21712</v>
      </c>
      <c r="F22" s="886">
        <f>A5</f>
        <v>2020</v>
      </c>
      <c r="G22" s="676">
        <f>IF(ISBLANK(E5),"",E5)</f>
        <v>575708</v>
      </c>
      <c r="H22" s="676">
        <f t="shared" ref="H22:I24" si="9">IF(ISBLANK(F5),"",F5)</f>
        <v>511043</v>
      </c>
      <c r="I22" s="671">
        <f t="shared" si="9"/>
        <v>64665</v>
      </c>
      <c r="J22" s="758"/>
      <c r="K22" s="886">
        <f>A5</f>
        <v>2020</v>
      </c>
      <c r="L22" s="676">
        <f>IF(ISBLANK(H5),"",H5)</f>
        <v>3.8</v>
      </c>
      <c r="M22" s="671">
        <f>IF(ISBLANK(I5),"",I5)</f>
        <v>3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204579</v>
      </c>
      <c r="C23" s="855">
        <f t="shared" si="11"/>
        <v>161024</v>
      </c>
      <c r="D23" s="672">
        <f t="shared" si="11"/>
        <v>43555</v>
      </c>
      <c r="F23" s="892">
        <f t="shared" ref="F23:F24" si="12">A6</f>
        <v>2021</v>
      </c>
      <c r="G23" s="855">
        <f t="shared" ref="G23:G24" si="13">IF(ISBLANK(E6),"",E6)</f>
        <v>661712</v>
      </c>
      <c r="H23" s="855">
        <f t="shared" si="9"/>
        <v>545502</v>
      </c>
      <c r="I23" s="672">
        <f t="shared" si="9"/>
        <v>116210</v>
      </c>
      <c r="J23" s="213"/>
      <c r="K23" s="892">
        <f t="shared" ref="K23:K24" si="14">A6</f>
        <v>2021</v>
      </c>
      <c r="L23" s="855">
        <f t="shared" ref="L23:M24" si="15">IF(ISBLANK(H6),"",H6)</f>
        <v>3.4</v>
      </c>
      <c r="M23" s="672">
        <f t="shared" si="15"/>
        <v>2.7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310048</v>
      </c>
      <c r="C24" s="678">
        <f t="shared" si="11"/>
        <v>237583</v>
      </c>
      <c r="D24" s="673">
        <f t="shared" si="11"/>
        <v>72465</v>
      </c>
      <c r="F24" s="893">
        <f t="shared" si="12"/>
        <v>2022</v>
      </c>
      <c r="G24" s="678">
        <f t="shared" si="13"/>
        <v>1046606</v>
      </c>
      <c r="H24" s="678">
        <f t="shared" si="9"/>
        <v>845696</v>
      </c>
      <c r="I24" s="673">
        <f t="shared" si="9"/>
        <v>200910</v>
      </c>
      <c r="J24" s="213"/>
      <c r="K24" s="893">
        <f t="shared" si="14"/>
        <v>2022</v>
      </c>
      <c r="L24" s="678">
        <f t="shared" si="15"/>
        <v>3.6</v>
      </c>
      <c r="M24" s="673">
        <f t="shared" si="15"/>
        <v>2.8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33</v>
      </c>
      <c r="C3" s="71">
        <v>16</v>
      </c>
      <c r="D3" s="71">
        <v>10.3</v>
      </c>
      <c r="F3" s="105" t="s">
        <v>545</v>
      </c>
      <c r="G3" s="97">
        <f>IF(ISBLANK(B3),"",B3)</f>
        <v>33</v>
      </c>
      <c r="H3" s="97">
        <f>IF(ISBLANK(B4),"",B4)</f>
        <v>61</v>
      </c>
      <c r="I3" s="97">
        <f>IF(ISBLANK(B5),"",B5)</f>
        <v>67</v>
      </c>
      <c r="J3" s="367"/>
    </row>
    <row r="4" spans="1:12" x14ac:dyDescent="0.25">
      <c r="A4" s="288">
        <v>2021</v>
      </c>
      <c r="B4" s="216">
        <v>61</v>
      </c>
      <c r="C4" s="216">
        <v>20</v>
      </c>
      <c r="D4" s="216">
        <v>13.6</v>
      </c>
      <c r="F4" s="130" t="s">
        <v>546</v>
      </c>
      <c r="G4" s="98">
        <f>IF(ISBLANK(C3),"",C3)</f>
        <v>16</v>
      </c>
      <c r="H4" s="98">
        <f>IF(ISBLANK(C4),"",C4)</f>
        <v>20</v>
      </c>
      <c r="I4" s="98">
        <f>IF(ISBLANK(C5),"",C5)</f>
        <v>14</v>
      </c>
      <c r="J4" s="367"/>
    </row>
    <row r="5" spans="1:12" x14ac:dyDescent="0.25">
      <c r="A5" s="220">
        <v>2022</v>
      </c>
      <c r="B5" s="170">
        <v>67</v>
      </c>
      <c r="C5" s="170">
        <v>14</v>
      </c>
      <c r="D5" s="170">
        <v>16.399999999999999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33</v>
      </c>
      <c r="H8" s="97">
        <f>IF(ISBLANK(B4),"",B4)</f>
        <v>61</v>
      </c>
      <c r="I8" s="97">
        <f>IF(ISBLANK(B5),"",B5)</f>
        <v>67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16</v>
      </c>
      <c r="H9" s="98">
        <f>IF(ISBLANK(C4),"",C4)</f>
        <v>20</v>
      </c>
      <c r="I9" s="98">
        <f>IF(ISBLANK(C5),"",C5)</f>
        <v>14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10.3</v>
      </c>
      <c r="H13" s="132">
        <f>IF(ISBLANK(D4),"",D4)</f>
        <v>13.6</v>
      </c>
      <c r="I13" s="132">
        <f>IF(ISBLANK(D5),"",D5)</f>
        <v>16.399999999999999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347</v>
      </c>
      <c r="C4" s="110">
        <v>407</v>
      </c>
      <c r="E4" s="29" t="s">
        <v>548</v>
      </c>
      <c r="F4" s="165">
        <f>B4/($B$22+$C$22)*100</f>
        <v>2.3794829596105056</v>
      </c>
      <c r="G4" s="165">
        <f>C4/($B$22+$C$22)*100</f>
        <v>2.7909209353356648</v>
      </c>
      <c r="J4" s="29" t="s">
        <v>548</v>
      </c>
      <c r="K4" s="165">
        <f>G4</f>
        <v>2.7909209353356648</v>
      </c>
    </row>
    <row r="5" spans="1:11" x14ac:dyDescent="0.25">
      <c r="A5" s="204" t="s">
        <v>549</v>
      </c>
      <c r="B5" s="214">
        <v>310</v>
      </c>
      <c r="C5" s="162">
        <v>330</v>
      </c>
      <c r="E5" s="29" t="s">
        <v>549</v>
      </c>
      <c r="F5" s="165">
        <f t="shared" ref="F5:G21" si="0">B5/($B$22+$C$22)*100</f>
        <v>2.1257628745799906</v>
      </c>
      <c r="G5" s="165">
        <f t="shared" si="0"/>
        <v>2.262908866488377</v>
      </c>
      <c r="J5" s="29" t="s">
        <v>549</v>
      </c>
      <c r="K5" s="165">
        <f t="shared" ref="K5:K21" si="1">G5</f>
        <v>2.262908866488377</v>
      </c>
    </row>
    <row r="6" spans="1:11" x14ac:dyDescent="0.25">
      <c r="A6" s="204" t="s">
        <v>550</v>
      </c>
      <c r="B6" s="214">
        <v>313</v>
      </c>
      <c r="C6" s="162">
        <v>344</v>
      </c>
      <c r="E6" s="29" t="s">
        <v>550</v>
      </c>
      <c r="F6" s="165">
        <f t="shared" si="0"/>
        <v>2.1463347733662483</v>
      </c>
      <c r="G6" s="165">
        <f t="shared" si="0"/>
        <v>2.3589110608242474</v>
      </c>
      <c r="J6" s="29" t="s">
        <v>550</v>
      </c>
      <c r="K6" s="165">
        <f t="shared" si="1"/>
        <v>2.3589110608242474</v>
      </c>
    </row>
    <row r="7" spans="1:11" x14ac:dyDescent="0.25">
      <c r="A7" s="204" t="s">
        <v>551</v>
      </c>
      <c r="B7" s="214">
        <v>325</v>
      </c>
      <c r="C7" s="162">
        <v>356</v>
      </c>
      <c r="E7" s="29" t="s">
        <v>551</v>
      </c>
      <c r="F7" s="165">
        <f t="shared" si="0"/>
        <v>2.2286223685112803</v>
      </c>
      <c r="G7" s="165">
        <f t="shared" si="0"/>
        <v>2.4411986559692793</v>
      </c>
      <c r="J7" s="29" t="s">
        <v>551</v>
      </c>
      <c r="K7" s="165">
        <f t="shared" si="1"/>
        <v>2.4411986559692793</v>
      </c>
    </row>
    <row r="8" spans="1:11" x14ac:dyDescent="0.25">
      <c r="A8" s="204" t="s">
        <v>552</v>
      </c>
      <c r="B8" s="214">
        <v>315</v>
      </c>
      <c r="C8" s="162">
        <v>336</v>
      </c>
      <c r="E8" s="29" t="s">
        <v>552</v>
      </c>
      <c r="F8" s="165">
        <f t="shared" si="0"/>
        <v>2.1600493725570868</v>
      </c>
      <c r="G8" s="165">
        <f t="shared" si="0"/>
        <v>2.3040526640608929</v>
      </c>
      <c r="J8" s="29" t="s">
        <v>552</v>
      </c>
      <c r="K8" s="165">
        <f t="shared" si="1"/>
        <v>2.3040526640608929</v>
      </c>
    </row>
    <row r="9" spans="1:11" x14ac:dyDescent="0.25">
      <c r="A9" s="204" t="s">
        <v>553</v>
      </c>
      <c r="B9" s="214">
        <v>350</v>
      </c>
      <c r="C9" s="162">
        <v>343</v>
      </c>
      <c r="E9" s="29" t="s">
        <v>553</v>
      </c>
      <c r="F9" s="165">
        <f t="shared" si="0"/>
        <v>2.4000548583967634</v>
      </c>
      <c r="G9" s="165">
        <f t="shared" si="0"/>
        <v>2.3520537612288281</v>
      </c>
      <c r="J9" s="29" t="s">
        <v>553</v>
      </c>
      <c r="K9" s="165">
        <f t="shared" si="1"/>
        <v>2.3520537612288281</v>
      </c>
    </row>
    <row r="10" spans="1:11" x14ac:dyDescent="0.25">
      <c r="A10" s="204" t="s">
        <v>554</v>
      </c>
      <c r="B10" s="214">
        <v>413</v>
      </c>
      <c r="C10" s="162">
        <v>445</v>
      </c>
      <c r="E10" s="29" t="s">
        <v>554</v>
      </c>
      <c r="F10" s="165">
        <f t="shared" si="0"/>
        <v>2.8320647329081807</v>
      </c>
      <c r="G10" s="165">
        <f t="shared" si="0"/>
        <v>3.0514983199615995</v>
      </c>
      <c r="J10" s="29" t="s">
        <v>554</v>
      </c>
      <c r="K10" s="165">
        <f t="shared" si="1"/>
        <v>3.0514983199615995</v>
      </c>
    </row>
    <row r="11" spans="1:11" x14ac:dyDescent="0.25">
      <c r="A11" s="204" t="s">
        <v>555</v>
      </c>
      <c r="B11" s="214">
        <v>458</v>
      </c>
      <c r="C11" s="162">
        <v>486</v>
      </c>
      <c r="E11" s="29" t="s">
        <v>555</v>
      </c>
      <c r="F11" s="165">
        <f t="shared" si="0"/>
        <v>3.1406432147020507</v>
      </c>
      <c r="G11" s="165">
        <f t="shared" si="0"/>
        <v>3.3326476033737915</v>
      </c>
      <c r="J11" s="29" t="s">
        <v>555</v>
      </c>
      <c r="K11" s="165">
        <f t="shared" si="1"/>
        <v>3.3326476033737915</v>
      </c>
    </row>
    <row r="12" spans="1:11" x14ac:dyDescent="0.25">
      <c r="A12" s="204" t="s">
        <v>556</v>
      </c>
      <c r="B12" s="214">
        <v>452</v>
      </c>
      <c r="C12" s="162">
        <v>461</v>
      </c>
      <c r="E12" s="29" t="s">
        <v>556</v>
      </c>
      <c r="F12" s="165">
        <f t="shared" si="0"/>
        <v>3.0994994171295343</v>
      </c>
      <c r="G12" s="165">
        <f t="shared" si="0"/>
        <v>3.161215113488308</v>
      </c>
      <c r="J12" s="29" t="s">
        <v>556</v>
      </c>
      <c r="K12" s="165">
        <f t="shared" si="1"/>
        <v>3.161215113488308</v>
      </c>
    </row>
    <row r="13" spans="1:11" x14ac:dyDescent="0.25">
      <c r="A13" s="204" t="s">
        <v>557</v>
      </c>
      <c r="B13" s="214">
        <v>465</v>
      </c>
      <c r="C13" s="162">
        <v>506</v>
      </c>
      <c r="E13" s="29" t="s">
        <v>557</v>
      </c>
      <c r="F13" s="165">
        <f t="shared" si="0"/>
        <v>3.1886443118699854</v>
      </c>
      <c r="G13" s="165">
        <f t="shared" si="0"/>
        <v>3.4697935952821779</v>
      </c>
      <c r="J13" s="29" t="s">
        <v>557</v>
      </c>
      <c r="K13" s="165">
        <f t="shared" si="1"/>
        <v>3.4697935952821779</v>
      </c>
    </row>
    <row r="14" spans="1:11" x14ac:dyDescent="0.25">
      <c r="A14" s="204" t="s">
        <v>558</v>
      </c>
      <c r="B14" s="214">
        <v>497</v>
      </c>
      <c r="C14" s="162">
        <v>509</v>
      </c>
      <c r="E14" s="29" t="s">
        <v>558</v>
      </c>
      <c r="F14" s="165">
        <f t="shared" si="0"/>
        <v>3.4080778989234042</v>
      </c>
      <c r="G14" s="165">
        <f t="shared" si="0"/>
        <v>3.4903654940684357</v>
      </c>
      <c r="J14" s="29" t="s">
        <v>558</v>
      </c>
      <c r="K14" s="165">
        <f t="shared" si="1"/>
        <v>3.4903654940684357</v>
      </c>
    </row>
    <row r="15" spans="1:11" x14ac:dyDescent="0.25">
      <c r="A15" s="204" t="s">
        <v>559</v>
      </c>
      <c r="B15" s="214">
        <v>576</v>
      </c>
      <c r="C15" s="162">
        <v>574</v>
      </c>
      <c r="E15" s="29" t="s">
        <v>559</v>
      </c>
      <c r="F15" s="165">
        <f t="shared" si="0"/>
        <v>3.9498045669615305</v>
      </c>
      <c r="G15" s="165">
        <f t="shared" si="0"/>
        <v>3.9360899677706915</v>
      </c>
      <c r="J15" s="29" t="s">
        <v>559</v>
      </c>
      <c r="K15" s="165">
        <f t="shared" si="1"/>
        <v>3.9360899677706915</v>
      </c>
    </row>
    <row r="16" spans="1:11" x14ac:dyDescent="0.25">
      <c r="A16" s="204" t="s">
        <v>560</v>
      </c>
      <c r="B16" s="214">
        <v>562</v>
      </c>
      <c r="C16" s="162">
        <v>557</v>
      </c>
      <c r="E16" s="29" t="s">
        <v>560</v>
      </c>
      <c r="F16" s="165">
        <f t="shared" si="0"/>
        <v>3.8538023726256601</v>
      </c>
      <c r="G16" s="165">
        <f t="shared" si="0"/>
        <v>3.8195158746485638</v>
      </c>
      <c r="J16" s="29" t="s">
        <v>560</v>
      </c>
      <c r="K16" s="165">
        <f t="shared" si="1"/>
        <v>3.8195158746485638</v>
      </c>
    </row>
    <row r="17" spans="1:11" x14ac:dyDescent="0.25">
      <c r="A17" s="204" t="s">
        <v>561</v>
      </c>
      <c r="B17" s="214">
        <v>621</v>
      </c>
      <c r="C17" s="162">
        <v>614</v>
      </c>
      <c r="E17" s="29" t="s">
        <v>561</v>
      </c>
      <c r="F17" s="165">
        <f t="shared" si="0"/>
        <v>4.2583830487554</v>
      </c>
      <c r="G17" s="165">
        <f t="shared" si="0"/>
        <v>4.2103819515874648</v>
      </c>
      <c r="J17" s="29" t="s">
        <v>561</v>
      </c>
      <c r="K17" s="165">
        <f t="shared" si="1"/>
        <v>4.2103819515874648</v>
      </c>
    </row>
    <row r="18" spans="1:11" x14ac:dyDescent="0.25">
      <c r="A18" s="204" t="s">
        <v>562</v>
      </c>
      <c r="B18" s="214">
        <v>523</v>
      </c>
      <c r="C18" s="162">
        <v>464</v>
      </c>
      <c r="E18" s="29" t="s">
        <v>562</v>
      </c>
      <c r="F18" s="165">
        <f t="shared" si="0"/>
        <v>3.5863676884043065</v>
      </c>
      <c r="G18" s="165">
        <f t="shared" si="0"/>
        <v>3.1817870122745666</v>
      </c>
      <c r="J18" s="29" t="s">
        <v>562</v>
      </c>
      <c r="K18" s="165">
        <f t="shared" si="1"/>
        <v>3.1817870122745666</v>
      </c>
    </row>
    <row r="19" spans="1:11" x14ac:dyDescent="0.25">
      <c r="A19" s="204" t="s">
        <v>563</v>
      </c>
      <c r="B19" s="214">
        <v>311</v>
      </c>
      <c r="C19" s="162">
        <v>227</v>
      </c>
      <c r="E19" s="29" t="s">
        <v>563</v>
      </c>
      <c r="F19" s="165">
        <f t="shared" si="0"/>
        <v>2.1326201741754098</v>
      </c>
      <c r="G19" s="165">
        <f t="shared" si="0"/>
        <v>1.5566070081601866</v>
      </c>
      <c r="J19" s="29" t="s">
        <v>563</v>
      </c>
      <c r="K19" s="165">
        <f t="shared" si="1"/>
        <v>1.5566070081601866</v>
      </c>
    </row>
    <row r="20" spans="1:11" x14ac:dyDescent="0.25">
      <c r="A20" s="204" t="s">
        <v>564</v>
      </c>
      <c r="B20" s="214">
        <v>271</v>
      </c>
      <c r="C20" s="162">
        <v>195</v>
      </c>
      <c r="E20" s="29" t="s">
        <v>564</v>
      </c>
      <c r="F20" s="165">
        <f t="shared" si="0"/>
        <v>1.8583281903586368</v>
      </c>
      <c r="G20" s="165">
        <f t="shared" si="0"/>
        <v>1.3371734211067683</v>
      </c>
      <c r="J20" s="29" t="s">
        <v>564</v>
      </c>
      <c r="K20" s="165">
        <f t="shared" si="1"/>
        <v>1.3371734211067683</v>
      </c>
    </row>
    <row r="21" spans="1:11" x14ac:dyDescent="0.25">
      <c r="A21" s="205" t="s">
        <v>565</v>
      </c>
      <c r="B21" s="72">
        <v>183</v>
      </c>
      <c r="C21" s="111">
        <v>137</v>
      </c>
      <c r="E21" s="31" t="s">
        <v>565</v>
      </c>
      <c r="F21" s="165">
        <f t="shared" si="0"/>
        <v>1.2548858259617361</v>
      </c>
      <c r="G21" s="165">
        <f t="shared" si="0"/>
        <v>0.9394500445724473</v>
      </c>
      <c r="J21" s="31" t="s">
        <v>565</v>
      </c>
      <c r="K21" s="212">
        <f t="shared" si="1"/>
        <v>0.9394500445724473</v>
      </c>
    </row>
    <row r="22" spans="1:11" x14ac:dyDescent="0.25">
      <c r="A22" s="311" t="s">
        <v>16</v>
      </c>
      <c r="B22" s="121">
        <f>SUM(B4:B21)</f>
        <v>7292</v>
      </c>
      <c r="C22" s="124">
        <f>SUM(C4:C21)</f>
        <v>7291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235</v>
      </c>
      <c r="C3" s="110">
        <v>993</v>
      </c>
      <c r="E3" s="299" t="s">
        <v>717</v>
      </c>
      <c r="F3" s="71">
        <v>47.89</v>
      </c>
      <c r="G3" s="71">
        <v>51.77</v>
      </c>
      <c r="K3" s="122" t="s">
        <v>16</v>
      </c>
      <c r="L3" s="71">
        <v>2.87</v>
      </c>
      <c r="M3" s="71">
        <v>2.57</v>
      </c>
    </row>
    <row r="4" spans="1:16" x14ac:dyDescent="0.25">
      <c r="A4" s="204" t="s">
        <v>712</v>
      </c>
      <c r="B4" s="214">
        <v>275</v>
      </c>
      <c r="C4" s="162">
        <v>1111</v>
      </c>
      <c r="E4" s="300" t="s">
        <v>718</v>
      </c>
      <c r="F4" s="216">
        <v>43.51</v>
      </c>
      <c r="G4" s="216">
        <v>37.43</v>
      </c>
      <c r="K4" s="217" t="s">
        <v>212</v>
      </c>
      <c r="L4" s="216">
        <v>2.77</v>
      </c>
      <c r="M4" s="216">
        <v>2.29</v>
      </c>
      <c r="N4" s="213"/>
    </row>
    <row r="5" spans="1:16" x14ac:dyDescent="0.25">
      <c r="A5" s="204" t="s">
        <v>713</v>
      </c>
      <c r="B5" s="214">
        <v>164</v>
      </c>
      <c r="C5" s="162">
        <v>655</v>
      </c>
      <c r="E5" s="300" t="s">
        <v>719</v>
      </c>
      <c r="F5" s="216">
        <v>7.89</v>
      </c>
      <c r="G5" s="216">
        <v>9.4700000000000006</v>
      </c>
      <c r="K5" s="123" t="s">
        <v>213</v>
      </c>
      <c r="L5" s="73">
        <v>2.89</v>
      </c>
      <c r="M5" s="73">
        <v>2.69</v>
      </c>
      <c r="N5" s="213"/>
    </row>
    <row r="6" spans="1:16" x14ac:dyDescent="0.25">
      <c r="A6" s="204" t="s">
        <v>714</v>
      </c>
      <c r="B6" s="214">
        <v>248</v>
      </c>
      <c r="C6" s="162">
        <v>647</v>
      </c>
      <c r="E6" s="300" t="s">
        <v>720</v>
      </c>
      <c r="F6" s="216">
        <v>0.63</v>
      </c>
      <c r="G6" s="216">
        <v>1.08</v>
      </c>
      <c r="K6" s="228"/>
      <c r="L6" s="166"/>
      <c r="M6" s="213"/>
    </row>
    <row r="7" spans="1:16" x14ac:dyDescent="0.25">
      <c r="A7" s="204" t="s">
        <v>715</v>
      </c>
      <c r="B7" s="214">
        <v>52</v>
      </c>
      <c r="C7" s="162">
        <v>347</v>
      </c>
      <c r="E7" s="301" t="s">
        <v>721</v>
      </c>
      <c r="F7" s="73">
        <v>7.0000000000000007E-2</v>
      </c>
      <c r="G7" s="73">
        <v>0.25</v>
      </c>
      <c r="K7" s="229"/>
      <c r="L7" s="213"/>
      <c r="M7" s="213"/>
    </row>
    <row r="8" spans="1:16" x14ac:dyDescent="0.25">
      <c r="A8" s="205" t="s">
        <v>716</v>
      </c>
      <c r="B8" s="72">
        <v>45</v>
      </c>
      <c r="C8" s="111">
        <v>364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24.119504493563273</v>
      </c>
      <c r="C13" s="303">
        <f>B3/SUM(B3:B8)*100</f>
        <v>23.061825318940137</v>
      </c>
      <c r="E13" s="219" t="s">
        <v>844</v>
      </c>
      <c r="F13" s="291">
        <f>IF(ISBLANK(F3),"",F3)</f>
        <v>47.89</v>
      </c>
      <c r="G13" s="291">
        <f>IF(ISBLANK(G3),"",G3)</f>
        <v>51.77</v>
      </c>
    </row>
    <row r="14" spans="1:16" x14ac:dyDescent="0.25">
      <c r="A14" s="222" t="s">
        <v>833</v>
      </c>
      <c r="B14" s="307">
        <f>C4/SUM(C3:C8)*100</f>
        <v>26.985669176584892</v>
      </c>
      <c r="C14" s="304">
        <f>B4/SUM(B3:B8)*100</f>
        <v>26.987242394504417</v>
      </c>
      <c r="E14" s="288" t="s">
        <v>845</v>
      </c>
      <c r="F14" s="292">
        <f t="shared" ref="F14:G17" si="0">IF(ISBLANK(F4),"",F4)</f>
        <v>43.51</v>
      </c>
      <c r="G14" s="292">
        <f t="shared" si="0"/>
        <v>37.43</v>
      </c>
    </row>
    <row r="15" spans="1:16" x14ac:dyDescent="0.25">
      <c r="A15" s="222" t="s">
        <v>834</v>
      </c>
      <c r="B15" s="307">
        <f>C5/SUM(C3:C8)*100</f>
        <v>15.909642943891184</v>
      </c>
      <c r="C15" s="304">
        <f>B5/SUM(B3:B8)*100</f>
        <v>16.094210009813541</v>
      </c>
      <c r="E15" s="288" t="s">
        <v>846</v>
      </c>
      <c r="F15" s="292">
        <f t="shared" si="0"/>
        <v>7.89</v>
      </c>
      <c r="G15" s="292">
        <f t="shared" si="0"/>
        <v>9.4700000000000006</v>
      </c>
    </row>
    <row r="16" spans="1:16" x14ac:dyDescent="0.25">
      <c r="A16" s="222" t="s">
        <v>835</v>
      </c>
      <c r="B16" s="307">
        <f>C6/SUM(C3:C8)*100</f>
        <v>15.715326694194804</v>
      </c>
      <c r="C16" s="304">
        <f>B6/SUM(B3:B8)*100</f>
        <v>24.337585868498529</v>
      </c>
      <c r="E16" s="288" t="s">
        <v>847</v>
      </c>
      <c r="F16" s="292">
        <f t="shared" si="0"/>
        <v>0.63</v>
      </c>
      <c r="G16" s="292">
        <f t="shared" si="0"/>
        <v>1.08</v>
      </c>
    </row>
    <row r="17" spans="1:18" x14ac:dyDescent="0.25">
      <c r="A17" s="222" t="s">
        <v>836</v>
      </c>
      <c r="B17" s="307">
        <f>C7/SUM(C3:C8)*100</f>
        <v>8.4284673305805189</v>
      </c>
      <c r="C17" s="304">
        <f>B7/SUM(B3:B8)*100</f>
        <v>5.1030421982335623</v>
      </c>
      <c r="E17" s="221" t="s">
        <v>848</v>
      </c>
      <c r="F17" s="293">
        <f t="shared" si="0"/>
        <v>7.0000000000000007E-2</v>
      </c>
      <c r="G17" s="293">
        <f t="shared" si="0"/>
        <v>0.25</v>
      </c>
    </row>
    <row r="18" spans="1:18" x14ac:dyDescent="0.25">
      <c r="A18" s="223" t="s">
        <v>837</v>
      </c>
      <c r="B18" s="308">
        <f>C8/SUM(C3:C8)*100</f>
        <v>8.84138936118533</v>
      </c>
      <c r="C18" s="305">
        <f>B8/SUM(B3:B8)*100</f>
        <v>4.4160942100098133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24.119504493563273</v>
      </c>
      <c r="C22" s="303">
        <f>C13</f>
        <v>23.061825318940137</v>
      </c>
    </row>
    <row r="23" spans="1:18" x14ac:dyDescent="0.25">
      <c r="A23" s="222" t="s">
        <v>839</v>
      </c>
      <c r="B23" s="307">
        <f t="shared" ref="B23:C27" si="1">B14</f>
        <v>26.985669176584892</v>
      </c>
      <c r="C23" s="304">
        <f t="shared" si="1"/>
        <v>26.987242394504417</v>
      </c>
    </row>
    <row r="24" spans="1:18" x14ac:dyDescent="0.25">
      <c r="A24" s="309" t="s">
        <v>840</v>
      </c>
      <c r="B24" s="307">
        <f t="shared" si="1"/>
        <v>15.909642943891184</v>
      </c>
      <c r="C24" s="304">
        <f t="shared" si="1"/>
        <v>16.094210009813541</v>
      </c>
    </row>
    <row r="25" spans="1:18" x14ac:dyDescent="0.25">
      <c r="A25" s="222" t="s">
        <v>841</v>
      </c>
      <c r="B25" s="307">
        <f t="shared" si="1"/>
        <v>15.715326694194804</v>
      </c>
      <c r="C25" s="304">
        <f t="shared" si="1"/>
        <v>24.337585868498529</v>
      </c>
    </row>
    <row r="26" spans="1:18" x14ac:dyDescent="0.25">
      <c r="A26" s="222" t="s">
        <v>842</v>
      </c>
      <c r="B26" s="307">
        <f t="shared" si="1"/>
        <v>8.4284673305805189</v>
      </c>
      <c r="C26" s="304">
        <f t="shared" si="1"/>
        <v>5.1030421982335623</v>
      </c>
    </row>
    <row r="27" spans="1:18" x14ac:dyDescent="0.25">
      <c r="A27" s="310" t="s">
        <v>843</v>
      </c>
      <c r="B27" s="308">
        <f t="shared" si="1"/>
        <v>8.84138936118533</v>
      </c>
      <c r="C27" s="305">
        <f t="shared" si="1"/>
        <v>4.4160942100098133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561</v>
      </c>
      <c r="C34" s="110">
        <v>1170</v>
      </c>
      <c r="E34" s="299" t="s">
        <v>717</v>
      </c>
      <c r="F34" s="71">
        <v>51.77</v>
      </c>
      <c r="G34" s="213"/>
      <c r="K34" s="122" t="s">
        <v>16</v>
      </c>
      <c r="L34" s="71">
        <v>2.57</v>
      </c>
      <c r="M34" s="213"/>
    </row>
    <row r="35" spans="1:16" x14ac:dyDescent="0.25">
      <c r="A35" s="204" t="s">
        <v>712</v>
      </c>
      <c r="B35" s="214">
        <v>496</v>
      </c>
      <c r="C35" s="162">
        <v>1095</v>
      </c>
      <c r="E35" s="300" t="s">
        <v>718</v>
      </c>
      <c r="F35" s="216">
        <v>37.43</v>
      </c>
      <c r="G35" s="213"/>
      <c r="K35" s="217" t="s">
        <v>212</v>
      </c>
      <c r="L35" s="216">
        <v>2.29</v>
      </c>
      <c r="M35" s="213"/>
      <c r="N35" s="29" t="s">
        <v>884</v>
      </c>
    </row>
    <row r="36" spans="1:16" x14ac:dyDescent="0.25">
      <c r="A36" s="204" t="s">
        <v>713</v>
      </c>
      <c r="B36" s="214">
        <v>241</v>
      </c>
      <c r="C36" s="162">
        <v>624</v>
      </c>
      <c r="E36" s="300" t="s">
        <v>719</v>
      </c>
      <c r="F36" s="216">
        <v>9.4700000000000006</v>
      </c>
      <c r="G36" s="213"/>
      <c r="K36" s="123" t="s">
        <v>213</v>
      </c>
      <c r="L36" s="73">
        <v>2.69</v>
      </c>
      <c r="M36" s="213"/>
      <c r="N36" s="290">
        <v>2022</v>
      </c>
    </row>
    <row r="37" spans="1:16" x14ac:dyDescent="0.25">
      <c r="A37" s="204" t="s">
        <v>714</v>
      </c>
      <c r="B37" s="214">
        <v>229</v>
      </c>
      <c r="C37" s="162">
        <v>565</v>
      </c>
      <c r="E37" s="300" t="s">
        <v>720</v>
      </c>
      <c r="F37" s="216">
        <v>1.08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60</v>
      </c>
      <c r="C38" s="162">
        <v>334</v>
      </c>
      <c r="E38" s="301" t="s">
        <v>721</v>
      </c>
      <c r="F38" s="73">
        <v>0.25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33</v>
      </c>
      <c r="C39" s="111">
        <v>258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28.917449332674245</v>
      </c>
      <c r="C44" s="303">
        <f>B34/SUM(B34:B39)*100</f>
        <v>34.629629629629626</v>
      </c>
      <c r="E44" s="219" t="s">
        <v>844</v>
      </c>
      <c r="F44" s="291">
        <f>IF(ISBLANK(F34),"",F34)</f>
        <v>51.77</v>
      </c>
    </row>
    <row r="45" spans="1:16" x14ac:dyDescent="0.25">
      <c r="A45" s="222" t="s">
        <v>833</v>
      </c>
      <c r="B45" s="307">
        <f>C35/SUM(C34:C39)*100</f>
        <v>27.063766683143847</v>
      </c>
      <c r="C45" s="304">
        <f>B35/SUM(B34:B39)*100</f>
        <v>30.617283950617285</v>
      </c>
      <c r="E45" s="288" t="s">
        <v>845</v>
      </c>
      <c r="F45" s="292">
        <f t="shared" ref="F45:F48" si="2">IF(ISBLANK(F35),"",F35)</f>
        <v>37.43</v>
      </c>
    </row>
    <row r="46" spans="1:16" x14ac:dyDescent="0.25">
      <c r="A46" s="222" t="s">
        <v>834</v>
      </c>
      <c r="B46" s="307">
        <f>C36/SUM(C34:C39)*100</f>
        <v>15.42263964409293</v>
      </c>
      <c r="C46" s="304">
        <f>B36/SUM(B34:B39)*100</f>
        <v>14.876543209876544</v>
      </c>
      <c r="E46" s="288" t="s">
        <v>846</v>
      </c>
      <c r="F46" s="292">
        <f t="shared" si="2"/>
        <v>9.4700000000000006</v>
      </c>
    </row>
    <row r="47" spans="1:16" x14ac:dyDescent="0.25">
      <c r="A47" s="222" t="s">
        <v>835</v>
      </c>
      <c r="B47" s="307">
        <f>C37/SUM(C34:C39)*100</f>
        <v>13.964409293129016</v>
      </c>
      <c r="C47" s="304">
        <f>B37/SUM(B34:B39)*100</f>
        <v>14.135802469135802</v>
      </c>
      <c r="E47" s="288" t="s">
        <v>847</v>
      </c>
      <c r="F47" s="292">
        <f t="shared" si="2"/>
        <v>1.08</v>
      </c>
    </row>
    <row r="48" spans="1:16" x14ac:dyDescent="0.25">
      <c r="A48" s="222" t="s">
        <v>836</v>
      </c>
      <c r="B48" s="307">
        <f>C38/SUM(C34:C39)*100</f>
        <v>8.2550667325753828</v>
      </c>
      <c r="C48" s="304">
        <f>B38/SUM(B34:B39)*100</f>
        <v>3.7037037037037033</v>
      </c>
      <c r="E48" s="221" t="s">
        <v>848</v>
      </c>
      <c r="F48" s="293">
        <f t="shared" si="2"/>
        <v>0.25</v>
      </c>
    </row>
    <row r="49" spans="1:3" x14ac:dyDescent="0.25">
      <c r="A49" s="223" t="s">
        <v>837</v>
      </c>
      <c r="B49" s="308">
        <f>C39/SUM(C34:C39)*100</f>
        <v>6.3766683143845775</v>
      </c>
      <c r="C49" s="305">
        <f>B39/SUM(B34:B39)*100</f>
        <v>2.0370370370370372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28.917449332674245</v>
      </c>
      <c r="C53" s="303">
        <f>C44</f>
        <v>34.629629629629626</v>
      </c>
    </row>
    <row r="54" spans="1:3" x14ac:dyDescent="0.25">
      <c r="A54" s="222" t="s">
        <v>839</v>
      </c>
      <c r="B54" s="307">
        <f t="shared" ref="B54:C54" si="3">B45</f>
        <v>27.063766683143847</v>
      </c>
      <c r="C54" s="304">
        <f t="shared" si="3"/>
        <v>30.617283950617285</v>
      </c>
    </row>
    <row r="55" spans="1:3" x14ac:dyDescent="0.25">
      <c r="A55" s="309" t="s">
        <v>840</v>
      </c>
      <c r="B55" s="307">
        <f t="shared" ref="B55:C55" si="4">B46</f>
        <v>15.42263964409293</v>
      </c>
      <c r="C55" s="304">
        <f t="shared" si="4"/>
        <v>14.876543209876544</v>
      </c>
    </row>
    <row r="56" spans="1:3" x14ac:dyDescent="0.25">
      <c r="A56" s="222" t="s">
        <v>841</v>
      </c>
      <c r="B56" s="307">
        <f t="shared" ref="B56:C56" si="5">B47</f>
        <v>13.964409293129016</v>
      </c>
      <c r="C56" s="304">
        <f t="shared" si="5"/>
        <v>14.135802469135802</v>
      </c>
    </row>
    <row r="57" spans="1:3" x14ac:dyDescent="0.25">
      <c r="A57" s="222" t="s">
        <v>842</v>
      </c>
      <c r="B57" s="307">
        <f t="shared" ref="B57:C57" si="6">B48</f>
        <v>8.2550667325753828</v>
      </c>
      <c r="C57" s="304">
        <f t="shared" si="6"/>
        <v>3.7037037037037033</v>
      </c>
    </row>
    <row r="58" spans="1:3" x14ac:dyDescent="0.25">
      <c r="A58" s="310" t="s">
        <v>843</v>
      </c>
      <c r="B58" s="308">
        <f t="shared" ref="B58:C58" si="7">B49</f>
        <v>6.3766683143845775</v>
      </c>
      <c r="C58" s="305">
        <f t="shared" si="7"/>
        <v>2.0370370370370372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2024-01-30T09:21:05Z</dcterms:modified>
</cp:coreProperties>
</file>