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<sst xmlns="http://schemas.openxmlformats.org/spreadsheetml/2006/main" count="6314" uniqueCount="2917">
  <si>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</si>
  <si>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</si>
  <si>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</si>
  <si>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</si>
  <si>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</si>
  <si>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</si>
  <si>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</si>
  <si>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</si>
  <si>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</si>
  <si>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</si>
  <si>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</si>
  <si>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</si>
  <si>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</si>
  <si>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</si>
  <si>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</si>
  <si>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</si>
  <si>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</si>
  <si>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</si>
  <si>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</si>
  <si>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</si>
  <si>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</si>
  <si>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</si>
  <si>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</si>
  <si>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</si>
  <si>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</si>
  <si>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</si>
  <si>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</si>
  <si>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</si>
  <si>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</si>
  <si>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</si>
  <si>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</si>
  <si>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</si>
  <si>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</si>
  <si>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</si>
  <si>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</si>
  <si>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</si>
  <si>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</si>
  <si>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</si>
  <si>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</si>
  <si>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</si>
  <si>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</si>
  <si>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</si>
  <si>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</si>
  <si>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</si>
  <si>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</si>
  <si>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</si>
  <si>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</si>
  <si>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</si>
  <si>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</si>
  <si>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</si>
  <si>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</si>
  <si>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</si>
  <si>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</si>
  <si>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</si>
  <si>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</si>
  <si>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</si>
  <si>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</si>
  <si>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</si>
  <si>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</si>
  <si>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</si>
  <si>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</si>
  <si>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</si>
  <si>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</si>
  <si>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</si>
  <si>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</si>
  <si>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</si>
  <si>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</si>
  <si>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</si>
  <si>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</si>
  <si>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</si>
  <si>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</si>
  <si>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</si>
  <si>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</si>
  <si>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</si>
  <si>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</si>
  <si>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</si>
  <si>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</si>
  <si>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</si>
  <si>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</si>
  <si>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</si>
  <si>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</si>
  <si>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</si>
  <si>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</si>
  <si>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</si>
  <si>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</si>
  <si>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</si>
  <si>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</si>
  <si>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</si>
  <si>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</si>
  <si>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</si>
  <si>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</si>
  <si>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</si>
  <si>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</si>
  <si>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</si>
  <si>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</si>
  <si>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</si>
  <si>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</si>
  <si>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</si>
  <si>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</si>
  <si>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</si>
  <si>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</si>
  <si>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</si>
  <si>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</si>
  <si>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</si>
  <si>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</si>
  <si>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</si>
  <si>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</si>
  <si>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</si>
  <si>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</si>
  <si>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</si>
  <si>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</si>
  <si>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</si>
  <si>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</si>
  <si>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</si>
  <si>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</si>
  <si>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</si>
  <si>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</si>
  <si>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</si>
  <si>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</si>
  <si>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</si>
  <si>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</si>
  <si>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</si>
  <si>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</si>
  <si>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</si>
  <si>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</si>
  <si>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</si>
  <si>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</si>
  <si>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</si>
  <si>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</si>
  <si>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</si>
  <si>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</si>
  <si>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</si>
  <si>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</si>
  <si>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</si>
  <si>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</si>
  <si>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</si>
  <si>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</si>
  <si>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</si>
  <si>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</si>
  <si>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</si>
  <si>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</si>
  <si>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</si>
  <si>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</si>
  <si>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</si>
  <si>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</si>
  <si>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</si>
  <si>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</si>
  <si>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</si>
  <si>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</si>
  <si>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</si>
  <si>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</si>
  <si>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</si>
  <si>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</si>
  <si>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</si>
  <si>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</si>
  <si>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</si>
  <si>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</si>
  <si>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</si>
  <si>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</si>
  <si>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</si>
  <si>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</si>
  <si>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</si>
  <si>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</si>
  <si>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</si>
  <si>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</si>
  <si>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</si>
  <si>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</si>
  <si>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</si>
  <si>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</si>
  <si>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</si>
  <si>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</si>
  <si>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</si>
  <si>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</si>
  <si>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</si>
  <si>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</si>
  <si>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</si>
  <si>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</si>
  <si>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</si>
  <si>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</si>
  <si>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</si>
  <si>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</si>
  <si>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</si>
  <si>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</si>
  <si>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</si>
  <si>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</si>
  <si>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</si>
  <si>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</si>
  <si>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</si>
  <si>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</si>
  <si>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</si>
  <si>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</si>
  <si>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</si>
  <si>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</si>
  <si>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</si>
  <si>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</si>
  <si>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</si>
  <si>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</si>
  <si>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</si>
  <si>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</si>
  <si>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</si>
  <si>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</si>
  <si>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</si>
  <si>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</si>
  <si>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</si>
  <si>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</si>
  <si>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</si>
  <si>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</si>
  <si>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</si>
  <si>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</si>
  <si>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</si>
  <si>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</si>
  <si>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</si>
  <si>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</si>
  <si>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</si>
  <si>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</si>
  <si>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</si>
  <si>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</si>
  <si>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</si>
  <si>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</si>
  <si>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</si>
  <si>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</si>
  <si>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</si>
  <si>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</si>
  <si>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</si>
  <si>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</si>
  <si>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</si>
  <si>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</si>
  <si>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</si>
  <si>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</si>
  <si>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</si>
  <si>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</si>
  <si>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</si>
  <si>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</si>
  <si>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</si>
  <si>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</si>
  <si>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</si>
  <si>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</si>
  <si>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</si>
  <si>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</si>
  <si>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</si>
  <si>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</si>
  <si>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</si>
  <si>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</si>
  <si>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</si>
  <si>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</si>
  <si>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</si>
  <si>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</si>
  <si>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</si>
  <si>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</si>
  <si>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</si>
  <si>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</si>
  <si>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</si>
  <si>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</si>
  <si>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</si>
  <si>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</si>
  <si>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</si>
  <si>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</si>
  <si>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</si>
  <si>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</si>
  <si>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</si>
  <si>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</si>
  <si>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</si>
  <si>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</si>
  <si>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</si>
  <si>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</si>
  <si>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</si>
  <si>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</si>
  <si>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</si>
  <si>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</si>
  <si>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</si>
  <si>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</si>
  <si>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</si>
  <si>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</si>
  <si>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</si>
  <si>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</si>
  <si>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</si>
  <si>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</si>
  <si>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</si>
  <si>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</si>
  <si>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</si>
  <si>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</si>
  <si>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</si>
  <si>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</si>
  <si>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</si>
  <si>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</si>
  <si>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</si>
  <si>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</si>
  <si>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</si>
  <si>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</si>
  <si>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</si>
  <si>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</si>
  <si>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</si>
  <si>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</si>
  <si>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</si>
  <si>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</si>
  <si>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</si>
  <si>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</si>
  <si>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</si>
  <si>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</si>
  <si>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</si>
  <si>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</si>
  <si>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</si>
  <si>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</si>
  <si>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</si>
  <si>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</si>
  <si>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</si>
  <si>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</si>
  <si>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</si>
  <si>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</si>
  <si>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</si>
  <si>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</si>
  <si>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</si>
  <si>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</si>
  <si>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</si>
  <si>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</si>
  <si>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</si>
  <si>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</si>
  <si>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</si>
  <si>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</si>
  <si>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</si>
  <si>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</si>
  <si>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</si>
  <si>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</si>
  <si>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</si>
  <si>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</si>
  <si>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</si>
  <si>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</si>
  <si>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</si>
  <si>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</si>
  <si>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</si>
  <si>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</si>
  <si>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</si>
  <si>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</si>
  <si>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</si>
  <si>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</si>
  <si>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</si>
  <si>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</si>
  <si>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</si>
  <si>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</si>
  <si>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</si>
  <si>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</si>
  <si>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</si>
  <si>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</si>
  <si>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</si>
  <si>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</si>
  <si>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</si>
  <si>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</si>
  <si>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</si>
  <si>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</si>
  <si>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</si>
  <si>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</si>
  <si>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</si>
  <si>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</si>
  <si>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</si>
  <si>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</si>
  <si>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</si>
  <si>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</si>
  <si>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</si>
  <si>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</si>
  <si>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</si>
  <si>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</si>
  <si>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</si>
  <si>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</si>
  <si>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</si>
  <si>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</si>
  <si>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</si>
  <si>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</si>
  <si>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</si>
  <si>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</si>
  <si>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</si>
  <si>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</si>
  <si>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</si>
  <si>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</si>
  <si>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</si>
  <si>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</si>
  <si>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</si>
  <si>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</si>
  <si>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</si>
  <si>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</si>
  <si>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</si>
  <si>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</si>
  <si>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</si>
  <si>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</si>
  <si>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</si>
  <si>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</si>
  <si>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</si>
  <si>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</si>
  <si>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</si>
  <si>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</si>
  <si>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</si>
  <si>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</si>
  <si>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</si>
  <si>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</si>
  <si>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</si>
  <si>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</si>
  <si>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</si>
  <si>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</si>
  <si>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</si>
  <si>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</si>
  <si>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</si>
  <si>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</si>
  <si>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</si>
  <si>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</si>
  <si>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</si>
  <si>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</si>
  <si>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</si>
  <si>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</si>
  <si>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</si>
  <si>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</si>
  <si>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</si>
  <si>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</si>
  <si>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</si>
  <si>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</si>
  <si>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</si>
  <si>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</si>
  <si>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</si>
  <si>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</si>
  <si>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</si>
  <si>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</si>
  <si>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</si>
  <si>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</si>
  <si>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</si>
  <si>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</si>
  <si>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</si>
  <si>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</si>
  <si>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</si>
  <si>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</si>
  <si>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</si>
  <si>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</si>
  <si>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</si>
  <si>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</si>
  <si>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</si>
  <si>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</si>
  <si>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</si>
  <si>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</si>
  <si>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</si>
  <si>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</si>
  <si>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</si>
  <si>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</si>
  <si>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</si>
  <si>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</si>
  <si>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</si>
  <si>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</si>
  <si>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</si>
  <si>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</si>
  <si>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</si>
  <si>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</si>
  <si>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</si>
  <si>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</si>
  <si>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</si>
  <si>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</si>
  <si>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</si>
  <si>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</si>
  <si>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</si>
  <si>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</si>
  <si>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</si>
  <si>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</si>
  <si>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</si>
  <si>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</si>
  <si>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</si>
  <si>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</si>
  <si>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</si>
  <si>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</si>
  <si>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</si>
  <si>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</si>
  <si>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</si>
  <si>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</si>
  <si>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</si>
  <si>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</si>
  <si>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</si>
  <si>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</si>
  <si>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</si>
  <si>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</si>
  <si>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</si>
  <si>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</si>
  <si>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</si>
  <si>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</si>
  <si>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</si>
  <si>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</si>
  <si>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</si>
  <si>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</si>
  <si>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</si>
  <si>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</si>
  <si>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</si>
  <si>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</si>
  <si>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</si>
  <si>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</si>
  <si>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</si>
  <si>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</si>
  <si>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</si>
  <si>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</si>
  <si>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</si>
  <si>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</si>
  <si>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</si>
  <si>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</si>
  <si>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</si>
  <si>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</si>
  <si>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</si>
  <si>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</si>
  <si>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</si>
  <si>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</si>
  <si>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</si>
  <si>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</si>
  <si>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</si>
  <si>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</si>
  <si>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</si>
  <si>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</si>
  <si>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</si>
  <si>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</si>
  <si>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</si>
  <si>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</si>
  <si>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</si>
  <si>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</si>
  <si>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</si>
  <si>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</si>
  <si>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</si>
  <si>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</si>
  <si>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</si>
  <si>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</si>
  <si>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</si>
  <si>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</si>
  <si>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</si>
  <si>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</si>
  <si>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</si>
  <si>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</si>
  <si>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</si>
  <si>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</si>
  <si>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</si>
  <si>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</si>
  <si>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</si>
  <si>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</si>
  <si>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</si>
  <si>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</si>
  <si>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</si>
  <si>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</si>
  <si>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</si>
  <si>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</si>
  <si>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</si>
  <si>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</si>
  <si>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</si>
  <si>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</si>
  <si>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</si>
  <si>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</si>
  <si>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</si>
  <si>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</si>
  <si>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</si>
  <si>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</si>
  <si>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</si>
  <si>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</si>
  <si>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</si>
  <si>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</si>
  <si>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</si>
  <si>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</si>
  <si>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</si>
  <si>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</si>
  <si>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</si>
  <si>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</si>
  <si>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</si>
  <si>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</si>
  <si>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</si>
  <si>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</si>
  <si>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</si>
  <si>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</si>
  <si>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</si>
  <si>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</si>
  <si>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</si>
  <si>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</si>
  <si>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</si>
  <si>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</si>
  <si>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</si>
  <si>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</si>
  <si>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</si>
  <si>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</si>
  <si>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</si>
  <si>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</si>
  <si>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</si>
  <si>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</si>
  <si>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</si>
  <si>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</si>
  <si>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</si>
  <si>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</si>
  <si>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</si>
  <si>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</si>
  <si>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</si>
  <si>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</si>
  <si>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</si>
  <si>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</si>
  <si>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</si>
  <si>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</si>
  <si>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</si>
  <si>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</si>
  <si>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</si>
  <si>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</si>
  <si>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</si>
  <si>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</si>
  <si>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</si>
  <si>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</si>
  <si>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</si>
  <si>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</si>
  <si>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</si>
  <si>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</si>
  <si>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</si>
  <si>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</si>
  <si>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</si>
  <si>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</si>
  <si>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</si>
  <si>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</si>
  <si>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</si>
  <si>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</si>
  <si>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</si>
  <si>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</si>
  <si>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</si>
  <si>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</si>
  <si>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</si>
  <si>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</si>
  <si>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</si>
  <si>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</si>
  <si>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</si>
  <si>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</si>
  <si>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</si>
  <si>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</si>
  <si>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</si>
  <si>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</si>
  <si>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</si>
  <si>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</si>
  <si>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</si>
  <si>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</si>
  <si>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</si>
  <si>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</si>
  <si>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</si>
  <si>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</si>
  <si>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</si>
  <si>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</si>
  <si>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</si>
  <si>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</si>
  <si>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</si>
  <si>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</si>
  <si>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</si>
  <si>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</si>
  <si>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</si>
  <si>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</si>
  <si>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</si>
  <si>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</si>
  <si>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</si>
  <si>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</si>
  <si>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</si>
  <si>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</si>
  <si>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</si>
  <si>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</si>
  <si>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</si>
  <si>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</si>
  <si>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</si>
  <si>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</si>
  <si>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</si>
  <si>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</si>
  <si>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</si>
  <si>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</si>
  <si>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</si>
  <si>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</si>
  <si>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</si>
  <si>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</si>
  <si>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</si>
  <si>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</si>
  <si>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</si>
  <si>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</si>
  <si>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</si>
  <si>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</si>
  <si>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</si>
  <si>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</si>
  <si>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</si>
  <si>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</si>
  <si>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</si>
  <si>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</si>
  <si>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</si>
  <si>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</si>
  <si>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</si>
  <si>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</si>
  <si>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</si>
  <si>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</si>
  <si>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</si>
  <si>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</si>
  <si>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</si>
  <si>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</si>
  <si>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</si>
  <si>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</si>
  <si>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</si>
  <si>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</si>
  <si>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</si>
  <si>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</si>
  <si>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</si>
  <si>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</si>
  <si>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</si>
  <si>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</si>
  <si>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</si>
  <si>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</si>
  <si>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</si>
  <si>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</si>
  <si>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</si>
  <si>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</si>
  <si>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</si>
  <si>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</si>
  <si>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</si>
  <si>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</si>
  <si>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</si>
  <si>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</si>
  <si>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</si>
  <si>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</si>
  <si>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</si>
  <si>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</si>
  <si>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</si>
  <si>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</si>
  <si>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</si>
  <si>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</si>
  <si>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</si>
  <si>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</si>
  <si>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</si>
  <si>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</si>
  <si>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</si>
  <si>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</si>
  <si>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</si>
  <si>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</si>
  <si>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</si>
  <si>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</si>
  <si>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</si>
  <si>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</si>
  <si>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</si>
  <si>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</si>
  <si>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</si>
  <si>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</si>
  <si>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</si>
  <si>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</si>
  <si>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</si>
  <si>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</si>
  <si>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</si>
  <si>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</si>
  <si>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</si>
  <si>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</si>
  <si>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</si>
  <si>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</si>
  <si>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</si>
  <si>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</si>
  <si>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</si>
  <si>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</si>
  <si>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</si>
  <si>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</si>
  <si>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</si>
  <si>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</si>
  <si>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</si>
  <si>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</si>
  <si>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</si>
  <si>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</si>
  <si>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</si>
  <si>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</si>
  <si>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</si>
  <si>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</si>
  <si>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</si>
  <si>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</si>
  <si>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</si>
  <si>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</si>
  <si>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</si>
  <si>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</si>
  <si>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</si>
  <si>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</si>
  <si>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</si>
  <si>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</si>
  <si>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</si>
  <si>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</si>
  <si>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</si>
  <si>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</si>
  <si>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</si>
  <si>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</si>
  <si>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</si>
  <si>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</si>
  <si>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</si>
  <si>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</si>
  <si>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</si>
  <si>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</si>
  <si>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</si>
  <si>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</si>
  <si>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</si>
  <si>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</si>
  <si>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</si>
  <si>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</si>
  <si>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</si>
  <si>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</si>
  <si>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</si>
  <si>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</si>
  <si>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</si>
  <si>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</si>
  <si>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</si>
  <si>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</si>
  <si>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</si>
  <si>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</si>
  <si>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</si>
  <si>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</si>
  <si>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</si>
  <si>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</si>
  <si>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</si>
  <si>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</si>
  <si>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</si>
  <si>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</si>
  <si>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</si>
  <si>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</si>
  <si>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</si>
  <si>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</si>
  <si>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</si>
  <si>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</si>
  <si>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</si>
  <si>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</si>
  <si>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</si>
  <si>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</si>
  <si>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</si>
  <si>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</si>
  <si>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</si>
  <si>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</si>
  <si>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</si>
  <si>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</si>
  <si>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</si>
  <si>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</si>
  <si>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</si>
  <si>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</si>
  <si>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</si>
  <si>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</si>
  <si>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</si>
  <si>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</si>
  <si>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</si>
  <si>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</si>
  <si>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</si>
  <si>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</si>
  <si>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</si>
  <si>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</si>
  <si>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</si>
  <si>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</si>
  <si>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</si>
  <si>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</si>
  <si>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</si>
  <si>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</si>
  <si>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</si>
  <si>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</si>
  <si>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</si>
  <si>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</si>
  <si>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</si>
  <si>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</si>
  <si>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</si>
  <si>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</si>
  <si>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</si>
  <si>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</si>
  <si>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</si>
  <si>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</si>
  <si>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</si>
  <si>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</si>
  <si>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</si>
  <si>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</si>
  <si>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</si>
  <si>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</si>
  <si>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</si>
  <si>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</si>
  <si>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</si>
  <si>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</si>
  <si>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</si>
  <si>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</si>
  <si>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</si>
  <si>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</si>
  <si>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</si>
  <si>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</si>
  <si>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</si>
  <si>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</si>
  <si>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</si>
  <si>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</si>
  <si>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</si>
  <si>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</si>
  <si>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</si>
  <si>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</si>
  <si>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</si>
  <si>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</si>
  <si>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</si>
  <si>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</si>
  <si>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</si>
  <si>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</si>
  <si>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</si>
  <si>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</si>
  <si>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</si>
  <si>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</si>
  <si>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</si>
  <si>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</si>
  <si>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</si>
  <si>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</si>
  <si>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</si>
  <si>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</si>
  <si>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</si>
  <si>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</si>
  <si>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</si>
  <si>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</si>
  <si>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</si>
  <si>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</si>
  <si>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</si>
  <si>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</si>
  <si>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</si>
  <si>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</si>
  <si>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</si>
  <si>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</si>
  <si>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</si>
  <si>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</si>
  <si>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</si>
  <si>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</si>
  <si>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</si>
  <si>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</si>
  <si>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</si>
  <si>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</si>
  <si>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</si>
  <si>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</si>
  <si>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</si>
  <si>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</si>
  <si>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</si>
  <si>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</si>
  <si>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</si>
  <si>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</si>
  <si>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</si>
  <si>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</si>
  <si>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</si>
  <si>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</si>
  <si>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</si>
  <si>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</si>
  <si>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</si>
  <si>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</si>
  <si>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</si>
  <si>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</si>
  <si>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</si>
  <si>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</si>
  <si>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</si>
  <si>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</si>
  <si>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</si>
  <si>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</si>
  <si>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</si>
  <si>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</si>
  <si>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</si>
  <si>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</si>
  <si>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</si>
  <si>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</si>
  <si>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</si>
  <si>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</si>
  <si>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</si>
  <si>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</si>
  <si>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</si>
  <si>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</si>
  <si>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</si>
  <si>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</si>
  <si>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</si>
  <si>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</si>
  <si>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</si>
  <si>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</si>
  <si>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</si>
  <si>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</si>
  <si>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</si>
  <si>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</si>
  <si>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</si>
  <si>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</si>
  <si>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</si>
  <si>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</si>
  <si>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</si>
  <si>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</si>
  <si>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</si>
  <si>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</si>
  <si>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</si>
  <si>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</si>
  <si>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</si>
  <si>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</si>
  <si>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</si>
  <si>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</si>
  <si>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</si>
  <si>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</si>
  <si>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</si>
  <si>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</si>
  <si>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</si>
  <si>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</si>
  <si>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</si>
  <si>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</si>
  <si>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</si>
  <si>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</si>
  <si>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</si>
  <si>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</si>
  <si>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</si>
  <si>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</si>
  <si>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</si>
  <si>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</si>
  <si>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</si>
  <si>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</si>
  <si>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</si>
  <si>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</si>
  <si>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</si>
  <si>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</si>
  <si>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</si>
  <si>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</si>
  <si>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</si>
  <si>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</si>
  <si>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</si>
  <si>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</si>
  <si>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</si>
  <si>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</si>
  <si>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</si>
  <si>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</si>
  <si>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</si>
  <si>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</si>
  <si>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</si>
  <si>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</si>
  <si>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</si>
  <si>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</si>
  <si>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</si>
  <si>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</si>
  <si>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</si>
  <si>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</si>
  <si>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</si>
  <si>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</si>
  <si>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</si>
  <si>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</si>
  <si>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</si>
  <si>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</si>
  <si>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</si>
  <si>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</si>
  <si>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</si>
  <si>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</si>
  <si>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</si>
  <si>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</si>
  <si>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</si>
  <si>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</si>
  <si>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</si>
  <si>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</si>
  <si>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</si>
  <si>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</si>
  <si>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</si>
  <si>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</si>
  <si>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</si>
  <si>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</si>
  <si>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</si>
  <si>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</si>
  <si>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</si>
  <si>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</si>
  <si>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</si>
  <si>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</si>
  <si>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</si>
  <si>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</si>
  <si>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</si>
  <si>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</si>
  <si>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</si>
  <si>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</si>
  <si>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</si>
  <si>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</si>
  <si>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</si>
  <si>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</si>
  <si>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</si>
  <si>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</si>
  <si>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</si>
  <si>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</si>
  <si>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</si>
  <si>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</si>
  <si>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</si>
  <si>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</si>
  <si>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</si>
  <si>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</si>
  <si>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</si>
  <si>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</si>
  <si>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</si>
  <si>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</si>
  <si>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</si>
  <si>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</si>
  <si>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</si>
  <si>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</si>
  <si>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</si>
  <si>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</si>
  <si>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</si>
  <si>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</si>
  <si>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</si>
  <si>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</si>
  <si>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</si>
  <si>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</si>
  <si>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</si>
  <si>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</si>
  <si>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</si>
  <si>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</si>
  <si>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</si>
  <si>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</si>
  <si>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</si>
  <si>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</si>
  <si>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</si>
  <si>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</si>
  <si>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</si>
  <si>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</si>
  <si>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</si>
  <si>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</si>
  <si>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</si>
  <si>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</si>
  <si>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</si>
  <si>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</si>
  <si>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</si>
  <si>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</si>
  <si>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</si>
  <si>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</si>
  <si>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</si>
  <si>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</si>
  <si>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</si>
  <si>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</si>
  <si>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</si>
  <si>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</si>
  <si>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</si>
  <si>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</si>
  <si>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</si>
  <si>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</si>
  <si>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</si>
  <si>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</si>
  <si>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</si>
  <si>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</si>
  <si>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</si>
  <si>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</si>
  <si>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</si>
  <si>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</si>
  <si>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</si>
  <si>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</si>
  <si>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</si>
  <si>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</si>
  <si>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</si>
  <si>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</si>
  <si>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</si>
  <si>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</si>
  <si>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</si>
  <si>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</si>
  <si>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</si>
  <si>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</si>
  <si>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</si>
  <si>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</si>
  <si>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</si>
  <si>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</si>
  <si>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</si>
  <si>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</si>
  <si>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</si>
  <si>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</si>
  <si>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</si>
  <si>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</si>
  <si>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</si>
  <si>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</si>
  <si>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</si>
  <si>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</si>
  <si>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</si>
  <si>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</si>
  <si>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</si>
  <si>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</si>
  <si>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</si>
  <si>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</si>
  <si>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</si>
  <si>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</si>
  <si>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</si>
  <si>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</si>
  <si>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</si>
  <si>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</si>
  <si>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</si>
  <si>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</si>
  <si>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</si>
  <si>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</si>
  <si>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</si>
  <si>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</si>
  <si>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</si>
  <si>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</si>
  <si>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</si>
  <si>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</si>
  <si>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</si>
  <si>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</si>
  <si>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</si>
  <si>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</si>
  <si>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</si>
  <si>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</si>
  <si>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</si>
  <si>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</si>
  <si>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</si>
  <si>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</si>
  <si>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</si>
  <si>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</si>
  <si>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</si>
  <si>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</si>
  <si>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</si>
  <si>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</si>
  <si>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</si>
  <si>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</si>
  <si>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</si>
  <si>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</si>
  <si>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</si>
  <si>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</si>
  <si>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</si>
  <si>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</si>
  <si>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</si>
  <si>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</si>
  <si>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</si>
  <si>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</si>
  <si>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</si>
  <si>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</si>
  <si>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</si>
  <si>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</si>
  <si>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</si>
  <si>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</si>
  <si>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</si>
  <si>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</si>
  <si>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</si>
  <si>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</si>
  <si>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</si>
  <si>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</si>
  <si>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</si>
  <si>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</si>
  <si>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</si>
  <si>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</si>
  <si>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</si>
  <si>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</si>
  <si>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</si>
  <si>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</si>
  <si>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</si>
  <si>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</si>
  <si>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</si>
  <si>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</si>
  <si>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</si>
  <si>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</si>
  <si>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</si>
  <si>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</si>
  <si>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</si>
  <si>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</si>
  <si>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</si>
  <si>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</si>
  <si>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</si>
  <si>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</si>
  <si>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</si>
  <si>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</si>
  <si>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</si>
  <si>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</si>
  <si>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</si>
  <si>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</si>
  <si>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</si>
  <si>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</si>
  <si>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</si>
  <si>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</si>
  <si>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</si>
  <si>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</si>
  <si>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</si>
  <si>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</si>
  <si>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</si>
  <si>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</si>
  <si>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</si>
  <si>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</si>
  <si>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</si>
  <si>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</si>
  <si>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</si>
  <si>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</si>
  <si>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</si>
  <si>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</si>
  <si>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</si>
  <si>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</si>
  <si>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</si>
  <si>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</si>
  <si>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</si>
  <si>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</si>
  <si>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</si>
  <si>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</si>
  <si>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</si>
  <si>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</si>
  <si>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</si>
  <si>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</si>
  <si>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</si>
  <si>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</si>
  <si>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</si>
  <si>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</si>
  <si>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</si>
  <si>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</si>
  <si>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</si>
  <si>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</si>
  <si>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</si>
  <si>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</si>
  <si>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</si>
  <si>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</si>
  <si>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</si>
  <si>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</si>
  <si>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</si>
  <si>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</si>
  <si>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</si>
  <si>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</si>
  <si>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</si>
  <si>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</si>
  <si>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</si>
  <si>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</si>
  <si>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</si>
  <si>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</si>
  <si>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</si>
  <si>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</si>
  <si>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</si>
  <si>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</si>
  <si>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</si>
  <si>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</si>
  <si>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</si>
  <si>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</si>
  <si>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</si>
  <si>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</si>
  <si>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</si>
  <si>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</si>
  <si>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</si>
  <si>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</si>
  <si>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</si>
  <si>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</si>
  <si>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</si>
  <si>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</si>
  <si>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</si>
  <si>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</si>
  <si>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</si>
  <si>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</si>
  <si>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</si>
  <si>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</si>
  <si>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</si>
  <si>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</si>
  <si>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</si>
  <si>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</si>
  <si>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</si>
  <si>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</si>
  <si>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</si>
  <si>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</si>
  <si>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</si>
  <si>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</si>
  <si>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</si>
  <si>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</si>
  <si>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</si>
  <si>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</si>
  <si>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</si>
  <si>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</si>
  <si>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</si>
  <si>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</si>
  <si>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</si>
  <si>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</si>
  <si>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</si>
  <si>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</si>
  <si>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</si>
  <si>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</si>
  <si>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</si>
  <si>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</si>
  <si>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</si>
  <si>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</si>
  <si>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</si>
  <si>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</si>
  <si>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</si>
  <si>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</si>
  <si>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</si>
  <si>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</si>
  <si>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</si>
  <si>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</si>
  <si>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</si>
  <si>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</si>
  <si>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</si>
  <si>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</si>
  <si>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</si>
  <si>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</si>
  <si>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</si>
  <si>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</si>
  <si>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</si>
  <si>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</si>
  <si>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</si>
  <si>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</si>
  <si>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</si>
  <si>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</si>
  <si>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</si>
  <si>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</si>
  <si>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</si>
  <si>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</si>
  <si>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</si>
  <si>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</si>
  <si>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</si>
  <si>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</si>
  <si>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</si>
  <si>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</si>
  <si>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</si>
  <si>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</si>
  <si>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</si>
  <si>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</si>
  <si>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</si>
  <si>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</si>
  <si>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</si>
  <si>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</si>
  <si>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</si>
  <si>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</si>
  <si>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</si>
  <si>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</si>
  <si>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</si>
  <si>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</si>
  <si>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</si>
  <si>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</si>
  <si>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</si>
  <si>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</si>
  <si>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</si>
  <si>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</si>
  <si>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</si>
  <si>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</si>
  <si>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</si>
  <si>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</si>
  <si>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</si>
  <si>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</si>
  <si>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</si>
  <si>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</si>
  <si>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</si>
  <si>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</si>
  <si>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</si>
  <si>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</si>
  <si>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</si>
  <si>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</si>
  <si>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</si>
  <si>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</si>
  <si>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</si>
  <si>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</si>
  <si>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</si>
  <si>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</si>
  <si>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</si>
  <si>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</si>
  <si>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</si>
  <si>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</si>
  <si>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</si>
  <si>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</si>
  <si>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</si>
  <si>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</si>
  <si>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</si>
  <si>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</si>
  <si>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</si>
  <si>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</si>
  <si>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</si>
  <si>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</si>
  <si>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</si>
  <si>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</si>
  <si>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</si>
  <si>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</si>
  <si>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</si>
  <si>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</si>
  <si>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</si>
  <si>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</si>
  <si>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</si>
  <si>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</si>
  <si>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</si>
  <si>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</si>
  <si>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</si>
  <si>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</si>
  <si>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</si>
  <si>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</si>
  <si>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</si>
  <si>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</si>
  <si>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</si>
  <si>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</si>
  <si>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</si>
  <si>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</si>
  <si>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</si>
  <si>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</si>
  <si>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</si>
  <si>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</si>
  <si>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</si>
  <si>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</si>
  <si>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</si>
  <si>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</si>
  <si>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</si>
  <si>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</si>
  <si>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</si>
  <si>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</si>
  <si>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</si>
  <si>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</si>
  <si>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</si>
  <si>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</si>
  <si>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</si>
  <si>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</si>
  <si>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</si>
  <si>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</si>
  <si>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</si>
  <si>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</si>
  <si>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</si>
  <si>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</si>
  <si>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</si>
  <si>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</si>
  <si>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</si>
  <si>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</si>
  <si>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</si>
  <si>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</si>
  <si>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</si>
  <si>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</si>
  <si>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</si>
  <si>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</si>
  <si>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</si>
  <si>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</si>
  <si>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</si>
  <si>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</si>
  <si>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</si>
  <si>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</si>
  <si>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</si>
  <si>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</si>
  <si>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</si>
  <si>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</si>
  <si>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</si>
  <si>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</si>
  <si>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</si>
  <si>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</si>
  <si>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</si>
  <si>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</si>
  <si>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</si>
  <si>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</si>
  <si>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</si>
  <si>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</si>
  <si>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</si>
  <si>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</si>
  <si>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</si>
  <si>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</si>
  <si>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</si>
  <si>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</si>
  <si>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</si>
  <si>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</si>
  <si>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</si>
  <si>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</si>
  <si>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</si>
  <si>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</si>
  <si>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</si>
  <si>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</si>
  <si>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</si>
  <si>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</si>
  <si>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</si>
  <si>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</si>
  <si>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</si>
  <si>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</si>
  <si>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</si>
  <si>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</si>
  <si>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</si>
  <si>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</si>
  <si>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</si>
  <si>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</si>
  <si>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</si>
  <si>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</si>
  <si>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</si>
  <si>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</si>
  <si>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</si>
  <si>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</si>
  <si>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</si>
  <si>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</si>
  <si>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</si>
  <si>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</si>
  <si>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</si>
  <si>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</si>
  <si>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</si>
  <si>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</si>
  <si>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</si>
  <si>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</si>
  <si>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</si>
  <si>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</si>
  <si>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</si>
  <si>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</si>
  <si>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</si>
  <si>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</si>
  <si>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</si>
  <si>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</si>
  <si>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</si>
  <si>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</si>
  <si>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</si>
  <si>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</si>
  <si>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</si>
  <si>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</si>
  <si>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</si>
  <si>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</si>
  <si>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</si>
  <si>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</si>
  <si>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</si>
  <si>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</si>
  <si>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</si>
  <si>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</si>
  <si>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</si>
  <si>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</si>
  <si>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</si>
  <si>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</si>
  <si>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</si>
  <si>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</si>
  <si>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</si>
  <si>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</si>
  <si>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</si>
  <si>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</si>
  <si>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</si>
  <si>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</si>
  <si>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</si>
  <si>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</si>
  <si>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</si>
  <si>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</si>
  <si>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</si>
  <si>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</si>
  <si>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</si>
  <si>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</si>
  <si>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</si>
  <si>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</si>
  <si>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</si>
  <si>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</si>
  <si>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</si>
  <si>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</si>
  <si>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</si>
  <si>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</si>
  <si>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</si>
  <si>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</si>
  <si>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</si>
  <si>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</si>
  <si>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</si>
  <si>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</si>
  <si>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</si>
  <si>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</si>
  <si>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</si>
  <si>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</si>
  <si>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</si>
  <si>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</si>
  <si>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</si>
  <si>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</si>
  <si>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</si>
  <si>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</si>
  <si>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</si>
  <si>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</si>
  <si>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</si>
  <si>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</si>
  <si>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</si>
  <si>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</si>
  <si>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</si>
  <si>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</si>
  <si>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</si>
  <si>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</si>
  <si>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</si>
  <si>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</si>
  <si>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</si>
  <si>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</si>
  <si>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</si>
  <si>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</si>
  <si>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</si>
  <si>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</si>
  <si>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</si>
  <si>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</si>
  <si>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</si>
  <si>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</si>
  <si>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</si>
  <si>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</si>
  <si>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</si>
  <si>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</si>
  <si>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</si>
  <si>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</si>
  <si>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</si>
  <si>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</si>
  <si>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</si>
  <si>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</si>
  <si>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</si>
  <si>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</si>
  <si>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</si>
  <si>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</si>
  <si>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</si>
  <si>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</si>
  <si>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</si>
  <si>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</si>
  <si>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</si>
  <si>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</si>
  <si>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</si>
  <si>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</si>
  <si>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</si>
  <si>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</si>
  <si>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</si>
  <si>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</si>
  <si>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</si>
  <si>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</si>
  <si>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</si>
  <si>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</si>
  <si>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</si>
  <si>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</si>
  <si>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</si>
  <si>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</si>
  <si>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</si>
  <si>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</si>
  <si>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</si>
  <si>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</si>
  <si>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</si>
  <si>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</si>
  <si>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</si>
  <si>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</si>
  <si>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</si>
  <si>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</si>
  <si>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</si>
  <si>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</si>
  <si>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</si>
  <si>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</si>
  <si>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</si>
  <si>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</si>
  <si>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</si>
  <si>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</si>
  <si>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</si>
  <si>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</si>
  <si>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</si>
  <si>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</si>
  <si>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</si>
  <si>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</si>
  <si>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</si>
  <si>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</si>
  <si>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</si>
  <si>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</si>
  <si>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</si>
  <si>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</si>
  <si>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</si>
  <si>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</si>
  <si>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</si>
  <si>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</si>
  <si>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</si>
  <si>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</si>
  <si>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</si>
  <si>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</si>
  <si>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</si>
  <si>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</si>
  <si>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</si>
  <si>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</si>
  <si>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</si>
  <si>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</si>
  <si>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</si>
  <si>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</si>
  <si>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</si>
  <si>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</si>
  <si>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</si>
  <si>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</si>
  <si>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</si>
  <si>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</si>
  <si>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</si>
  <si>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</si>
  <si>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</si>
  <si>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</si>
  <si>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</si>
  <si>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</si>
  <si>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</si>
  <si>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</si>
  <si>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</si>
  <si>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</si>
  <si>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</si>
  <si>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</si>
  <si>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</si>
  <si>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</si>
  <si>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</si>
  <si>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</si>
  <si>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</si>
  <si>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</si>
  <si>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</si>
  <si>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</si>
  <si>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</si>
  <si>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</si>
  <si>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</si>
  <si>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</si>
  <si>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</si>
  <si>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</si>
  <si>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</si>
  <si>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</si>
  <si>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</si>
  <si>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</si>
  <si>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</si>
  <si>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</si>
  <si>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</si>
  <si>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</si>
  <si>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</si>
  <si>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</si>
  <si>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</si>
  <si>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</si>
  <si>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</si>
  <si>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</si>
  <si>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</si>
  <si>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</si>
  <si>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</si>
  <si>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</si>
  <si>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</si>
  <si>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</si>
  <si>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</si>
  <si>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</si>
  <si>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</si>
  <si>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</si>
  <si>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</si>
  <si>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</si>
  <si>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</si>
  <si>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</si>
  <si>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</si>
  <si>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</si>
  <si>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</si>
  <si>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</si>
  <si>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</si>
  <si>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</si>
  <si>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</si>
  <si>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</si>
  <si>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</si>
  <si>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</si>
  <si>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</si>
  <si>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</si>
  <si>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</si>
  <si>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</si>
  <si>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</si>
  <si>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</si>
  <si>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</si>
  <si>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</si>
  <si>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</si>
  <si>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</si>
  <si>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</si>
  <si>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</si>
  <si>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</si>
  <si>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</si>
  <si>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</si>
  <si>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</si>
  <si>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</si>
  <si>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</si>
  <si>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</si>
  <si>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</si>
  <si>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</si>
  <si>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</si>
  <si>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</si>
  <si>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</si>
  <si>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</si>
  <si>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</si>
  <si>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</si>
  <si>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</si>
  <si>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</si>
  <si>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</si>
  <si>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</si>
  <si>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</si>
  <si>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</si>
  <si>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</si>
  <si>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</si>
  <si>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</si>
  <si>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</si>
  <si>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</si>
  <si>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</si>
  <si>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</si>
  <si>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</si>
  <si>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</si>
  <si>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</si>
  <si>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</si>
  <si>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</si>
  <si>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</si>
  <si>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</si>
  <si>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</si>
  <si>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</si>
  <si>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</si>
  <si>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</si>
  <si>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</si>
  <si>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</si>
  <si>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</si>
  <si>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</si>
  <si>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</si>
  <si>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</si>
  <si>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</si>
  <si>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</si>
  <si>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</si>
  <si>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</si>
  <si>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</si>
  <si>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</si>
  <si>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</si>
  <si>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</si>
  <si>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</si>
  <si>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</si>
  <si>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</si>
  <si>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</si>
  <si>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</si>
  <si>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</si>
  <si>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</si>
  <si>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</si>
  <si>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</si>
  <si>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</si>
  <si>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</si>
  <si>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</si>
  <si>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</si>
  <si>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</si>
  <si>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</si>
  <si>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</si>
  <si>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</si>
  <si>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</si>
  <si>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</si>
  <si>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</si>
  <si>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</si>
  <si>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</si>
  <si>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</si>
  <si>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</si>
  <si>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</si>
  <si>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</si>
  <si>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</si>
  <si>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</si>
  <si>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</si>
  <si>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</si>
  <si>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</si>
  <si>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</si>
  <si>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</si>
  <si>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</si>
  <si>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</si>
  <si>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</si>
  <si>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</si>
  <si>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</si>
  <si>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</si>
  <si>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</si>
  <si>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</si>
  <si>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</si>
  <si>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</si>
  <si>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</si>
  <si>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</si>
  <si>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</si>
  <si>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</si>
  <si>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</si>
  <si>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</si>
  <si>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</si>
  <si>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</si>
  <si>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</si>
  <si>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</si>
  <si>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</si>
  <si>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</si>
  <si>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</si>
  <si>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</si>
  <si>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</si>
  <si>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</si>
  <si>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</si>
  <si>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</si>
  <si>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</si>
  <si>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</si>
  <si>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</si>
  <si>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</si>
  <si>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</si>
  <si>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</si>
  <si>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</si>
  <si>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</si>
  <si>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</si>
  <si>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</si>
  <si>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</si>
  <si>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</si>
  <si>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</si>
  <si>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</si>
  <si>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</si>
  <si>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</si>
  <si>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</si>
  <si>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</si>
  <si>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</si>
  <si>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</si>
  <si>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</si>
  <si>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</si>
  <si>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</si>
  <si>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</si>
  <si>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</si>
  <si>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</si>
  <si>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</si>
  <si>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</si>
  <si>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</si>
  <si>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</si>
  <si>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</si>
  <si>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</si>
  <si>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</si>
  <si>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</si>
  <si>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</si>
  <si>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</si>
  <si>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</si>
  <si>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</si>
  <si>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</si>
  <si>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</si>
  <si>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</si>
  <si>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</si>
  <si>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</si>
  <si>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</si>
  <si>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</si>
  <si>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</si>
  <si>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</si>
  <si>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</si>
  <si>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</si>
  <si>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</si>
  <si>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</si>
  <si>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</si>
  <si>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</si>
  <si>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</si>
  <si>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</si>
  <si>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</si>
  <si>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</si>
  <si>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</si>
  <si>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</si>
  <si>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</si>
  <si>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</si>
  <si>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</si>
  <si>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</si>
  <si>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</si>
  <si>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</si>
  <si>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</si>
  <si>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</si>
  <si>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</si>
  <si>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</si>
  <si>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</si>
  <si>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</si>
  <si>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</si>
  <si>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</si>
  <si>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</si>
  <si>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</si>
  <si>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</si>
  <si>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</si>
  <si>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</si>
  <si>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</si>
  <si>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</si>
  <si>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</si>
  <si>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</si>
  <si>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</si>
  <si>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</si>
  <si>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</si>
  <si>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</si>
  <si>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</si>
  <si>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</si>
  <si>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</si>
  <si>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</si>
  <si>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</si>
  <si>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</si>
  <si>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</si>
  <si>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</si>
  <si>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</si>
  <si>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</si>
  <si>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</si>
  <si>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</si>
  <si>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</si>
  <si>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</si>
  <si>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</si>
  <si>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</si>
  <si>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</si>
  <si>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</si>
  <si>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</si>
  <si>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</si>
  <si>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</si>
  <si>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</si>
  <si>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</si>
  <si>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</si>
  <si>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</si>
  <si>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</si>
  <si>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</si>
  <si>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</si>
  <si>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</si>
  <si>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</si>
  <si>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</si>
  <si>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</si>
  <si>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</si>
  <si>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</si>
  <si>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</si>
  <si>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</si>
  <si>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</si>
  <si>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</si>
  <si>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</si>
  <si>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</si>
  <si>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</si>
  <si>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</si>
  <si>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</si>
  <si>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</si>
  <si>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</si>
  <si>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</si>
  <si>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</si>
  <si>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</si>
  <si>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</si>
  <si>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</si>
  <si>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</si>
  <si>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</si>
  <si>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</si>
  <si>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</si>
  <si>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</si>
  <si>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</si>
  <si>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</si>
  <si>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</si>
  <si>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</si>
  <si>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</si>
  <si>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</si>
  <si>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</si>
  <si>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</si>
  <si>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</si>
  <si>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</si>
  <si>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</si>
  <si>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</si>
  <si>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</si>
  <si>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</si>
  <si>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</si>
  <si>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</si>
  <si>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</si>
  <si>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</si>
  <si>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</si>
  <si>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</si>
  <si>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</si>
  <si>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</si>
  <si>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</si>
  <si>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</si>
  <si>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</si>
  <si>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</si>
  <si>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</si>
  <si>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</si>
  <si>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</si>
  <si>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</si>
  <si>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</si>
  <si>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</si>
  <si>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</si>
  <si>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</si>
  <si>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</si>
  <si>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</si>
  <si>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</si>
  <si>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</si>
  <si>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</si>
  <si>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</si>
  <si>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</si>
  <si>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</si>
  <si>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</si>
  <si>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</si>
  <si>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</si>
  <si>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</si>
  <si>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</si>
  <si>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</si>
  <si>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</si>
  <si>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</si>
  <si>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</si>
  <si>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</si>
  <si>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</si>
  <si>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</si>
  <si>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</si>
  <si>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</si>
  <si>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</si>
  <si>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</si>
  <si>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</si>
  <si>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</si>
  <si>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</si>
  <si>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</si>
  <si>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</si>
  <si>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</si>
  <si>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</si>
  <si>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</si>
  <si>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</si>
  <si>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</si>
  <si>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</si>
  <si>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</si>
  <si>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</si>
  <si>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</si>
  <si>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</si>
  <si>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</si>
  <si>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</si>
  <si>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</si>
  <si>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</si>
  <si>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</si>
  <si>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</si>
  <si>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</si>
  <si>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</si>
  <si>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</si>
  <si>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</si>
  <si>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</si>
  <si>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</si>
  <si>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</si>
  <si>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</si>
  <si>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</si>
  <si>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</si>
  <si>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</si>
  <si>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</si>
  <si>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</si>
  <si>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</si>
  <si>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</si>
  <si>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</si>
  <si>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</si>
  <si>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</si>
  <si>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</si>
  <si>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</si>
  <si>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</si>
  <si>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</si>
  <si>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</si>
  <si>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</si>
  <si>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</si>
  <si>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</si>
  <si>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</si>
  <si>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</si>
  <si>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</si>
  <si>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</si>
  <si>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</si>
  <si>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</si>
  <si>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</si>
  <si>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</si>
  <si>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</si>
  <si>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</si>
  <si>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</si>
  <si>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</si>
  <si>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</si>
  <si>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</si>
  <si>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</si>
  <si>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</si>
  <si>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</si>
  <si>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</si>
  <si>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</si>
  <si>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</si>
  <si>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</si>
  <si>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</si>
  <si>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</si>
  <si>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</si>
  <si>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</si>
  <si>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</si>
  <si>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</si>
  <si>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</si>
  <si>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</si>
  <si>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</si>
  <si>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</si>
  <si>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</si>
  <si>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</si>
  <si>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</si>
  <si>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</si>
  <si>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</si>
  <si>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</si>
  <si>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</si>
  <si>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</si>
  <si>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</si>
  <si>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</si>
  <si>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</si>
  <si>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</si>
  <si>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</si>
  <si>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</si>
  <si>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</si>
  <si>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</si>
  <si>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</si>
  <si>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</si>
  <si>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</si>
  <si>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</si>
  <si>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</si>
  <si>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</si>
  <si>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</si>
  <si>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</si>
  <si>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</si>
  <si>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</si>
  <si>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</si>
  <si>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</si>
  <si>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</si>
  <si>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</si>
  <si>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</si>
  <si>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</si>
  <si>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</si>
  <si>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</si>
  <si>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</si>
  <si>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</si>
  <si>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</si>
  <si>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</si>
  <si>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</si>
  <si>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</si>
  <si>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</si>
  <si>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</si>
  <si>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</si>
  <si>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</si>
  <si>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</si>
  <si>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</si>
  <si>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</si>
  <si>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</si>
  <si>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</si>
  <si>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</si>
  <si>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</si>
  <si>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</si>
  <si>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</si>
  <si>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</si>
  <si>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</si>
  <si>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</si>
  <si>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</si>
  <si>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</si>
  <si>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</si>
  <si>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</si>
  <si>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</si>
  <si>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</si>
  <si>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</si>
  <si>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</si>
  <si>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</si>
  <si>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</si>
  <si>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</si>
  <si>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</si>
  <si>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</si>
  <si>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</si>
  <si>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</si>
  <si>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</si>
  <si>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</si>
  <si>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</si>
  <si>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</si>
  <si>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</si>
  <si>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</si>
  <si>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</si>
  <si>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</si>
  <si>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</si>
  <si>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</si>
  <si>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</si>
  <si>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</si>
  <si>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</si>
  <si>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</si>
  <si>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</si>
  <si>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</si>
  <si>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</si>
  <si>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</si>
  <si>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</si>
  <si>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</si>
  <si>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</si>
  <si>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</si>
  <si>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</si>
  <si>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</si>
  <si>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</si>
  <si>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</si>
  <si>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</si>
  <si>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</si>
  <si>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</si>
  <si>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</si>
  <si>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</si>
  <si>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</si>
  <si>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</si>
  <si>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</si>
  <si>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</si>
  <si>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</si>
  <si>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</si>
  <si>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</si>
  <si>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</si>
  <si>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</si>
  <si>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</si>
  <si>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</si>
  <si>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</si>
  <si>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</si>
  <si>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</si>
  <si>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</si>
  <si>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</si>
  <si>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</si>
  <si>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</si>
  <si>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</si>
  <si>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</si>
  <si>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</si>
  <si>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</si>
  <si>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</si>
  <si>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</si>
  <si>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</si>
  <si>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</si>
  <si>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</si>
  <si>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</si>
  <si>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</si>
  <si>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</si>
  <si>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</si>
  <si>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</si>
  <si>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</si>
  <si>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</si>
  <si>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</si>
  <si>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</si>
  <si>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</si>
  <si>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</si>
  <si>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</si>
  <si>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</si>
  <si>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</si>
  <si>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</si>
  <si>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</si>
  <si>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</si>
  <si>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</si>
  <si>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</si>
  <si>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</si>
  <si>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</si>
  <si>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</si>
  <si>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</si>
  <si>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</si>
  <si>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</si>
  <si>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</si>
  <si>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</si>
  <si>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</si>
  <si>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</si>
  <si>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</si>
  <si>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</si>
  <si>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</si>
  <si>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</si>
  <si>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</si>
  <si>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</si>
  <si>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</si>
  <si>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</si>
  <si>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</si>
  <si>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</si>
  <si>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</si>
  <si>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</si>
  <si>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</si>
  <si>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</si>
  <si>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</si>
  <si>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</si>
  <si>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</si>
  <si>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</si>
  <si>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</si>
  <si>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</si>
  <si>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</si>
  <si>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</si>
  <si>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</si>
  <si>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</si>
  <si>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</si>
  <si>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</si>
  <si>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</si>
  <si>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</si>
  <si>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</si>
  <si>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</si>
  <si>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</si>
  <si>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</si>
  <si>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</si>
  <si>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</si>
  <si>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</si>
  <si>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</si>
  <si>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</si>
  <si>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</si>
  <si>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</si>
  <si>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</si>
  <si>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</si>
  <si>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</si>
  <si>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</si>
  <si>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</si>
  <si>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</si>
  <si>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</si>
  <si>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</si>
  <si>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</si>
  <si>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</si>
  <si>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</si>
  <si>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</si>
  <si>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</si>
  <si>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</si>
  <si>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</si>
  <si>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</si>
  <si>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</si>
  <si>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</si>
  <si>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</si>
  <si>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</si>
  <si>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</si>
  <si>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</si>
  <si>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</si>
  <si>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</si>
  <si>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</si>
  <si>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</si>
  <si>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</si>
  <si>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</si>
  <si>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</si>
  <si>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</si>
  <si>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</si>
  <si>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</si>
  <si>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</si>
  <si>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</si>
  <si>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</si>
  <si>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</si>
  <si>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</si>
  <si>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</si>
  <si>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</si>
  <si>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</si>
  <si>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</si>
  <si>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</si>
  <si>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</si>
  <si>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</si>
  <si>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</si>
  <si>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</si>
  <si>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</si>
  <si>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</si>
  <si>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</si>
  <si>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</si>
  <si>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</si>
  <si>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</si>
  <si>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</si>
  <si>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</si>
  <si>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</si>
  <si>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</si>
  <si>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</si>
  <si>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</si>
  <si>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</si>
  <si>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</si>
  <si>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</si>
  <si>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</si>
  <si>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</si>
  <si>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</si>
  <si>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</si>
  <si>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</si>
  <si>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</si>
  <si>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</si>
  <si>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</si>
  <si>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</si>
  <si>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</si>
  <si>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</si>
  <si>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</si>
  <si>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</si>
  <si>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</si>
  <si>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</si>
  <si>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</si>
  <si>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</si>
  <si>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</si>
  <si>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</si>
  <si>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</si>
  <si>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</si>
  <si>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</si>
  <si>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</si>
  <si>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</si>
  <si>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</si>
  <si>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</si>
  <si>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</si>
  <si>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</si>
  <si>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</si>
  <si>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</si>
  <si>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</si>
  <si>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</si>
  <si>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</si>
  <si>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</si>
  <si>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</si>
  <si>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</si>
  <si>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</si>
  <si>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</si>
  <si>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</si>
  <si>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</si>
  <si>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</si>
  <si>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</si>
  <si>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</si>
  <si>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</si>
  <si>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</si>
  <si>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</si>
  <si>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</si>
  <si>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</si>
  <si>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</si>
  <si>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</si>
  <si>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</si>
  <si>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</si>
  <si>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</si>
  <si>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</si>
  <si>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</si>
  <si>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</si>
  <si>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</si>
  <si>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</si>
  <si>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</si>
  <si>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</si>
  <si>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</si>
  <si>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</si>
  <si>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</si>
  <si>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</si>
  <si>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</si>
  <si>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</si>
  <si>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</si>
  <si>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</si>
  <si>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</si>
  <si>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</si>
  <si>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</si>
  <si>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</si>
  <si>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</si>
  <si>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</si>
  <si>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</si>
  <si>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</si>
  <si>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</si>
  <si>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</si>
  <si>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</si>
  <si>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</si>
  <si>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</si>
  <si>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</si>
  <si>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</si>
  <si>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</si>
  <si>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</si>
  <si>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</si>
  <si>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</si>
  <si>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</si>
  <si>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</si>
  <si>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</si>
  <si>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</si>
  <si>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</si>
  <si>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</si>
  <si>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</si>
  <si>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</si>
  <si>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</si>
  <si>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</si>
  <si>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</si>
  <si>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</si>
  <si>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</si>
  <si>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</si>
  <si>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</si>
  <si>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</si>
  <si>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</si>
  <si>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</si>
  <si>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</si>
  <si>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</si>
  <si>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</si>
  <si>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</si>
  <si>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</si>
  <si>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</si>
  <si>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</si>
  <si>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</si>
  <si>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</si>
  <si>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</si>
  <si>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</si>
  <si>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</si>
  <si>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</si>
  <si>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</si>
  <si>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</si>
  <si>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</si>
  <si>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</si>
  <si>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</si>
  <si>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</si>
  <si>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</si>
  <si>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</si>
  <si>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</si>
  <si>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</si>
  <si>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</si>
  <si>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</si>
  <si>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</si>
  <si>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</si>
  <si>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</si>
  <si>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</si>
  <si>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</si>
  <si>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</si>
  <si>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</si>
  <si>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</si>
  <si>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</si>
  <si>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</si>
  <si>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</si>
  <si>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</si>
  <si>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</si>
  <si>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</si>
  <si>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</si>
  <si>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</si>
  <si>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</si>
  <si>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</si>
  <si>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</si>
  <si>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</si>
  <si>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</si>
  <si>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</si>
  <si>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</si>
  <si>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</si>
  <si>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</si>
  <si>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</si>
  <si>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</si>
  <si>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</si>
  <si>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</si>
  <si>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</si>
  <si>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</si>
  <si>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</si>
  <si>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</si>
  <si>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</si>
  <si>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</si>
  <si>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</si>
  <si>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</si>
  <si>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</si>
  <si>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</si>
  <si>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</si>
  <si>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</si>
  <si>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</si>
  <si>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</si>
  <si>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</si>
  <si>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</si>
  <si>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</si>
  <si>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</si>
  <si>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</si>
  <si>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</si>
  <si>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</si>
  <si>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</si>
  <si>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</si>
  <si>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</si>
  <si>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</si>
  <si>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</si>
  <si>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</si>
  <si>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</si>
  <si>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</si>
  <si>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</si>
  <si>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</si>
  <si>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</si>
  <si>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</si>
  <si>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</si>
  <si>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</si>
  <si>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</si>
  <si>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</si>
  <si>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</si>
  <si>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</si>
  <si>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</si>
  <si>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</si>
  <si>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</si>
  <si>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</si>
  <si>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</si>
  <si>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</si>
  <si>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</si>
  <si>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</si>
  <si>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</si>
  <si>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</si>
  <si>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</si>
  <si>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</si>
  <si>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</si>
  <si>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</si>
  <si>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</si>
  <si>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</si>
  <si>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</si>
  <si>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</si>
  <si>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</si>
  <si>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</si>
  <si>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</si>
  <si>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</si>
  <si>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</si>
  <si>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</si>
  <si>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</si>
  <si>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</si>
  <si>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</si>
  <si>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</si>
  <si>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</si>
  <si>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</si>
  <si>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</si>
  <si>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</si>
  <si>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</si>
  <si>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</si>
  <si>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</si>
  <si>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</si>
  <si>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</si>
  <si>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</si>
  <si>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</si>
  <si>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</si>
  <si>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</si>
  <si>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</si>
  <si>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</si>
  <si>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</si>
  <si>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</si>
  <si>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</si>
  <si>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</si>
  <si>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</si>
  <si>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</si>
  <si>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</si>
  <si>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</si>
  <si>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</si>
  <si>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</si>
  <si>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</si>
  <si>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</si>
  <si>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</si>
  <si>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</si>
  <si>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</si>
  <si>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</si>
  <si>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</si>
  <si>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</si>
  <si>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</si>
  <si>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</si>
  <si>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</si>
  <si>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</si>
  <si>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</si>
  <si>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</si>
  <si>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</si>
  <si>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</si>
  <si>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</si>
  <si>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</si>
  <si>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</si>
  <si>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</si>
  <si>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</si>
  <si>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</si>
  <si>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</si>
  <si>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</si>
  <si>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</si>
  <si>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</si>
  <si>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</si>
  <si>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</si>
  <si>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</si>
  <si>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</si>
  <si>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</si>
  <si>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</si>
  <si>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</si>
  <si>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</si>
  <si>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</si>
  <si>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</si>
  <si>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</si>
  <si>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</si>
  <si>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</si>
  <si>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</si>
  <si>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</si>
  <si>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</si>
  <si>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</si>
  <si>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</si>
  <si>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</si>
  <si>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</si>
  <si>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</si>
  <si>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</si>
  <si>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</si>
  <si>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</si>
  <si>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</si>
  <si>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</si>
  <si>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</si>
  <si>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</si>
  <si>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</si>
  <si>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</si>
  <si>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</si>
  <si>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</si>
  <si>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</si>
  <si>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</si>
  <si>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</si>
  <si>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</si>
  <si>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</si>
  <si>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</si>
  <si>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</si>
  <si>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</si>
  <si>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</si>
  <si>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</si>
  <si>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</si>
  <si>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</si>
  <si>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</si>
  <si>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</si>
  <si>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</si>
  <si>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</si>
  <si>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</si>
  <si>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</si>
  <si>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</si>
  <si>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</si>
  <si>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</si>
  <si>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</si>
  <si>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</si>
  <si>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</si>
  <si>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</si>
  <si>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</si>
  <si>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</si>
  <si>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</si>
  <si>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</si>
  <si>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</si>
  <si>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</si>
  <si>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</si>
  <si>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</si>
  <si>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</si>
  <si>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</si>
  <si>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</si>
  <si>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</si>
  <si>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</si>
  <si>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</si>
  <si>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</si>
  <si>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</si>
  <si>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</si>
  <si>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</si>
  <si>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</si>
  <si>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</si>
  <si>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</si>
  <si>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</si>
  <si>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</si>
  <si>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</si>
  <si>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</si>
  <si>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</si>
  <si>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</si>
  <si>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</si>
  <si>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</si>
  <si>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</si>
  <si>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</si>
  <si>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</si>
  <si>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</si>
  <si>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</si>
  <si>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</si>
  <si>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</si>
  <si>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</si>
  <si>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</si>
  <si>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</si>
  <si>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</si>
  <si>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</si>
  <si>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</si>
  <si>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</si>
  <si>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</si>
  <si>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</si>
  <si>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</si>
  <si>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</si>
  <si>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</si>
  <si>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</si>
  <si>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</si>
  <si>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</si>
  <si>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</si>
  <si>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</si>
  <si>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</si>
  <si>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</si>
  <si>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</si>
  <si>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</si>
  <si>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</si>
  <si>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</si>
  <si>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</si>
  <si>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</si>
  <si>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</si>
  <si>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</si>
  <si>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</si>
  <si>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</si>
  <si>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</si>
  <si>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</si>
  <si>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</si>
  <si>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</si>
  <si>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</si>
  <si>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</si>
  <si>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</si>
  <si>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</si>
  <si>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</si>
  <si>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</si>
  <si>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</si>
  <si>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</si>
  <si>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</si>
  <si>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</si>
  <si>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</si>
  <si>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</si>
  <si>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</si>
  <si>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</si>
  <si>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</si>
  <si>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</si>
  <si>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</si>
  <si>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</si>
  <si>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</si>
  <si>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</si>
  <si>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</si>
  <si>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</si>
  <si>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</si>
  <si>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</si>
  <si>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</si>
  <si>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</si>
  <si>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</si>
  <si>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</si>
  <si>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</si>
  <si>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</si>
  <si>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</si>
  <si>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</si>
  <si>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</si>
  <si>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</si>
  <si>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</si>
  <si>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</si>
  <si>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</si>
  <si>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</si>
  <si>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</si>
  <si>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</si>
  <si>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</si>
  <si>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</si>
  <si>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</si>
  <si>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</si>
  <si>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</si>
  <si>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</si>
  <si>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</si>
  <si>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</si>
  <si>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</si>
  <si>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</si>
  <si>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</si>
  <si>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</si>
  <si>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</si>
  <si>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</si>
  <si>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</si>
  <si>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</si>
  <si>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</si>
  <si>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</si>
  <si>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</si>
  <si>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</si>
  <si>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</si>
  <si>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</si>
  <si>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</si>
  <si>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</si>
  <si>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</si>
  <si>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</si>
  <si>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</si>
  <si>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</si>
  <si>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</si>
  <si>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</si>
  <si>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</si>
  <si>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</si>
  <si>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</si>
  <si>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Брус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</si>
</sst>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160</c:v>
                </c:pt>
                <c:pt idx="1">
                  <c:v>200</c:v>
                </c:pt>
                <c:pt idx="2">
                  <c:v>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257</c:v>
                </c:pt>
                <c:pt idx="1">
                  <c:v>276</c:v>
                </c:pt>
                <c:pt idx="2">
                  <c:v>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51264"/>
        <c:axId val="90252800"/>
      </c:barChart>
      <c:catAx>
        <c:axId val="902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2800"/>
        <c:crosses val="autoZero"/>
        <c:auto val="1"/>
        <c:lblAlgn val="ctr"/>
        <c:lblOffset val="100"/>
        <c:noMultiLvlLbl val="0"/>
      </c:catAx>
      <c:valAx>
        <c:axId val="9025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1264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572</c:v>
                </c:pt>
                <c:pt idx="1">
                  <c:v>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17088"/>
        <c:axId val="154258816"/>
      </c:barChart>
      <c:catAx>
        <c:axId val="154217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258816"/>
        <c:crosses val="autoZero"/>
        <c:auto val="1"/>
        <c:lblAlgn val="ctr"/>
        <c:lblOffset val="100"/>
        <c:noMultiLvlLbl val="0"/>
      </c:catAx>
      <c:valAx>
        <c:axId val="15425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1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644</c:v>
                </c:pt>
                <c:pt idx="1">
                  <c:v>579</c:v>
                </c:pt>
                <c:pt idx="2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734592"/>
        <c:axId val="154893312"/>
      </c:barChart>
      <c:catAx>
        <c:axId val="15473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93312"/>
        <c:crosses val="autoZero"/>
        <c:auto val="1"/>
        <c:lblAlgn val="ctr"/>
        <c:lblOffset val="100"/>
        <c:noMultiLvlLbl val="0"/>
      </c:catAx>
      <c:valAx>
        <c:axId val="15489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3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10</c:v>
                </c:pt>
                <c:pt idx="1">
                  <c:v>22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25088"/>
        <c:axId val="155233664"/>
      </c:barChart>
      <c:catAx>
        <c:axId val="155225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33664"/>
        <c:crosses val="autoZero"/>
        <c:auto val="1"/>
        <c:lblAlgn val="ctr"/>
        <c:lblOffset val="100"/>
        <c:noMultiLvlLbl val="0"/>
      </c:catAx>
      <c:valAx>
        <c:axId val="155233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5225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22</c:v>
                </c:pt>
                <c:pt idx="1">
                  <c:v>21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661824"/>
        <c:axId val="155846528"/>
      </c:barChart>
      <c:catAx>
        <c:axId val="15566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846528"/>
        <c:crosses val="autoZero"/>
        <c:auto val="1"/>
        <c:lblAlgn val="ctr"/>
        <c:lblOffset val="100"/>
        <c:noMultiLvlLbl val="0"/>
      </c:catAx>
      <c:valAx>
        <c:axId val="15584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61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33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008448"/>
        <c:axId val="156083712"/>
      </c:barChart>
      <c:catAx>
        <c:axId val="156008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83712"/>
        <c:crosses val="autoZero"/>
        <c:auto val="1"/>
        <c:lblAlgn val="ctr"/>
        <c:lblOffset val="100"/>
        <c:noMultiLvlLbl val="0"/>
      </c:catAx>
      <c:valAx>
        <c:axId val="156083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08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220.381</c:v>
                </c:pt>
                <c:pt idx="1">
                  <c:v>455.161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18432"/>
        <c:axId val="156472448"/>
      </c:barChart>
      <c:catAx>
        <c:axId val="156418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2448"/>
        <c:crosses val="autoZero"/>
        <c:auto val="1"/>
        <c:lblAlgn val="ctr"/>
        <c:lblOffset val="100"/>
        <c:noMultiLvlLbl val="0"/>
      </c:catAx>
      <c:valAx>
        <c:axId val="156472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18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4466</c:v>
                </c:pt>
                <c:pt idx="1">
                  <c:v>4252</c:v>
                </c:pt>
                <c:pt idx="2">
                  <c:v>4119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530176"/>
        <c:axId val="156549120"/>
      </c:barChart>
      <c:catAx>
        <c:axId val="15653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49120"/>
        <c:crosses val="autoZero"/>
        <c:auto val="1"/>
        <c:lblAlgn val="ctr"/>
        <c:lblOffset val="100"/>
        <c:noMultiLvlLbl val="0"/>
      </c:catAx>
      <c:valAx>
        <c:axId val="15654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30176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493376"/>
        <c:axId val="161495680"/>
      </c:barChart>
      <c:catAx>
        <c:axId val="16149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495680"/>
        <c:crosses val="autoZero"/>
        <c:auto val="1"/>
        <c:lblAlgn val="ctr"/>
        <c:lblOffset val="100"/>
        <c:noMultiLvlLbl val="0"/>
      </c:catAx>
      <c:valAx>
        <c:axId val="161495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493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30.9</c:v>
                </c:pt>
                <c:pt idx="1">
                  <c:v>12.3</c:v>
                </c:pt>
                <c:pt idx="2">
                  <c:v>9.6999999999999993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8336768"/>
        <c:axId val="208338304"/>
      </c:barChart>
      <c:catAx>
        <c:axId val="20833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8338304"/>
        <c:crosses val="autoZero"/>
        <c:auto val="1"/>
        <c:lblAlgn val="ctr"/>
        <c:lblOffset val="100"/>
        <c:noMultiLvlLbl val="0"/>
      </c:catAx>
      <c:valAx>
        <c:axId val="208338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8336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14.76774758983348</c:v>
                </c:pt>
                <c:pt idx="1">
                  <c:v>59.041776219690334</c:v>
                </c:pt>
                <c:pt idx="2">
                  <c:v>26.190476190476193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38</c:v>
                </c:pt>
                <c:pt idx="1">
                  <c:v>56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4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549632"/>
        <c:axId val="90561536"/>
      </c:barChart>
      <c:catAx>
        <c:axId val="90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1536"/>
        <c:crosses val="autoZero"/>
        <c:auto val="1"/>
        <c:lblAlgn val="ctr"/>
        <c:lblOffset val="100"/>
        <c:noMultiLvlLbl val="0"/>
      </c:catAx>
      <c:valAx>
        <c:axId val="9056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49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9</c:v>
                </c:pt>
                <c:pt idx="1">
                  <c:v>6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14792064"/>
        <c:axId val="214793600"/>
      </c:barChart>
      <c:catAx>
        <c:axId val="21479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4793600"/>
        <c:crosses val="autoZero"/>
        <c:auto val="1"/>
        <c:lblAlgn val="ctr"/>
        <c:lblOffset val="100"/>
        <c:noMultiLvlLbl val="0"/>
      </c:catAx>
      <c:valAx>
        <c:axId val="214793600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14792064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15561344"/>
        <c:axId val="215563264"/>
      </c:barChart>
      <c:catAx>
        <c:axId val="21556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5563264"/>
        <c:crosses val="autoZero"/>
        <c:auto val="1"/>
        <c:lblAlgn val="ctr"/>
        <c:lblOffset val="100"/>
        <c:noMultiLvlLbl val="0"/>
      </c:catAx>
      <c:valAx>
        <c:axId val="21556326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1556134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98.3</c:v>
                </c:pt>
                <c:pt idx="1">
                  <c:v>100</c:v>
                </c:pt>
                <c:pt idx="2">
                  <c:v>109.5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94.6</c:v>
                </c:pt>
                <c:pt idx="1">
                  <c:v>95.7</c:v>
                </c:pt>
                <c:pt idx="2">
                  <c:v>101.5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5977984"/>
        <c:axId val="215979520"/>
      </c:barChart>
      <c:catAx>
        <c:axId val="215977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5979520"/>
        <c:crosses val="autoZero"/>
        <c:auto val="1"/>
        <c:lblAlgn val="ctr"/>
        <c:lblOffset val="100"/>
        <c:noMultiLvlLbl val="0"/>
      </c:catAx>
      <c:valAx>
        <c:axId val="21597952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597798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736</c:v>
                </c:pt>
                <c:pt idx="1">
                  <c:v>665</c:v>
                </c:pt>
                <c:pt idx="2">
                  <c:v>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6271872"/>
        <c:axId val="216636032"/>
      </c:barChart>
      <c:catAx>
        <c:axId val="21627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636032"/>
        <c:crosses val="autoZero"/>
        <c:auto val="1"/>
        <c:lblAlgn val="ctr"/>
        <c:lblOffset val="100"/>
        <c:noMultiLvlLbl val="0"/>
      </c:catAx>
      <c:valAx>
        <c:axId val="216636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271872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8</c:v>
                </c:pt>
                <c:pt idx="1">
                  <c:v>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6</c:v>
                </c:pt>
                <c:pt idx="1">
                  <c:v>7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6962176"/>
        <c:axId val="216977408"/>
      </c:barChart>
      <c:catAx>
        <c:axId val="21696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977408"/>
        <c:crosses val="autoZero"/>
        <c:auto val="1"/>
        <c:lblAlgn val="ctr"/>
        <c:lblOffset val="100"/>
        <c:noMultiLvlLbl val="0"/>
      </c:catAx>
      <c:valAx>
        <c:axId val="21697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96217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110</c:v>
                </c:pt>
                <c:pt idx="1">
                  <c:v>99</c:v>
                </c:pt>
                <c:pt idx="2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104</c:v>
                </c:pt>
                <c:pt idx="1">
                  <c:v>118</c:v>
                </c:pt>
                <c:pt idx="2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7142016"/>
        <c:axId val="217143936"/>
      </c:barChart>
      <c:catAx>
        <c:axId val="21714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7143936"/>
        <c:crosses val="autoZero"/>
        <c:auto val="1"/>
        <c:lblAlgn val="ctr"/>
        <c:lblOffset val="100"/>
        <c:noMultiLvlLbl val="0"/>
      </c:catAx>
      <c:valAx>
        <c:axId val="217143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7142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1.8039731229915277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2.0230791703184341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1.9938650306748467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2.1764534034472685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2.1107215892491968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2.3955594507741749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2.3517382413087935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2.651183172655565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2.5708442886356995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3.3888401986561498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3.8416593631317562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3.7394098743791995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3.7832310838445808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4.0242477359041775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3.4107508033888401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2.7023079170318436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1.8770084721004967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1.4607069821793748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8338816"/>
        <c:axId val="218686976"/>
      </c:barChart>
      <c:catAx>
        <c:axId val="21833881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18686976"/>
        <c:crosses val="autoZero"/>
        <c:auto val="1"/>
        <c:lblAlgn val="ctr"/>
        <c:lblOffset val="100"/>
        <c:noMultiLvlLbl val="0"/>
      </c:catAx>
      <c:valAx>
        <c:axId val="21868697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183388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2.0449897750511248</c:v>
                </c:pt>
                <c:pt idx="1">
                  <c:v>2.0595968448729183</c:v>
                </c:pt>
                <c:pt idx="2">
                  <c:v>2.1764534034472685</c:v>
                </c:pt>
                <c:pt idx="3">
                  <c:v>2.366345311130587</c:v>
                </c:pt>
                <c:pt idx="4">
                  <c:v>2.5854513584574934</c:v>
                </c:pt>
                <c:pt idx="5">
                  <c:v>2.6146654981010808</c:v>
                </c:pt>
                <c:pt idx="6">
                  <c:v>2.9579316389132337</c:v>
                </c:pt>
                <c:pt idx="7">
                  <c:v>2.8264680105170905</c:v>
                </c:pt>
                <c:pt idx="8">
                  <c:v>2.9214139643587496</c:v>
                </c:pt>
                <c:pt idx="9">
                  <c:v>3.6663745252702307</c:v>
                </c:pt>
                <c:pt idx="10">
                  <c:v>3.9950335962605901</c:v>
                </c:pt>
                <c:pt idx="11">
                  <c:v>4.3675138767163304</c:v>
                </c:pt>
                <c:pt idx="12">
                  <c:v>4.3967280163599183</c:v>
                </c:pt>
                <c:pt idx="13">
                  <c:v>4.4113350861817118</c:v>
                </c:pt>
                <c:pt idx="14">
                  <c:v>3.5276073619631898</c:v>
                </c:pt>
                <c:pt idx="15">
                  <c:v>2.2787028921998247</c:v>
                </c:pt>
                <c:pt idx="16">
                  <c:v>1.6652059596844873</c:v>
                </c:pt>
                <c:pt idx="17">
                  <c:v>0.83260297984224363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9080576"/>
        <c:axId val="219100288"/>
      </c:barChart>
      <c:catAx>
        <c:axId val="21908057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19100288"/>
        <c:crosses val="autoZero"/>
        <c:auto val="1"/>
        <c:lblAlgn val="ctr"/>
        <c:lblOffset val="100"/>
        <c:noMultiLvlLbl val="0"/>
      </c:catAx>
      <c:valAx>
        <c:axId val="21910028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08057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1.7325017325017324E-2</c:v>
                </c:pt>
                <c:pt idx="1">
                  <c:v>3.2399157621901827E-2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3.3264033264033266</c:v>
                </c:pt>
                <c:pt idx="1">
                  <c:v>0.74518062530374207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AC5-4124-AA28-A074295F069A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6AC5-4124-AA28-A074295F069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16.528066528066528</c:v>
                </c:pt>
                <c:pt idx="1">
                  <c:v>7.5328041470921754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6AC5-4124-AA28-A074295F069A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6AC5-4124-AA28-A074295F069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23.024948024948024</c:v>
                </c:pt>
                <c:pt idx="1">
                  <c:v>23.602786327555485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6AC5-4124-AA28-A074295F069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6AC5-4124-AA28-A074295F069A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42.792792792792795</c:v>
                </c:pt>
                <c:pt idx="1">
                  <c:v>54.673578486959343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6AC5-4124-AA28-A074295F069A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6AC5-4124-AA28-A074295F069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4.6084546084546085</c:v>
                </c:pt>
                <c:pt idx="1">
                  <c:v>4.0498947027377286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6AC5-4124-AA28-A074295F069A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6AC5-4124-AA28-A074295F069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9.7020097020097023</c:v>
                </c:pt>
                <c:pt idx="1">
                  <c:v>9.3633565527296287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19680768"/>
        <c:axId val="219682304"/>
      </c:barChart>
      <c:catAx>
        <c:axId val="219680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9682304"/>
        <c:crosses val="autoZero"/>
        <c:auto val="1"/>
        <c:lblAlgn val="ctr"/>
        <c:lblOffset val="100"/>
        <c:noMultiLvlLbl val="0"/>
      </c:catAx>
      <c:valAx>
        <c:axId val="2196823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96807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A93-44C2-B2E6-2404B2DE691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A93-44C2-B2E6-2404B2DE691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39.223839223839221</c:v>
                </c:pt>
                <c:pt idx="1">
                  <c:v>34.229710027539284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A93-44C2-B2E6-2404B2DE691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9A93-44C2-B2E6-2404B2DE691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27.685377685377688</c:v>
                </c:pt>
                <c:pt idx="1">
                  <c:v>34.245909606350232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9A93-44C2-B2E6-2404B2DE691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9A93-44C2-B2E6-2404B2DE691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33.056133056133056</c:v>
                </c:pt>
                <c:pt idx="1">
                  <c:v>31.427182893244776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3.4650034650034647E-2</c:v>
                </c:pt>
                <c:pt idx="1">
                  <c:v>9.71974728657055E-2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0743936"/>
        <c:axId val="220746496"/>
      </c:barChart>
      <c:catAx>
        <c:axId val="220743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0746496"/>
        <c:crosses val="autoZero"/>
        <c:auto val="1"/>
        <c:lblAlgn val="ctr"/>
        <c:lblOffset val="100"/>
        <c:noMultiLvlLbl val="0"/>
      </c:catAx>
      <c:valAx>
        <c:axId val="2207464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074393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743</c:v>
                </c:pt>
                <c:pt idx="1">
                  <c:v>700</c:v>
                </c:pt>
                <c:pt idx="2">
                  <c:v>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803</c:v>
                </c:pt>
                <c:pt idx="1">
                  <c:v>748</c:v>
                </c:pt>
                <c:pt idx="2">
                  <c:v>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9904"/>
        <c:axId val="138803840"/>
      </c:barChart>
      <c:catAx>
        <c:axId val="1386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3840"/>
        <c:crosses val="autoZero"/>
        <c:auto val="1"/>
        <c:lblAlgn val="ctr"/>
        <c:lblOffset val="100"/>
        <c:noMultiLvlLbl val="0"/>
      </c:catAx>
      <c:valAx>
        <c:axId val="1388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904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20933504"/>
        <c:axId val="221463680"/>
      </c:barChart>
      <c:catAx>
        <c:axId val="220933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1463680"/>
        <c:crosses val="autoZero"/>
        <c:auto val="1"/>
        <c:lblAlgn val="ctr"/>
        <c:lblOffset val="100"/>
        <c:noMultiLvlLbl val="0"/>
      </c:catAx>
      <c:valAx>
        <c:axId val="2214636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0933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2.14</c:v>
                </c:pt>
                <c:pt idx="1">
                  <c:v>0.48</c:v>
                </c:pt>
                <c:pt idx="3">
                  <c:v>0.73</c:v>
                </c:pt>
                <c:pt idx="4">
                  <c:v>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21694592"/>
        <c:axId val="221782016"/>
      </c:barChart>
      <c:catAx>
        <c:axId val="221694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1782016"/>
        <c:crosses val="autoZero"/>
        <c:auto val="1"/>
        <c:lblAlgn val="ctr"/>
        <c:lblOffset val="100"/>
        <c:noMultiLvlLbl val="0"/>
      </c:catAx>
      <c:valAx>
        <c:axId val="22178201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169459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61.09324758842444</c:v>
                </c:pt>
                <c:pt idx="2">
                  <c:v>15.601325757575758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0</c:v>
                </c:pt>
                <c:pt idx="1">
                  <c:v>38.90675241157556</c:v>
                </c:pt>
                <c:pt idx="2">
                  <c:v>84.398674242424249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2036736"/>
        <c:axId val="222038272"/>
      </c:barChart>
      <c:catAx>
        <c:axId val="2220367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2038272"/>
        <c:crosses val="autoZero"/>
        <c:auto val="1"/>
        <c:lblAlgn val="ctr"/>
        <c:lblOffset val="100"/>
        <c:noMultiLvlLbl val="0"/>
      </c:catAx>
      <c:valAx>
        <c:axId val="2220382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20367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40</c:v>
                </c:pt>
                <c:pt idx="1">
                  <c:v>53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62</c:v>
                </c:pt>
                <c:pt idx="1">
                  <c:v>38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2189056"/>
        <c:axId val="222241920"/>
      </c:barChart>
      <c:catAx>
        <c:axId val="22218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2241920"/>
        <c:crosses val="autoZero"/>
        <c:auto val="1"/>
        <c:lblAlgn val="ctr"/>
        <c:lblOffset val="100"/>
        <c:noMultiLvlLbl val="0"/>
      </c:catAx>
      <c:valAx>
        <c:axId val="222241920"/>
        <c:scaling>
          <c:orientation val="minMax"/>
          <c:max val="2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2189056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119</c:v>
                </c:pt>
                <c:pt idx="1">
                  <c:v>164</c:v>
                </c:pt>
                <c:pt idx="2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180</c:v>
                </c:pt>
                <c:pt idx="1">
                  <c:v>185</c:v>
                </c:pt>
                <c:pt idx="2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2355456"/>
        <c:axId val="222357376"/>
      </c:barChart>
      <c:catAx>
        <c:axId val="22235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2357376"/>
        <c:crosses val="autoZero"/>
        <c:auto val="1"/>
        <c:lblAlgn val="ctr"/>
        <c:lblOffset val="100"/>
        <c:noMultiLvlLbl val="0"/>
      </c:catAx>
      <c:valAx>
        <c:axId val="222357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2355456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27.350680070963929</c:v>
                </c:pt>
                <c:pt idx="1">
                  <c:v>24.834874504623514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27.321111768184508</c:v>
                </c:pt>
                <c:pt idx="1">
                  <c:v>28.137384412153239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15.40508574807806</c:v>
                </c:pt>
                <c:pt idx="1">
                  <c:v>17.371202113606341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13.039621525724424</c:v>
                </c:pt>
                <c:pt idx="1">
                  <c:v>16.974900924702773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8.3086930810171502</c:v>
                </c:pt>
                <c:pt idx="1">
                  <c:v>6.8031704095112291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8.5748078060319344</c:v>
                </c:pt>
                <c:pt idx="1">
                  <c:v>5.878467635402906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22732288"/>
        <c:axId val="222734208"/>
      </c:barChart>
      <c:catAx>
        <c:axId val="222732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2734208"/>
        <c:crosses val="autoZero"/>
        <c:auto val="1"/>
        <c:lblAlgn val="ctr"/>
        <c:lblOffset val="100"/>
        <c:noMultiLvlLbl val="0"/>
      </c:catAx>
      <c:valAx>
        <c:axId val="2227342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27322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46.29</c:v>
                </c:pt>
                <c:pt idx="1">
                  <c:v>46.04</c:v>
                </c:pt>
                <c:pt idx="2">
                  <c:v>6.45</c:v>
                </c:pt>
                <c:pt idx="3">
                  <c:v>1.03</c:v>
                </c:pt>
                <c:pt idx="4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51.61</c:v>
                </c:pt>
                <c:pt idx="1">
                  <c:v>39.130000000000003</c:v>
                </c:pt>
                <c:pt idx="2">
                  <c:v>7.99</c:v>
                </c:pt>
                <c:pt idx="3">
                  <c:v>0.99</c:v>
                </c:pt>
                <c:pt idx="4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22983296"/>
        <c:axId val="222985216"/>
      </c:barChart>
      <c:catAx>
        <c:axId val="22298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2985216"/>
        <c:crosses val="autoZero"/>
        <c:auto val="1"/>
        <c:lblAlgn val="ctr"/>
        <c:lblOffset val="100"/>
        <c:noMultiLvlLbl val="0"/>
      </c:catAx>
      <c:valAx>
        <c:axId val="2229852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298329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45706</c:v>
                </c:pt>
                <c:pt idx="1">
                  <c:v>50670</c:v>
                </c:pt>
                <c:pt idx="2">
                  <c:v>56424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3033600"/>
        <c:axId val="223035392"/>
      </c:barChart>
      <c:catAx>
        <c:axId val="22303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3035392"/>
        <c:crosses val="autoZero"/>
        <c:auto val="1"/>
        <c:lblAlgn val="ctr"/>
        <c:lblOffset val="100"/>
        <c:noMultiLvlLbl val="0"/>
      </c:catAx>
      <c:valAx>
        <c:axId val="22303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3033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1860</c:v>
                </c:pt>
                <c:pt idx="1">
                  <c:v>1918</c:v>
                </c:pt>
                <c:pt idx="2">
                  <c:v>1956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2427</c:v>
                </c:pt>
                <c:pt idx="1">
                  <c:v>2448</c:v>
                </c:pt>
                <c:pt idx="2">
                  <c:v>2461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3083136"/>
        <c:axId val="223297920"/>
      </c:barChart>
      <c:catAx>
        <c:axId val="22308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3297920"/>
        <c:crosses val="autoZero"/>
        <c:auto val="1"/>
        <c:lblAlgn val="ctr"/>
        <c:lblOffset val="100"/>
        <c:noMultiLvlLbl val="0"/>
      </c:catAx>
      <c:valAx>
        <c:axId val="223297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30831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16.7</c:v>
                </c:pt>
                <c:pt idx="1">
                  <c:v>34.299999999999997</c:v>
                </c:pt>
                <c:pt idx="2">
                  <c:v>4.7</c:v>
                </c:pt>
                <c:pt idx="3">
                  <c:v>44.3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12.3</c:v>
                </c:pt>
                <c:pt idx="1">
                  <c:v>47.9</c:v>
                </c:pt>
                <c:pt idx="2">
                  <c:v>39.799999999999997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64.529914529914535</c:v>
                </c:pt>
                <c:pt idx="1">
                  <c:v>94.533029612756266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35.470085470085472</c:v>
                </c:pt>
                <c:pt idx="1">
                  <c:v>5.4669703872437356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24502144"/>
        <c:axId val="224504064"/>
      </c:barChart>
      <c:catAx>
        <c:axId val="2245021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4504064"/>
        <c:crosses val="autoZero"/>
        <c:auto val="1"/>
        <c:lblAlgn val="ctr"/>
        <c:lblOffset val="100"/>
        <c:noMultiLvlLbl val="0"/>
      </c:catAx>
      <c:valAx>
        <c:axId val="22450406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450214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15</c:v>
                </c:pt>
                <c:pt idx="1">
                  <c:v>14.8</c:v>
                </c:pt>
                <c:pt idx="2">
                  <c:v>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4775168"/>
        <c:axId val="224806016"/>
      </c:barChart>
      <c:catAx>
        <c:axId val="22477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806016"/>
        <c:crosses val="autoZero"/>
        <c:auto val="1"/>
        <c:lblAlgn val="ctr"/>
        <c:lblOffset val="100"/>
        <c:noMultiLvlLbl val="0"/>
      </c:catAx>
      <c:valAx>
        <c:axId val="224806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775168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27.9</c:v>
                </c:pt>
                <c:pt idx="1">
                  <c:v>21.4</c:v>
                </c:pt>
                <c:pt idx="2">
                  <c:v>29.2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5026048"/>
        <c:axId val="225039488"/>
      </c:barChart>
      <c:catAx>
        <c:axId val="22502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5039488"/>
        <c:crosses val="autoZero"/>
        <c:auto val="1"/>
        <c:lblAlgn val="ctr"/>
        <c:lblOffset val="100"/>
        <c:noMultiLvlLbl val="0"/>
      </c:catAx>
      <c:valAx>
        <c:axId val="225039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5026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16.13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25333248"/>
        <c:axId val="225336704"/>
      </c:barChart>
      <c:catAx>
        <c:axId val="22533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5336704"/>
        <c:crosses val="autoZero"/>
        <c:auto val="1"/>
        <c:lblAlgn val="ctr"/>
        <c:lblOffset val="100"/>
        <c:noMultiLvlLbl val="0"/>
      </c:catAx>
      <c:valAx>
        <c:axId val="22533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533324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12326</c:v>
                </c:pt>
                <c:pt idx="1">
                  <c:v>12777</c:v>
                </c:pt>
                <c:pt idx="2">
                  <c:v>25641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2837</c:v>
                </c:pt>
                <c:pt idx="1">
                  <c:v>1727</c:v>
                </c:pt>
                <c:pt idx="2">
                  <c:v>4608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726592"/>
        <c:axId val="157728128"/>
      </c:barChart>
      <c:catAx>
        <c:axId val="157726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728128"/>
        <c:crosses val="autoZero"/>
        <c:auto val="1"/>
        <c:lblAlgn val="ctr"/>
        <c:lblOffset val="100"/>
        <c:noMultiLvlLbl val="0"/>
      </c:catAx>
      <c:valAx>
        <c:axId val="1577281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7726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54976</c:v>
                </c:pt>
                <c:pt idx="1">
                  <c:v>57580</c:v>
                </c:pt>
                <c:pt idx="2">
                  <c:v>119199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12655</c:v>
                </c:pt>
                <c:pt idx="1">
                  <c:v>6610</c:v>
                </c:pt>
                <c:pt idx="2">
                  <c:v>22357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763072"/>
        <c:axId val="157764608"/>
      </c:barChart>
      <c:catAx>
        <c:axId val="157763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764608"/>
        <c:crosses val="autoZero"/>
        <c:auto val="1"/>
        <c:lblAlgn val="ctr"/>
        <c:lblOffset val="100"/>
        <c:noMultiLvlLbl val="0"/>
      </c:catAx>
      <c:valAx>
        <c:axId val="1577646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7763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4.5</c:v>
                </c:pt>
                <c:pt idx="1">
                  <c:v>4.5</c:v>
                </c:pt>
                <c:pt idx="2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4.5</c:v>
                </c:pt>
                <c:pt idx="1">
                  <c:v>3.8</c:v>
                </c:pt>
                <c:pt idx="2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7787264"/>
        <c:axId val="157788800"/>
      </c:barChart>
      <c:catAx>
        <c:axId val="157787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788800"/>
        <c:crosses val="autoZero"/>
        <c:auto val="1"/>
        <c:lblAlgn val="ctr"/>
        <c:lblOffset val="100"/>
        <c:noMultiLvlLbl val="0"/>
      </c:catAx>
      <c:valAx>
        <c:axId val="1577888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77872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26.8</c:v>
                </c:pt>
                <c:pt idx="1">
                  <c:v>28.2</c:v>
                </c:pt>
                <c:pt idx="2">
                  <c:v>29.6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32.799999999999997</c:v>
                </c:pt>
                <c:pt idx="1">
                  <c:v>33.799999999999997</c:v>
                </c:pt>
                <c:pt idx="2">
                  <c:v>34.799999999999997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7827840"/>
        <c:axId val="157829376"/>
      </c:barChart>
      <c:catAx>
        <c:axId val="15782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829376"/>
        <c:crosses val="autoZero"/>
        <c:auto val="1"/>
        <c:lblAlgn val="ctr"/>
        <c:lblOffset val="100"/>
        <c:noMultiLvlLbl val="0"/>
      </c:catAx>
      <c:valAx>
        <c:axId val="1578293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8278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18665.189999999999</c:v>
                </c:pt>
                <c:pt idx="1">
                  <c:v>10608.62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847936"/>
        <c:axId val="157849472"/>
      </c:barChart>
      <c:catAx>
        <c:axId val="157847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49472"/>
        <c:crosses val="autoZero"/>
        <c:auto val="1"/>
        <c:lblAlgn val="ctr"/>
        <c:lblOffset val="100"/>
        <c:noMultiLvlLbl val="0"/>
      </c:catAx>
      <c:valAx>
        <c:axId val="157849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47936"/>
        <c:crosses val="autoZero"/>
        <c:crossBetween val="between"/>
        <c:majorUnit val="4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130</c:v>
                </c:pt>
                <c:pt idx="1">
                  <c:v>111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133</c:v>
                </c:pt>
                <c:pt idx="1">
                  <c:v>112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884800"/>
        <c:axId val="157886336"/>
      </c:barChart>
      <c:catAx>
        <c:axId val="15788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886336"/>
        <c:crosses val="autoZero"/>
        <c:auto val="1"/>
        <c:lblAlgn val="ctr"/>
        <c:lblOffset val="100"/>
        <c:noMultiLvlLbl val="0"/>
      </c:catAx>
      <c:valAx>
        <c:axId val="157886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8848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4A3C-4784-AF95-4C77FD31F373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A3C-4784-AF95-4C77FD31F37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12.2</c:v>
                </c:pt>
                <c:pt idx="1">
                  <c:v>12.4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A3C-4784-AF95-4C77FD31F37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A3C-4784-AF95-4C77FD31F37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51.6</c:v>
                </c:pt>
                <c:pt idx="1">
                  <c:v>43.9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4A3C-4784-AF95-4C77FD31F37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36.1</c:v>
                </c:pt>
                <c:pt idx="1">
                  <c:v>43.7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2919424"/>
        <c:axId val="152958080"/>
      </c:barChart>
      <c:catAx>
        <c:axId val="15291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2958080"/>
        <c:crosses val="autoZero"/>
        <c:auto val="1"/>
        <c:lblAlgn val="ctr"/>
        <c:lblOffset val="100"/>
        <c:noMultiLvlLbl val="0"/>
      </c:catAx>
      <c:valAx>
        <c:axId val="152958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194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160</c:v>
                </c:pt>
                <c:pt idx="1">
                  <c:v>200</c:v>
                </c:pt>
                <c:pt idx="2">
                  <c:v>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257</c:v>
                </c:pt>
                <c:pt idx="1">
                  <c:v>276</c:v>
                </c:pt>
                <c:pt idx="2">
                  <c:v>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079616"/>
        <c:axId val="158081408"/>
      </c:barChart>
      <c:catAx>
        <c:axId val="15807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081408"/>
        <c:crosses val="autoZero"/>
        <c:auto val="1"/>
        <c:lblAlgn val="ctr"/>
        <c:lblOffset val="100"/>
        <c:noMultiLvlLbl val="0"/>
      </c:catAx>
      <c:valAx>
        <c:axId val="15808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0796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38</c:v>
                </c:pt>
                <c:pt idx="1">
                  <c:v>56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4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107904"/>
        <c:axId val="158121984"/>
      </c:barChart>
      <c:catAx>
        <c:axId val="15810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121984"/>
        <c:crosses val="autoZero"/>
        <c:auto val="1"/>
        <c:lblAlgn val="ctr"/>
        <c:lblOffset val="100"/>
        <c:noMultiLvlLbl val="0"/>
      </c:catAx>
      <c:valAx>
        <c:axId val="15812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107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743</c:v>
                </c:pt>
                <c:pt idx="1">
                  <c:v>700</c:v>
                </c:pt>
                <c:pt idx="2">
                  <c:v>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803</c:v>
                </c:pt>
                <c:pt idx="1">
                  <c:v>748</c:v>
                </c:pt>
                <c:pt idx="2">
                  <c:v>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132096"/>
        <c:axId val="158133632"/>
      </c:barChart>
      <c:catAx>
        <c:axId val="15813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133632"/>
        <c:crosses val="autoZero"/>
        <c:auto val="1"/>
        <c:lblAlgn val="ctr"/>
        <c:lblOffset val="100"/>
        <c:noMultiLvlLbl val="0"/>
      </c:catAx>
      <c:valAx>
        <c:axId val="158133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1320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12.3</c:v>
                </c:pt>
                <c:pt idx="1">
                  <c:v>47.9</c:v>
                </c:pt>
                <c:pt idx="2">
                  <c:v>39.799999999999997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505-4551-B0AC-F91C1B8C7708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505-4551-B0AC-F91C1B8C770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12.2</c:v>
                </c:pt>
                <c:pt idx="1">
                  <c:v>12.4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505-4551-B0AC-F91C1B8C7708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505-4551-B0AC-F91C1B8C770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51.6</c:v>
                </c:pt>
                <c:pt idx="1">
                  <c:v>43.9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505-4551-B0AC-F91C1B8C7708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505-4551-B0AC-F91C1B8C770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36.1</c:v>
                </c:pt>
                <c:pt idx="1">
                  <c:v>43.7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8268032"/>
        <c:axId val="158269824"/>
      </c:barChart>
      <c:catAx>
        <c:axId val="158268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8269824"/>
        <c:crosses val="autoZero"/>
        <c:auto val="1"/>
        <c:lblAlgn val="ctr"/>
        <c:lblOffset val="100"/>
        <c:noMultiLvlLbl val="0"/>
      </c:catAx>
      <c:valAx>
        <c:axId val="1582698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82680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8337280"/>
        <c:axId val="158347264"/>
      </c:barChart>
      <c:catAx>
        <c:axId val="158337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8347264"/>
        <c:crosses val="autoZero"/>
        <c:auto val="1"/>
        <c:lblAlgn val="ctr"/>
        <c:lblOffset val="100"/>
        <c:noMultiLvlLbl val="0"/>
      </c:catAx>
      <c:valAx>
        <c:axId val="158347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8337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74</c:v>
                </c:pt>
                <c:pt idx="1">
                  <c:v>83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83</c:v>
                </c:pt>
                <c:pt idx="1">
                  <c:v>75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358144"/>
        <c:axId val="158372224"/>
      </c:barChart>
      <c:catAx>
        <c:axId val="158358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8372224"/>
        <c:crosses val="autoZero"/>
        <c:auto val="1"/>
        <c:lblAlgn val="ctr"/>
        <c:lblOffset val="100"/>
        <c:noMultiLvlLbl val="0"/>
      </c:catAx>
      <c:valAx>
        <c:axId val="15837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3581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30</c:v>
                </c:pt>
                <c:pt idx="1">
                  <c:v>21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9</c:v>
                </c:pt>
                <c:pt idx="1">
                  <c:v>22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382336"/>
        <c:axId val="158384128"/>
      </c:barChart>
      <c:catAx>
        <c:axId val="158382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8384128"/>
        <c:crosses val="autoZero"/>
        <c:auto val="1"/>
        <c:lblAlgn val="ctr"/>
        <c:lblOffset val="100"/>
        <c:noMultiLvlLbl val="0"/>
      </c:catAx>
      <c:valAx>
        <c:axId val="158384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382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572</c:v>
                </c:pt>
                <c:pt idx="1">
                  <c:v>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422912"/>
        <c:axId val="158424448"/>
      </c:barChart>
      <c:catAx>
        <c:axId val="158422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8424448"/>
        <c:crosses val="autoZero"/>
        <c:auto val="1"/>
        <c:lblAlgn val="ctr"/>
        <c:lblOffset val="100"/>
        <c:noMultiLvlLbl val="0"/>
      </c:catAx>
      <c:valAx>
        <c:axId val="158424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422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644</c:v>
                </c:pt>
                <c:pt idx="1">
                  <c:v>579</c:v>
                </c:pt>
                <c:pt idx="2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449024"/>
        <c:axId val="158561408"/>
      </c:barChart>
      <c:catAx>
        <c:axId val="15844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561408"/>
        <c:crosses val="autoZero"/>
        <c:auto val="1"/>
        <c:lblAlgn val="ctr"/>
        <c:lblOffset val="100"/>
        <c:noMultiLvlLbl val="0"/>
      </c:catAx>
      <c:valAx>
        <c:axId val="15856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449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31.2</c:v>
                </c:pt>
                <c:pt idx="1">
                  <c:v>29.5</c:v>
                </c:pt>
                <c:pt idx="2">
                  <c:v>27.7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20.2</c:v>
                </c:pt>
                <c:pt idx="1">
                  <c:v>8.1999999999999993</c:v>
                </c:pt>
                <c:pt idx="2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48.6</c:v>
                </c:pt>
                <c:pt idx="1">
                  <c:v>62.3</c:v>
                </c:pt>
                <c:pt idx="2">
                  <c:v>61.1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284992"/>
        <c:axId val="153286528"/>
      </c:barChart>
      <c:catAx>
        <c:axId val="15328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286528"/>
        <c:crosses val="autoZero"/>
        <c:auto val="1"/>
        <c:lblAlgn val="ctr"/>
        <c:lblOffset val="100"/>
        <c:noMultiLvlLbl val="0"/>
      </c:catAx>
      <c:valAx>
        <c:axId val="153286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284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10</c:v>
                </c:pt>
                <c:pt idx="1">
                  <c:v>22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588288"/>
        <c:axId val="158594176"/>
      </c:barChart>
      <c:catAx>
        <c:axId val="158588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594176"/>
        <c:crosses val="autoZero"/>
        <c:auto val="1"/>
        <c:lblAlgn val="ctr"/>
        <c:lblOffset val="100"/>
        <c:noMultiLvlLbl val="0"/>
      </c:catAx>
      <c:valAx>
        <c:axId val="158594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588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33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603904"/>
        <c:axId val="158622080"/>
      </c:barChart>
      <c:catAx>
        <c:axId val="158603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622080"/>
        <c:crosses val="autoZero"/>
        <c:auto val="1"/>
        <c:lblAlgn val="ctr"/>
        <c:lblOffset val="100"/>
        <c:noMultiLvlLbl val="0"/>
      </c:catAx>
      <c:valAx>
        <c:axId val="1586220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603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4466</c:v>
                </c:pt>
                <c:pt idx="1">
                  <c:v>4252</c:v>
                </c:pt>
                <c:pt idx="2">
                  <c:v>4119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646656"/>
        <c:axId val="158648192"/>
      </c:barChart>
      <c:catAx>
        <c:axId val="15864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648192"/>
        <c:crosses val="autoZero"/>
        <c:auto val="1"/>
        <c:lblAlgn val="ctr"/>
        <c:lblOffset val="100"/>
        <c:noMultiLvlLbl val="0"/>
      </c:catAx>
      <c:valAx>
        <c:axId val="158648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646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14.76774758983348</c:v>
                </c:pt>
                <c:pt idx="1">
                  <c:v>59.041776219690334</c:v>
                </c:pt>
                <c:pt idx="2">
                  <c:v>26.190476190476193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9</c:v>
                </c:pt>
                <c:pt idx="1">
                  <c:v>6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8741248"/>
        <c:axId val="158742784"/>
      </c:barChart>
      <c:catAx>
        <c:axId val="15874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742784"/>
        <c:crosses val="autoZero"/>
        <c:auto val="1"/>
        <c:lblAlgn val="ctr"/>
        <c:lblOffset val="100"/>
        <c:noMultiLvlLbl val="0"/>
      </c:catAx>
      <c:valAx>
        <c:axId val="158742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8741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8781824"/>
        <c:axId val="158783360"/>
      </c:barChart>
      <c:catAx>
        <c:axId val="15878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783360"/>
        <c:crosses val="autoZero"/>
        <c:auto val="1"/>
        <c:lblAlgn val="ctr"/>
        <c:lblOffset val="100"/>
        <c:noMultiLvlLbl val="0"/>
      </c:catAx>
      <c:valAx>
        <c:axId val="158783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8781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98.3</c:v>
                </c:pt>
                <c:pt idx="1">
                  <c:v>100</c:v>
                </c:pt>
                <c:pt idx="2">
                  <c:v>109.5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94.6</c:v>
                </c:pt>
                <c:pt idx="1">
                  <c:v>95.7</c:v>
                </c:pt>
                <c:pt idx="2">
                  <c:v>101.5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826496"/>
        <c:axId val="158828032"/>
      </c:barChart>
      <c:catAx>
        <c:axId val="158826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828032"/>
        <c:crosses val="autoZero"/>
        <c:auto val="1"/>
        <c:lblAlgn val="ctr"/>
        <c:lblOffset val="100"/>
        <c:noMultiLvlLbl val="0"/>
      </c:catAx>
      <c:valAx>
        <c:axId val="158828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8264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736</c:v>
                </c:pt>
                <c:pt idx="1">
                  <c:v>665</c:v>
                </c:pt>
                <c:pt idx="2">
                  <c:v>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852992"/>
        <c:axId val="158854528"/>
      </c:barChart>
      <c:catAx>
        <c:axId val="15885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854528"/>
        <c:crosses val="autoZero"/>
        <c:auto val="1"/>
        <c:lblAlgn val="ctr"/>
        <c:lblOffset val="100"/>
        <c:noMultiLvlLbl val="0"/>
      </c:catAx>
      <c:valAx>
        <c:axId val="158854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852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8</c:v>
                </c:pt>
                <c:pt idx="1">
                  <c:v>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6</c:v>
                </c:pt>
                <c:pt idx="1">
                  <c:v>7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962816"/>
        <c:axId val="158964352"/>
      </c:barChart>
      <c:catAx>
        <c:axId val="15896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964352"/>
        <c:crosses val="autoZero"/>
        <c:auto val="1"/>
        <c:lblAlgn val="ctr"/>
        <c:lblOffset val="100"/>
        <c:noMultiLvlLbl val="0"/>
      </c:catAx>
      <c:valAx>
        <c:axId val="158964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962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110</c:v>
                </c:pt>
                <c:pt idx="1">
                  <c:v>99</c:v>
                </c:pt>
                <c:pt idx="2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104</c:v>
                </c:pt>
                <c:pt idx="1">
                  <c:v>118</c:v>
                </c:pt>
                <c:pt idx="2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060736"/>
        <c:axId val="159062272"/>
      </c:barChart>
      <c:catAx>
        <c:axId val="15906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062272"/>
        <c:crosses val="autoZero"/>
        <c:auto val="1"/>
        <c:lblAlgn val="ctr"/>
        <c:lblOffset val="100"/>
        <c:noMultiLvlLbl val="0"/>
      </c:catAx>
      <c:valAx>
        <c:axId val="15906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060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449600"/>
        <c:axId val="153451136"/>
      </c:barChart>
      <c:catAx>
        <c:axId val="15344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451136"/>
        <c:crosses val="autoZero"/>
        <c:auto val="1"/>
        <c:lblAlgn val="ctr"/>
        <c:lblOffset val="100"/>
        <c:noMultiLvlLbl val="0"/>
      </c:catAx>
      <c:valAx>
        <c:axId val="15345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449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1.8039731229915277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2.0230791703184341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1.9938650306748467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2.1764534034472685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2.1107215892491968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2.3955594507741749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2.3517382413087935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2.651183172655565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2.5708442886356995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3.3888401986561498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3.8416593631317562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3.7394098743791995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3.7832310838445808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4.0242477359041775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3.4107508033888401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2.7023079170318436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1.8770084721004967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1.4607069821793748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9234688"/>
        <c:axId val="159318400"/>
      </c:barChart>
      <c:catAx>
        <c:axId val="15923468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9318400"/>
        <c:crosses val="autoZero"/>
        <c:auto val="1"/>
        <c:lblAlgn val="ctr"/>
        <c:lblOffset val="100"/>
        <c:noMultiLvlLbl val="0"/>
      </c:catAx>
      <c:valAx>
        <c:axId val="15931840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92346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2.0449897750511248</c:v>
                </c:pt>
                <c:pt idx="1">
                  <c:v>2.0595968448729183</c:v>
                </c:pt>
                <c:pt idx="2">
                  <c:v>2.1764534034472685</c:v>
                </c:pt>
                <c:pt idx="3">
                  <c:v>2.366345311130587</c:v>
                </c:pt>
                <c:pt idx="4">
                  <c:v>2.5854513584574934</c:v>
                </c:pt>
                <c:pt idx="5">
                  <c:v>2.6146654981010808</c:v>
                </c:pt>
                <c:pt idx="6">
                  <c:v>2.9579316389132337</c:v>
                </c:pt>
                <c:pt idx="7">
                  <c:v>2.8264680105170905</c:v>
                </c:pt>
                <c:pt idx="8">
                  <c:v>2.9214139643587496</c:v>
                </c:pt>
                <c:pt idx="9">
                  <c:v>3.6663745252702307</c:v>
                </c:pt>
                <c:pt idx="10">
                  <c:v>3.9950335962605901</c:v>
                </c:pt>
                <c:pt idx="11">
                  <c:v>4.3675138767163304</c:v>
                </c:pt>
                <c:pt idx="12">
                  <c:v>4.3967280163599183</c:v>
                </c:pt>
                <c:pt idx="13">
                  <c:v>4.4113350861817118</c:v>
                </c:pt>
                <c:pt idx="14">
                  <c:v>3.5276073619631898</c:v>
                </c:pt>
                <c:pt idx="15">
                  <c:v>2.2787028921998247</c:v>
                </c:pt>
                <c:pt idx="16">
                  <c:v>1.6652059596844873</c:v>
                </c:pt>
                <c:pt idx="17">
                  <c:v>0.83260297984224363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9350144"/>
        <c:axId val="159360128"/>
      </c:barChart>
      <c:catAx>
        <c:axId val="15935014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9360128"/>
        <c:crosses val="autoZero"/>
        <c:auto val="1"/>
        <c:lblAlgn val="ctr"/>
        <c:lblOffset val="100"/>
        <c:noMultiLvlLbl val="0"/>
      </c:catAx>
      <c:valAx>
        <c:axId val="15936012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3501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1.7325017325017324E-2</c:v>
                </c:pt>
                <c:pt idx="1">
                  <c:v>3.2399157621901827E-2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3.3264033264033266</c:v>
                </c:pt>
                <c:pt idx="1">
                  <c:v>0.74518062530374207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DDA8-4234-AB06-4F793474BDD8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DDA8-4234-AB06-4F793474BDD8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DA8-4234-AB06-4F793474BDD8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DA8-4234-AB06-4F793474BDD8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16.528066528066528</c:v>
                </c:pt>
                <c:pt idx="1">
                  <c:v>7.5328041470921754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DDA8-4234-AB06-4F793474BDD8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DDA8-4234-AB06-4F793474BDD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23.024948024948024</c:v>
                </c:pt>
                <c:pt idx="1">
                  <c:v>23.602786327555485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DDA8-4234-AB06-4F793474BDD8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DDA8-4234-AB06-4F793474BDD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42.792792792792795</c:v>
                </c:pt>
                <c:pt idx="1">
                  <c:v>54.673578486959343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DDA8-4234-AB06-4F793474BDD8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DDA8-4234-AB06-4F793474BDD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4.6084546084546085</c:v>
                </c:pt>
                <c:pt idx="1">
                  <c:v>4.0498947027377286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DDA8-4234-AB06-4F793474BDD8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DDA8-4234-AB06-4F793474BDD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9.7020097020097023</c:v>
                </c:pt>
                <c:pt idx="1">
                  <c:v>9.3633565527296287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440256"/>
        <c:axId val="159446144"/>
      </c:barChart>
      <c:catAx>
        <c:axId val="159440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46144"/>
        <c:crosses val="autoZero"/>
        <c:auto val="1"/>
        <c:lblAlgn val="ctr"/>
        <c:lblOffset val="100"/>
        <c:noMultiLvlLbl val="0"/>
      </c:catAx>
      <c:valAx>
        <c:axId val="1594461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402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D718-4403-9EA2-5AD886651BE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D718-4403-9EA2-5AD886651BE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39.223839223839221</c:v>
                </c:pt>
                <c:pt idx="1">
                  <c:v>34.229710027539284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D718-4403-9EA2-5AD886651BE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D718-4403-9EA2-5AD886651BE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27.685377685377688</c:v>
                </c:pt>
                <c:pt idx="1">
                  <c:v>34.245909606350232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D718-4403-9EA2-5AD886651BE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D718-4403-9EA2-5AD886651BE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33.056133056133056</c:v>
                </c:pt>
                <c:pt idx="1">
                  <c:v>31.427182893244776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3.4650034650034647E-2</c:v>
                </c:pt>
                <c:pt idx="1">
                  <c:v>9.71974728657055E-2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584640"/>
        <c:axId val="159586176"/>
      </c:barChart>
      <c:catAx>
        <c:axId val="159584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86176"/>
        <c:crosses val="autoZero"/>
        <c:auto val="1"/>
        <c:lblAlgn val="ctr"/>
        <c:lblOffset val="100"/>
        <c:noMultiLvlLbl val="0"/>
      </c:catAx>
      <c:valAx>
        <c:axId val="159586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846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633408"/>
        <c:axId val="159634944"/>
      </c:barChart>
      <c:catAx>
        <c:axId val="159633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34944"/>
        <c:crosses val="autoZero"/>
        <c:auto val="1"/>
        <c:lblAlgn val="ctr"/>
        <c:lblOffset val="100"/>
        <c:noMultiLvlLbl val="0"/>
      </c:catAx>
      <c:valAx>
        <c:axId val="159634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33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2.14</c:v>
                </c:pt>
                <c:pt idx="1">
                  <c:v>0.48</c:v>
                </c:pt>
                <c:pt idx="3">
                  <c:v>0.73</c:v>
                </c:pt>
                <c:pt idx="4">
                  <c:v>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9712384"/>
        <c:axId val="159713920"/>
      </c:barChart>
      <c:catAx>
        <c:axId val="159712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713920"/>
        <c:crosses val="autoZero"/>
        <c:auto val="1"/>
        <c:lblAlgn val="ctr"/>
        <c:lblOffset val="100"/>
        <c:noMultiLvlLbl val="0"/>
      </c:catAx>
      <c:valAx>
        <c:axId val="15971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712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61.09324758842444</c:v>
                </c:pt>
                <c:pt idx="2">
                  <c:v>15.601325757575758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0</c:v>
                </c:pt>
                <c:pt idx="1">
                  <c:v>38.90675241157556</c:v>
                </c:pt>
                <c:pt idx="2">
                  <c:v>84.398674242424249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859072"/>
        <c:axId val="159860608"/>
      </c:barChart>
      <c:catAx>
        <c:axId val="159859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860608"/>
        <c:crosses val="autoZero"/>
        <c:auto val="1"/>
        <c:lblAlgn val="ctr"/>
        <c:lblOffset val="100"/>
        <c:noMultiLvlLbl val="0"/>
      </c:catAx>
      <c:valAx>
        <c:axId val="1598606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8590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30.9</c:v>
                </c:pt>
                <c:pt idx="1">
                  <c:v>12.3</c:v>
                </c:pt>
                <c:pt idx="2">
                  <c:v>9.6999999999999993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877376"/>
        <c:axId val="159887360"/>
      </c:barChart>
      <c:catAx>
        <c:axId val="15987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887360"/>
        <c:crosses val="autoZero"/>
        <c:auto val="1"/>
        <c:lblAlgn val="ctr"/>
        <c:lblOffset val="100"/>
        <c:noMultiLvlLbl val="0"/>
      </c:catAx>
      <c:valAx>
        <c:axId val="159887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877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40</c:v>
                </c:pt>
                <c:pt idx="1">
                  <c:v>53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62</c:v>
                </c:pt>
                <c:pt idx="1">
                  <c:v>38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909376"/>
        <c:axId val="159910912"/>
      </c:barChart>
      <c:catAx>
        <c:axId val="15990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910912"/>
        <c:crosses val="autoZero"/>
        <c:auto val="1"/>
        <c:lblAlgn val="ctr"/>
        <c:lblOffset val="100"/>
        <c:noMultiLvlLbl val="0"/>
      </c:catAx>
      <c:valAx>
        <c:axId val="159910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99093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119</c:v>
                </c:pt>
                <c:pt idx="1">
                  <c:v>164</c:v>
                </c:pt>
                <c:pt idx="2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180</c:v>
                </c:pt>
                <c:pt idx="1">
                  <c:v>185</c:v>
                </c:pt>
                <c:pt idx="2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958144"/>
        <c:axId val="159959680"/>
      </c:barChart>
      <c:catAx>
        <c:axId val="15995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959680"/>
        <c:crosses val="autoZero"/>
        <c:auto val="1"/>
        <c:lblAlgn val="ctr"/>
        <c:lblOffset val="100"/>
        <c:noMultiLvlLbl val="0"/>
      </c:catAx>
      <c:valAx>
        <c:axId val="15995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99581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74</c:v>
                </c:pt>
                <c:pt idx="1">
                  <c:v>83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83</c:v>
                </c:pt>
                <c:pt idx="1">
                  <c:v>75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97440"/>
        <c:axId val="153598976"/>
      </c:barChart>
      <c:catAx>
        <c:axId val="153597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598976"/>
        <c:crosses val="autoZero"/>
        <c:auto val="1"/>
        <c:lblAlgn val="ctr"/>
        <c:lblOffset val="100"/>
        <c:noMultiLvlLbl val="0"/>
      </c:catAx>
      <c:valAx>
        <c:axId val="15359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97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27.350680070963929</c:v>
                </c:pt>
                <c:pt idx="1">
                  <c:v>24.834874504623514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27.321111768184508</c:v>
                </c:pt>
                <c:pt idx="1">
                  <c:v>28.137384412153239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15.40508574807806</c:v>
                </c:pt>
                <c:pt idx="1">
                  <c:v>17.371202113606341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13.039621525724424</c:v>
                </c:pt>
                <c:pt idx="1">
                  <c:v>16.974900924702773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8.3086930810171502</c:v>
                </c:pt>
                <c:pt idx="1">
                  <c:v>6.8031704095112291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8.5748078060319344</c:v>
                </c:pt>
                <c:pt idx="1">
                  <c:v>5.878467635402906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0021504"/>
        <c:axId val="160035584"/>
      </c:barChart>
      <c:catAx>
        <c:axId val="160021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035584"/>
        <c:crosses val="autoZero"/>
        <c:auto val="1"/>
        <c:lblAlgn val="ctr"/>
        <c:lblOffset val="100"/>
        <c:noMultiLvlLbl val="0"/>
      </c:catAx>
      <c:valAx>
        <c:axId val="1600355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0215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46.29</c:v>
                </c:pt>
                <c:pt idx="1">
                  <c:v>46.04</c:v>
                </c:pt>
                <c:pt idx="2">
                  <c:v>6.45</c:v>
                </c:pt>
                <c:pt idx="3">
                  <c:v>1.03</c:v>
                </c:pt>
                <c:pt idx="4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51.61</c:v>
                </c:pt>
                <c:pt idx="1">
                  <c:v>39.130000000000003</c:v>
                </c:pt>
                <c:pt idx="2">
                  <c:v>7.99</c:v>
                </c:pt>
                <c:pt idx="3">
                  <c:v>0.99</c:v>
                </c:pt>
                <c:pt idx="4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0064256"/>
        <c:axId val="160065792"/>
      </c:barChart>
      <c:catAx>
        <c:axId val="160064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065792"/>
        <c:crosses val="autoZero"/>
        <c:auto val="1"/>
        <c:lblAlgn val="ctr"/>
        <c:lblOffset val="100"/>
        <c:noMultiLvlLbl val="0"/>
      </c:catAx>
      <c:valAx>
        <c:axId val="1600657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06425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45706</c:v>
                </c:pt>
                <c:pt idx="1">
                  <c:v>50670</c:v>
                </c:pt>
                <c:pt idx="2">
                  <c:v>56424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086656"/>
        <c:axId val="160092544"/>
      </c:barChart>
      <c:catAx>
        <c:axId val="16008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092544"/>
        <c:crosses val="autoZero"/>
        <c:auto val="1"/>
        <c:lblAlgn val="ctr"/>
        <c:lblOffset val="100"/>
        <c:noMultiLvlLbl val="0"/>
      </c:catAx>
      <c:valAx>
        <c:axId val="160092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086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1860</c:v>
                </c:pt>
                <c:pt idx="1">
                  <c:v>1918</c:v>
                </c:pt>
                <c:pt idx="2">
                  <c:v>1956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2427</c:v>
                </c:pt>
                <c:pt idx="1">
                  <c:v>2448</c:v>
                </c:pt>
                <c:pt idx="2">
                  <c:v>2461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180096"/>
        <c:axId val="160181632"/>
      </c:barChart>
      <c:catAx>
        <c:axId val="16018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181632"/>
        <c:crosses val="autoZero"/>
        <c:auto val="1"/>
        <c:lblAlgn val="ctr"/>
        <c:lblOffset val="100"/>
        <c:noMultiLvlLbl val="0"/>
      </c:catAx>
      <c:valAx>
        <c:axId val="160181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1800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16.7</c:v>
                </c:pt>
                <c:pt idx="1">
                  <c:v>34.299999999999997</c:v>
                </c:pt>
                <c:pt idx="2">
                  <c:v>4.7</c:v>
                </c:pt>
                <c:pt idx="3">
                  <c:v>44.3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64.529914529914535</c:v>
                </c:pt>
                <c:pt idx="1">
                  <c:v>94.533029612756266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35.470085470085472</c:v>
                </c:pt>
                <c:pt idx="1">
                  <c:v>5.4669703872437356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0260864"/>
        <c:axId val="160262400"/>
      </c:barChart>
      <c:catAx>
        <c:axId val="160260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0262400"/>
        <c:crosses val="autoZero"/>
        <c:auto val="1"/>
        <c:lblAlgn val="ctr"/>
        <c:lblOffset val="100"/>
        <c:noMultiLvlLbl val="0"/>
      </c:catAx>
      <c:valAx>
        <c:axId val="16026240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026086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22</c:v>
                </c:pt>
                <c:pt idx="1">
                  <c:v>21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324224"/>
        <c:axId val="160330112"/>
      </c:barChart>
      <c:catAx>
        <c:axId val="16032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330112"/>
        <c:crosses val="autoZero"/>
        <c:auto val="1"/>
        <c:lblAlgn val="ctr"/>
        <c:lblOffset val="100"/>
        <c:noMultiLvlLbl val="0"/>
      </c:catAx>
      <c:valAx>
        <c:axId val="160330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324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15</c:v>
                </c:pt>
                <c:pt idx="1">
                  <c:v>14.8</c:v>
                </c:pt>
                <c:pt idx="2">
                  <c:v>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362880"/>
        <c:axId val="160364416"/>
      </c:barChart>
      <c:catAx>
        <c:axId val="16036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364416"/>
        <c:crosses val="autoZero"/>
        <c:auto val="1"/>
        <c:lblAlgn val="ctr"/>
        <c:lblOffset val="100"/>
        <c:noMultiLvlLbl val="0"/>
      </c:catAx>
      <c:valAx>
        <c:axId val="160364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362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27.9</c:v>
                </c:pt>
                <c:pt idx="1">
                  <c:v>21.4</c:v>
                </c:pt>
                <c:pt idx="2">
                  <c:v>29.2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438144"/>
        <c:axId val="160439680"/>
      </c:barChart>
      <c:catAx>
        <c:axId val="16043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439680"/>
        <c:crosses val="autoZero"/>
        <c:auto val="1"/>
        <c:lblAlgn val="ctr"/>
        <c:lblOffset val="100"/>
        <c:noMultiLvlLbl val="0"/>
      </c:catAx>
      <c:valAx>
        <c:axId val="16043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438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16.13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60470144"/>
        <c:axId val="160471680"/>
      </c:barChart>
      <c:catAx>
        <c:axId val="16047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471680"/>
        <c:crosses val="autoZero"/>
        <c:auto val="1"/>
        <c:lblAlgn val="ctr"/>
        <c:lblOffset val="100"/>
        <c:noMultiLvlLbl val="0"/>
      </c:catAx>
      <c:valAx>
        <c:axId val="160471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4701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30</c:v>
                </c:pt>
                <c:pt idx="1">
                  <c:v>21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9</c:v>
                </c:pt>
                <c:pt idx="1">
                  <c:v>22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99392"/>
        <c:axId val="153900928"/>
      </c:barChart>
      <c:catAx>
        <c:axId val="15389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00928"/>
        <c:crosses val="autoZero"/>
        <c:auto val="1"/>
        <c:lblAlgn val="ctr"/>
        <c:lblOffset val="100"/>
        <c:noMultiLvlLbl val="0"/>
      </c:catAx>
      <c:valAx>
        <c:axId val="15390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99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500736"/>
        <c:axId val="160514816"/>
      </c:barChart>
      <c:catAx>
        <c:axId val="16050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514816"/>
        <c:crosses val="autoZero"/>
        <c:auto val="1"/>
        <c:lblAlgn val="ctr"/>
        <c:lblOffset val="100"/>
        <c:noMultiLvlLbl val="0"/>
      </c:catAx>
      <c:valAx>
        <c:axId val="160514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500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31.2</c:v>
                </c:pt>
                <c:pt idx="1">
                  <c:v>29.5</c:v>
                </c:pt>
                <c:pt idx="2">
                  <c:v>27.7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20.2</c:v>
                </c:pt>
                <c:pt idx="1">
                  <c:v>8.1999999999999993</c:v>
                </c:pt>
                <c:pt idx="2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48.6</c:v>
                </c:pt>
                <c:pt idx="1">
                  <c:v>62.3</c:v>
                </c:pt>
                <c:pt idx="2">
                  <c:v>61.1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60582272"/>
        <c:axId val="160604544"/>
      </c:barChart>
      <c:catAx>
        <c:axId val="16058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604544"/>
        <c:crosses val="autoZero"/>
        <c:auto val="1"/>
        <c:lblAlgn val="ctr"/>
        <c:lblOffset val="100"/>
        <c:noMultiLvlLbl val="0"/>
      </c:catAx>
      <c:valAx>
        <c:axId val="160604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605822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12326</c:v>
                </c:pt>
                <c:pt idx="1">
                  <c:v>12777</c:v>
                </c:pt>
                <c:pt idx="2">
                  <c:v>25641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2837</c:v>
                </c:pt>
                <c:pt idx="1">
                  <c:v>1727</c:v>
                </c:pt>
                <c:pt idx="2">
                  <c:v>4608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618752"/>
        <c:axId val="160620544"/>
      </c:barChart>
      <c:catAx>
        <c:axId val="160618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620544"/>
        <c:crosses val="autoZero"/>
        <c:auto val="1"/>
        <c:lblAlgn val="ctr"/>
        <c:lblOffset val="100"/>
        <c:noMultiLvlLbl val="0"/>
      </c:catAx>
      <c:valAx>
        <c:axId val="1606205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0618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54976</c:v>
                </c:pt>
                <c:pt idx="1">
                  <c:v>57580</c:v>
                </c:pt>
                <c:pt idx="2">
                  <c:v>119199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12655</c:v>
                </c:pt>
                <c:pt idx="1">
                  <c:v>6610</c:v>
                </c:pt>
                <c:pt idx="2">
                  <c:v>22357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667520"/>
        <c:axId val="160669056"/>
      </c:barChart>
      <c:catAx>
        <c:axId val="160667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669056"/>
        <c:crosses val="autoZero"/>
        <c:auto val="1"/>
        <c:lblAlgn val="ctr"/>
        <c:lblOffset val="100"/>
        <c:noMultiLvlLbl val="0"/>
      </c:catAx>
      <c:valAx>
        <c:axId val="1606690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0667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4.5</c:v>
                </c:pt>
                <c:pt idx="1">
                  <c:v>4.5</c:v>
                </c:pt>
                <c:pt idx="2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4.5</c:v>
                </c:pt>
                <c:pt idx="1">
                  <c:v>3.8</c:v>
                </c:pt>
                <c:pt idx="2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0753152"/>
        <c:axId val="160754688"/>
      </c:barChart>
      <c:catAx>
        <c:axId val="160753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754688"/>
        <c:crosses val="autoZero"/>
        <c:auto val="1"/>
        <c:lblAlgn val="ctr"/>
        <c:lblOffset val="100"/>
        <c:noMultiLvlLbl val="0"/>
      </c:catAx>
      <c:valAx>
        <c:axId val="1607546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0753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26.8</c:v>
                </c:pt>
                <c:pt idx="1">
                  <c:v>28.2</c:v>
                </c:pt>
                <c:pt idx="2">
                  <c:v>29.6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32.799999999999997</c:v>
                </c:pt>
                <c:pt idx="1">
                  <c:v>33.799999999999997</c:v>
                </c:pt>
                <c:pt idx="2">
                  <c:v>34.799999999999997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0908416"/>
        <c:axId val="160909952"/>
      </c:barChart>
      <c:catAx>
        <c:axId val="16090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909952"/>
        <c:crosses val="autoZero"/>
        <c:auto val="1"/>
        <c:lblAlgn val="ctr"/>
        <c:lblOffset val="100"/>
        <c:noMultiLvlLbl val="0"/>
      </c:catAx>
      <c:valAx>
        <c:axId val="1609099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9084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220.381</c:v>
                </c:pt>
                <c:pt idx="1">
                  <c:v>455.161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989952"/>
        <c:axId val="160991488"/>
      </c:barChart>
      <c:catAx>
        <c:axId val="1609899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991488"/>
        <c:crosses val="autoZero"/>
        <c:auto val="1"/>
        <c:lblAlgn val="ctr"/>
        <c:lblOffset val="100"/>
        <c:noMultiLvlLbl val="0"/>
      </c:catAx>
      <c:valAx>
        <c:axId val="1609914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989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18665.189999999999</c:v>
                </c:pt>
                <c:pt idx="1">
                  <c:v>10608.62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423360"/>
        <c:axId val="161424896"/>
      </c:barChart>
      <c:catAx>
        <c:axId val="161423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424896"/>
        <c:crosses val="autoZero"/>
        <c:auto val="1"/>
        <c:lblAlgn val="ctr"/>
        <c:lblOffset val="100"/>
        <c:noMultiLvlLbl val="0"/>
      </c:catAx>
      <c:valAx>
        <c:axId val="161424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423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130</c:v>
                </c:pt>
                <c:pt idx="1">
                  <c:v>111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133</c:v>
                </c:pt>
                <c:pt idx="1">
                  <c:v>112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487872"/>
        <c:axId val="161690368"/>
      </c:barChart>
      <c:catAx>
        <c:axId val="16148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690368"/>
        <c:crosses val="autoZero"/>
        <c:auto val="1"/>
        <c:lblAlgn val="ctr"/>
        <c:lblOffset val="100"/>
        <c:noMultiLvlLbl val="0"/>
      </c:catAx>
      <c:valAx>
        <c:axId val="161690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4878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6614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7078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12982</v>
      </c>
      <c r="C4" s="35">
        <v>6606</v>
      </c>
      <c r="D4" s="63">
        <v>6376</v>
      </c>
      <c r="E4" s="213"/>
    </row>
    <row r="5" spans="1:5" ht="30" x14ac:dyDescent="0.25">
      <c r="A5" s="203" t="s">
        <v>724</v>
      </c>
      <c r="B5" s="72">
        <v>13314</v>
      </c>
      <c r="C5" s="61">
        <v>6752</v>
      </c>
      <c r="D5" s="111">
        <v>6562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2480</v>
      </c>
      <c r="C4" s="71">
        <v>3839</v>
      </c>
    </row>
    <row r="5" spans="1:6" x14ac:dyDescent="0.25">
      <c r="A5" s="288" t="s">
        <v>727</v>
      </c>
      <c r="B5" s="216">
        <v>389</v>
      </c>
      <c r="C5" s="216">
        <v>616</v>
      </c>
    </row>
    <row r="6" spans="1:6" x14ac:dyDescent="0.25">
      <c r="A6" s="288" t="s">
        <v>728</v>
      </c>
      <c r="B6" s="216">
        <v>936</v>
      </c>
      <c r="C6" s="216">
        <v>1085</v>
      </c>
    </row>
    <row r="7" spans="1:6" x14ac:dyDescent="0.25">
      <c r="A7" s="288" t="s">
        <v>729</v>
      </c>
      <c r="B7" s="216">
        <v>2094</v>
      </c>
      <c r="C7" s="216">
        <v>1533</v>
      </c>
    </row>
    <row r="8" spans="1:6" x14ac:dyDescent="0.25">
      <c r="A8" s="288" t="s">
        <v>730</v>
      </c>
      <c r="B8" s="216">
        <v>17</v>
      </c>
      <c r="C8" s="216">
        <v>80</v>
      </c>
    </row>
    <row r="9" spans="1:6" x14ac:dyDescent="0.25">
      <c r="A9" s="288" t="s">
        <v>731</v>
      </c>
      <c r="B9" s="216">
        <v>765</v>
      </c>
      <c r="C9" s="216">
        <v>705</v>
      </c>
    </row>
    <row r="10" spans="1:6" ht="30" x14ac:dyDescent="0.25">
      <c r="A10" s="295" t="s">
        <v>732</v>
      </c>
      <c r="B10" s="216">
        <v>950</v>
      </c>
      <c r="C10" s="216">
        <v>87</v>
      </c>
    </row>
    <row r="11" spans="1:6" x14ac:dyDescent="0.25">
      <c r="A11" s="288" t="s">
        <v>895</v>
      </c>
      <c r="B11" s="216">
        <v>311</v>
      </c>
      <c r="C11" s="216">
        <v>430</v>
      </c>
    </row>
    <row r="12" spans="1:6" x14ac:dyDescent="0.25">
      <c r="A12" s="296" t="s">
        <v>16</v>
      </c>
      <c r="B12" s="1">
        <f>SUM(B4:B11)</f>
        <v>7942</v>
      </c>
      <c r="C12" s="1">
        <f>SUM(C4:C11)</f>
        <v>8375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1873</v>
      </c>
      <c r="C19" s="71">
        <v>2566</v>
      </c>
    </row>
    <row r="20" spans="1:3" x14ac:dyDescent="0.25">
      <c r="A20" s="288" t="s">
        <v>727</v>
      </c>
      <c r="B20" s="216">
        <v>397</v>
      </c>
      <c r="C20" s="216">
        <v>664</v>
      </c>
    </row>
    <row r="21" spans="1:3" x14ac:dyDescent="0.25">
      <c r="A21" s="288" t="s">
        <v>728</v>
      </c>
      <c r="B21" s="216">
        <v>796</v>
      </c>
      <c r="C21" s="216">
        <v>853</v>
      </c>
    </row>
    <row r="22" spans="1:3" x14ac:dyDescent="0.25">
      <c r="A22" s="288" t="s">
        <v>729</v>
      </c>
      <c r="B22" s="216">
        <v>2046</v>
      </c>
      <c r="C22" s="216">
        <v>1841</v>
      </c>
    </row>
    <row r="23" spans="1:3" x14ac:dyDescent="0.25">
      <c r="A23" s="288" t="s">
        <v>730</v>
      </c>
      <c r="B23" s="216">
        <v>7</v>
      </c>
      <c r="C23" s="216">
        <v>38</v>
      </c>
    </row>
    <row r="24" spans="1:3" x14ac:dyDescent="0.25">
      <c r="A24" s="288" t="s">
        <v>731</v>
      </c>
      <c r="B24" s="216">
        <v>470</v>
      </c>
      <c r="C24" s="216">
        <v>424</v>
      </c>
    </row>
    <row r="25" spans="1:3" ht="30" x14ac:dyDescent="0.25">
      <c r="A25" s="295" t="s">
        <v>732</v>
      </c>
      <c r="B25" s="216">
        <v>836</v>
      </c>
      <c r="C25" s="216">
        <v>122</v>
      </c>
    </row>
    <row r="26" spans="1:3" x14ac:dyDescent="0.25">
      <c r="A26" s="288" t="s">
        <v>895</v>
      </c>
      <c r="B26" s="216">
        <v>143</v>
      </c>
      <c r="C26" s="216">
        <v>518</v>
      </c>
    </row>
    <row r="27" spans="1:3" x14ac:dyDescent="0.25">
      <c r="A27" s="296" t="s">
        <v>16</v>
      </c>
      <c r="B27" s="1">
        <f>SUM(B19:B26)</f>
        <v>6568</v>
      </c>
      <c r="C27" s="1">
        <f>SUM(C19:C26)</f>
        <v>7026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76.08</v>
      </c>
      <c r="C4" s="1027">
        <v>73.87</v>
      </c>
      <c r="D4" s="1027">
        <v>78.75</v>
      </c>
      <c r="E4" s="1028">
        <v>24</v>
      </c>
      <c r="F4" s="1028">
        <v>196.1</v>
      </c>
      <c r="G4" s="1029">
        <v>46.4</v>
      </c>
      <c r="H4" s="1030">
        <v>45.7</v>
      </c>
      <c r="I4" s="1031">
        <v>47.2</v>
      </c>
      <c r="J4" s="1028">
        <v>27.9</v>
      </c>
    </row>
    <row r="5" spans="1:12" x14ac:dyDescent="0.25">
      <c r="A5" s="500">
        <v>2021</v>
      </c>
      <c r="B5" s="759">
        <v>74.599999999999994</v>
      </c>
      <c r="C5" s="760">
        <v>71.44</v>
      </c>
      <c r="D5" s="760">
        <v>78.75</v>
      </c>
      <c r="E5" s="1032">
        <v>23</v>
      </c>
      <c r="F5" s="1032">
        <v>198.4</v>
      </c>
      <c r="G5" s="1033">
        <v>46.6</v>
      </c>
      <c r="H5" s="1034">
        <v>45.8</v>
      </c>
      <c r="I5" s="1035">
        <v>47.4</v>
      </c>
      <c r="J5" s="1032">
        <v>21.4</v>
      </c>
    </row>
    <row r="6" spans="1:12" x14ac:dyDescent="0.25">
      <c r="A6" s="501">
        <v>2022</v>
      </c>
      <c r="B6" s="1020">
        <v>74.73</v>
      </c>
      <c r="C6" s="1021">
        <v>72.05</v>
      </c>
      <c r="D6" s="1021">
        <v>78.02</v>
      </c>
      <c r="E6" s="1022">
        <v>23</v>
      </c>
      <c r="F6" s="1022">
        <v>206.5</v>
      </c>
      <c r="G6" s="1023">
        <v>47</v>
      </c>
      <c r="H6" s="1024">
        <v>46.3</v>
      </c>
      <c r="I6" s="1025">
        <v>47.8</v>
      </c>
      <c r="J6" s="1022">
        <v>29.2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27.9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21.4</v>
      </c>
    </row>
    <row r="13" spans="1:12" x14ac:dyDescent="0.25">
      <c r="A13" s="635">
        <f t="shared" si="0"/>
        <v>2022</v>
      </c>
      <c r="B13" s="629">
        <f t="shared" si="1"/>
        <v>29.2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3630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4417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32.299999999999997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56424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1373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107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3593</v>
      </c>
      <c r="C5" s="70">
        <v>4287</v>
      </c>
      <c r="D5" s="55">
        <v>2427</v>
      </c>
      <c r="E5" s="110">
        <v>1860</v>
      </c>
      <c r="F5" s="55">
        <v>29.9</v>
      </c>
      <c r="G5" s="55">
        <v>32.799999999999997</v>
      </c>
      <c r="H5" s="110">
        <v>26.8</v>
      </c>
      <c r="I5" s="55">
        <v>45706</v>
      </c>
      <c r="J5" s="70"/>
      <c r="K5" s="55"/>
      <c r="L5" s="55"/>
      <c r="M5" s="71">
        <v>132</v>
      </c>
      <c r="N5" s="71">
        <v>133</v>
      </c>
      <c r="O5" s="71">
        <v>130</v>
      </c>
    </row>
    <row r="6" spans="1:16" x14ac:dyDescent="0.25">
      <c r="A6" s="217">
        <v>2021</v>
      </c>
      <c r="B6" s="214">
        <v>3548</v>
      </c>
      <c r="C6" s="214">
        <v>4366</v>
      </c>
      <c r="D6" s="58">
        <v>2448</v>
      </c>
      <c r="E6" s="162">
        <v>1918</v>
      </c>
      <c r="F6" s="58">
        <v>31.1</v>
      </c>
      <c r="G6" s="58">
        <v>33.799999999999997</v>
      </c>
      <c r="H6" s="162">
        <v>28.2</v>
      </c>
      <c r="I6" s="58">
        <v>50670</v>
      </c>
      <c r="J6" s="214">
        <v>1546</v>
      </c>
      <c r="K6" s="58">
        <v>803</v>
      </c>
      <c r="L6" s="58">
        <v>743</v>
      </c>
      <c r="M6" s="216">
        <v>112</v>
      </c>
      <c r="N6" s="216">
        <v>112</v>
      </c>
      <c r="O6" s="216">
        <v>111</v>
      </c>
    </row>
    <row r="7" spans="1:16" x14ac:dyDescent="0.25">
      <c r="A7" s="231">
        <v>2022</v>
      </c>
      <c r="B7" s="169">
        <v>3630</v>
      </c>
      <c r="C7" s="169">
        <v>4417</v>
      </c>
      <c r="D7" s="94">
        <v>2461</v>
      </c>
      <c r="E7" s="171">
        <v>1956</v>
      </c>
      <c r="F7" s="94">
        <v>32.299999999999997</v>
      </c>
      <c r="G7" s="58">
        <v>34.799999999999997</v>
      </c>
      <c r="H7" s="162">
        <v>29.6</v>
      </c>
      <c r="I7" s="94">
        <v>56424</v>
      </c>
      <c r="J7" s="169">
        <v>1448</v>
      </c>
      <c r="K7" s="94">
        <v>748</v>
      </c>
      <c r="L7" s="94">
        <v>700</v>
      </c>
      <c r="M7" s="216">
        <v>107</v>
      </c>
      <c r="N7" s="216">
        <v>107</v>
      </c>
      <c r="O7" s="216">
        <v>107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1373</v>
      </c>
      <c r="K8" s="1082">
        <v>670</v>
      </c>
      <c r="L8" s="1082">
        <v>703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45706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50670</v>
      </c>
      <c r="F14" s="516">
        <f>A5</f>
        <v>2020</v>
      </c>
      <c r="G14" s="312">
        <f>IF(ISBLANK(E5),"",E5)</f>
        <v>1860</v>
      </c>
      <c r="H14" s="312">
        <f>IF(ISBLANK(D5),"",D5)</f>
        <v>2427</v>
      </c>
      <c r="K14" s="516">
        <f>A6</f>
        <v>2021</v>
      </c>
      <c r="L14" s="312">
        <f>IF(ISBLANK(L6),"",L6)</f>
        <v>743</v>
      </c>
      <c r="M14" s="312">
        <f>IF(ISBLANK(K6),"",K6)</f>
        <v>803</v>
      </c>
    </row>
    <row r="15" spans="1:16" x14ac:dyDescent="0.25">
      <c r="A15" s="483">
        <f>A7</f>
        <v>2022</v>
      </c>
      <c r="B15" s="313">
        <f t="shared" si="0"/>
        <v>56424</v>
      </c>
      <c r="F15" s="488">
        <f t="shared" ref="F15:F16" si="1">A6</f>
        <v>2021</v>
      </c>
      <c r="G15" s="481">
        <f t="shared" ref="G15:G16" si="2">IF(ISBLANK(E6),"",E6)</f>
        <v>1918</v>
      </c>
      <c r="H15" s="481">
        <f t="shared" ref="H15:H16" si="3">IF(ISBLANK(D6),"",D6)</f>
        <v>2448</v>
      </c>
      <c r="K15" s="488">
        <f>A7</f>
        <v>2022</v>
      </c>
      <c r="L15" s="481">
        <f t="shared" ref="L15:L16" si="4">IF(ISBLANK(L7),"",L7)</f>
        <v>700</v>
      </c>
      <c r="M15" s="481">
        <f t="shared" ref="M15:M16" si="5">IF(ISBLANK(K7),"",K7)</f>
        <v>748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1956</v>
      </c>
      <c r="H16" s="313">
        <f t="shared" si="3"/>
        <v>2461</v>
      </c>
      <c r="K16" s="483">
        <f>A8</f>
        <v>2023</v>
      </c>
      <c r="L16" s="313">
        <f t="shared" si="4"/>
        <v>703</v>
      </c>
      <c r="M16" s="313">
        <f t="shared" si="5"/>
        <v>670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3593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3548</v>
      </c>
      <c r="C21" s="375"/>
      <c r="D21" s="199"/>
      <c r="F21" s="516">
        <f>A5</f>
        <v>2020</v>
      </c>
      <c r="G21" s="312">
        <f>IF(ISBLANK(E5),"",E5)</f>
        <v>1860</v>
      </c>
      <c r="H21" s="312">
        <f>IF(ISBLANK(D5),"",D5)</f>
        <v>2427</v>
      </c>
      <c r="K21" s="516">
        <f>A6</f>
        <v>2021</v>
      </c>
      <c r="L21" s="312">
        <f>IF(ISBLANK(L6),"",L6)</f>
        <v>743</v>
      </c>
      <c r="M21" s="312">
        <f>IF(ISBLANK(K6),"",K6)</f>
        <v>803</v>
      </c>
    </row>
    <row r="22" spans="1:15" x14ac:dyDescent="0.25">
      <c r="A22" s="483">
        <f t="shared" si="6"/>
        <v>2022</v>
      </c>
      <c r="B22" s="313">
        <f t="shared" si="7"/>
        <v>3630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1918</v>
      </c>
      <c r="H22" s="481">
        <f t="shared" ref="H22:H23" si="10">IF(ISBLANK(D6),"",D6)</f>
        <v>2448</v>
      </c>
      <c r="K22" s="488">
        <f>A7</f>
        <v>2022</v>
      </c>
      <c r="L22" s="481">
        <f>IF(ISBLANK(L7),"",L7)</f>
        <v>700</v>
      </c>
      <c r="M22" s="481">
        <f>IF(ISBLANK(K7),"",K7)</f>
        <v>748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1956</v>
      </c>
      <c r="H23" s="313">
        <f t="shared" si="10"/>
        <v>2461</v>
      </c>
      <c r="K23" s="483">
        <f>A8</f>
        <v>2023</v>
      </c>
      <c r="L23" s="313">
        <f>IF(ISBLANK(L8),"",L8)</f>
        <v>703</v>
      </c>
      <c r="M23" s="313">
        <f>IF(ISBLANK(K8),"",K8)</f>
        <v>670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3593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3548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3630</v>
      </c>
      <c r="C28" s="375"/>
      <c r="D28" s="199"/>
      <c r="F28" s="516">
        <f>A5</f>
        <v>2020</v>
      </c>
      <c r="G28" s="312">
        <f>IF(ISBLANK(H5),"",H5)</f>
        <v>26.8</v>
      </c>
      <c r="H28" s="312">
        <f>IF(ISBLANK(G5),"",G5)</f>
        <v>32.799999999999997</v>
      </c>
      <c r="K28" s="516">
        <f>A5</f>
        <v>2020</v>
      </c>
      <c r="L28" s="312">
        <f>IF(ISBLANK(O5),"",O5)</f>
        <v>130</v>
      </c>
      <c r="M28" s="312">
        <f>IF(ISBLANK(N5),"",N5)</f>
        <v>133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28.2</v>
      </c>
      <c r="H29" s="481">
        <f t="shared" ref="H29:H30" si="15">IF(ISBLANK(G6),"",G6)</f>
        <v>33.799999999999997</v>
      </c>
      <c r="K29" s="488">
        <f t="shared" ref="K29:K30" si="16">A6</f>
        <v>2021</v>
      </c>
      <c r="L29" s="481">
        <f t="shared" ref="L29:L30" si="17">IF(ISBLANK(O6),"",O6)</f>
        <v>111</v>
      </c>
      <c r="M29" s="481">
        <f t="shared" ref="M29:M30" si="18">IF(ISBLANK(N6),"",N6)</f>
        <v>112</v>
      </c>
    </row>
    <row r="30" spans="1:15" x14ac:dyDescent="0.25">
      <c r="F30" s="483">
        <f t="shared" si="13"/>
        <v>2022</v>
      </c>
      <c r="G30" s="313">
        <f t="shared" si="14"/>
        <v>29.6</v>
      </c>
      <c r="H30" s="313">
        <f t="shared" si="15"/>
        <v>34.799999999999997</v>
      </c>
      <c r="K30" s="483">
        <f t="shared" si="16"/>
        <v>2022</v>
      </c>
      <c r="L30" s="313">
        <f t="shared" si="17"/>
        <v>107</v>
      </c>
      <c r="M30" s="313">
        <f t="shared" si="18"/>
        <v>107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26.8</v>
      </c>
      <c r="H35" s="312">
        <f>IF(ISBLANK(G5),"",G5)</f>
        <v>32.799999999999997</v>
      </c>
      <c r="K35" s="516">
        <f>A5</f>
        <v>2020</v>
      </c>
      <c r="L35" s="312">
        <f>IF(ISBLANK(O5),"",O5)</f>
        <v>130</v>
      </c>
      <c r="M35" s="312">
        <f>IF(ISBLANK(N5),"",N5)</f>
        <v>133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28.2</v>
      </c>
      <c r="H36" s="481">
        <f t="shared" ref="H36:H37" si="21">IF(ISBLANK(G6),"",G6)</f>
        <v>33.799999999999997</v>
      </c>
      <c r="K36" s="488">
        <f t="shared" ref="K36:K37" si="22">A6</f>
        <v>2021</v>
      </c>
      <c r="L36" s="481">
        <f t="shared" ref="L36:L37" si="23">IF(ISBLANK(O6),"",O6)</f>
        <v>111</v>
      </c>
      <c r="M36" s="481">
        <f t="shared" ref="M36:M37" si="24">IF(ISBLANK(N6),"",N6)</f>
        <v>112</v>
      </c>
    </row>
    <row r="37" spans="6:15" x14ac:dyDescent="0.25">
      <c r="F37" s="483">
        <f t="shared" si="19"/>
        <v>2022</v>
      </c>
      <c r="G37" s="313">
        <f t="shared" si="20"/>
        <v>29.6</v>
      </c>
      <c r="H37" s="313">
        <f t="shared" si="21"/>
        <v>34.799999999999997</v>
      </c>
      <c r="K37" s="483">
        <f t="shared" si="22"/>
        <v>2022</v>
      </c>
      <c r="L37" s="313">
        <f t="shared" si="23"/>
        <v>107</v>
      </c>
      <c r="M37" s="313">
        <f t="shared" si="24"/>
        <v>107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15.5</v>
      </c>
      <c r="C6" s="35">
        <v>14.1</v>
      </c>
      <c r="D6" s="63">
        <v>17.100000000000001</v>
      </c>
      <c r="E6" s="35">
        <v>50.6</v>
      </c>
      <c r="F6" s="35">
        <v>46.3</v>
      </c>
      <c r="G6" s="35">
        <v>55.2</v>
      </c>
      <c r="H6" s="294">
        <v>33.9</v>
      </c>
      <c r="I6" s="35">
        <v>39.6</v>
      </c>
      <c r="J6" s="63">
        <v>27.7</v>
      </c>
      <c r="M6" s="127" t="s">
        <v>16</v>
      </c>
      <c r="N6" s="937">
        <f>IF(ISBLANK(B8),"",B8)</f>
        <v>12.3</v>
      </c>
      <c r="O6" s="937">
        <f>IF(ISBLANK(E8),"",E8)</f>
        <v>47.9</v>
      </c>
      <c r="P6" s="128">
        <f>IF(ISBLANK(H8),"",H8)</f>
        <v>39.799999999999997</v>
      </c>
    </row>
    <row r="7" spans="1:19" x14ac:dyDescent="0.25">
      <c r="A7" s="288">
        <v>2022</v>
      </c>
      <c r="B7" s="169">
        <v>13.9</v>
      </c>
      <c r="C7" s="94">
        <v>14.6</v>
      </c>
      <c r="D7" s="171">
        <v>13.1</v>
      </c>
      <c r="E7" s="94">
        <v>48.8</v>
      </c>
      <c r="F7" s="94">
        <v>43.7</v>
      </c>
      <c r="G7" s="94">
        <v>54.3</v>
      </c>
      <c r="H7" s="169">
        <v>37.299999999999997</v>
      </c>
      <c r="I7" s="94">
        <v>41.7</v>
      </c>
      <c r="J7" s="171">
        <v>32.6</v>
      </c>
    </row>
    <row r="8" spans="1:19" x14ac:dyDescent="0.25">
      <c r="A8" s="220">
        <v>2023</v>
      </c>
      <c r="B8" s="169">
        <v>12.3</v>
      </c>
      <c r="C8" s="94">
        <v>12.4</v>
      </c>
      <c r="D8" s="171">
        <v>12.2</v>
      </c>
      <c r="E8" s="94">
        <v>47.9</v>
      </c>
      <c r="F8" s="94">
        <v>43.9</v>
      </c>
      <c r="G8" s="94">
        <v>51.6</v>
      </c>
      <c r="H8" s="169">
        <v>39.799999999999997</v>
      </c>
      <c r="I8" s="94">
        <v>43.7</v>
      </c>
      <c r="J8" s="171">
        <v>36.1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12.2</v>
      </c>
      <c r="O12" s="938">
        <f>IF(ISBLANK(G8),"",G8)</f>
        <v>51.6</v>
      </c>
      <c r="P12" s="940">
        <f>IF(ISBLANK(J8),"",J8)</f>
        <v>36.1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12.4</v>
      </c>
      <c r="O13" s="939">
        <f>IF(ISBLANK(F8),"",F8)</f>
        <v>43.9</v>
      </c>
      <c r="P13" s="941">
        <f>IF(ISBLANK(I8),"",I8)</f>
        <v>43.7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12.3</v>
      </c>
      <c r="O20" s="937">
        <f>IF(ISBLANK(E8),"",E8)</f>
        <v>47.9</v>
      </c>
      <c r="P20" s="942">
        <f>IF(ISBLANK(H8),"",H8)</f>
        <v>39.799999999999997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12.2</v>
      </c>
      <c r="O24" s="938">
        <f>IF(ISBLANK(G8),"",G8)</f>
        <v>51.6</v>
      </c>
      <c r="P24" s="940">
        <f>IF(ISBLANK(J8),"",J8)</f>
        <v>36.1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12.4</v>
      </c>
      <c r="O25" s="939">
        <f>IF(ISBLANK(F8),"",F8)</f>
        <v>43.9</v>
      </c>
      <c r="P25" s="941">
        <f>IF(ISBLANK(I8),"",I8)</f>
        <v>43.7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674294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49247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758503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55398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1306341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95409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116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2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8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681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112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138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211738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19.5</v>
      </c>
      <c r="E20" s="602">
        <v>18.399999999999999</v>
      </c>
      <c r="F20" s="602">
        <v>16.7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31.7</v>
      </c>
      <c r="E21" s="753">
        <v>40.4</v>
      </c>
      <c r="F21" s="753">
        <v>34.299999999999997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12.2</v>
      </c>
      <c r="E22" s="754">
        <v>4.9000000000000004</v>
      </c>
      <c r="F22" s="754">
        <v>4.7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16.7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34.299999999999997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4.7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44.3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16.7</v>
      </c>
      <c r="C30" s="206" t="s">
        <v>501</v>
      </c>
    </row>
    <row r="31" spans="1:11" x14ac:dyDescent="0.25">
      <c r="A31" s="700" t="s">
        <v>1438</v>
      </c>
      <c r="B31" s="736">
        <f>F21</f>
        <v>34.299999999999997</v>
      </c>
    </row>
    <row r="32" spans="1:11" x14ac:dyDescent="0.25">
      <c r="A32" s="700" t="s">
        <v>1439</v>
      </c>
      <c r="B32" s="736">
        <f>F22</f>
        <v>4.7</v>
      </c>
    </row>
    <row r="33" spans="1:2" x14ac:dyDescent="0.25">
      <c r="A33" s="701" t="s">
        <v>1440</v>
      </c>
      <c r="B33" s="734">
        <f>100-(B30+B31+B32)</f>
        <v>44.3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111</v>
      </c>
      <c r="C4" s="71">
        <v>8</v>
      </c>
      <c r="D4" s="71">
        <v>6</v>
      </c>
      <c r="G4" s="219">
        <f>A4</f>
        <v>2020</v>
      </c>
      <c r="H4" s="291">
        <f>IF(ISBLANK(C4),"",C4)</f>
        <v>8</v>
      </c>
      <c r="I4" s="291">
        <f>IF(ISBLANK(D4),"",D4)</f>
        <v>6</v>
      </c>
    </row>
    <row r="5" spans="1:9" x14ac:dyDescent="0.25">
      <c r="A5" s="288">
        <v>2021</v>
      </c>
      <c r="B5" s="216">
        <v>115</v>
      </c>
      <c r="C5" s="216">
        <v>4</v>
      </c>
      <c r="D5" s="216">
        <v>7</v>
      </c>
      <c r="G5" s="288">
        <f t="shared" ref="G5:G6" si="0">A5</f>
        <v>2021</v>
      </c>
      <c r="H5" s="292">
        <f t="shared" ref="H5:H6" si="1">IF(ISBLANK(C5),"",C5)</f>
        <v>4</v>
      </c>
      <c r="I5" s="292">
        <f t="shared" ref="I5:I6" si="2">IF(ISBLANK(D5),"",D5)</f>
        <v>7</v>
      </c>
    </row>
    <row r="6" spans="1:9" x14ac:dyDescent="0.25">
      <c r="A6" s="220">
        <v>2022</v>
      </c>
      <c r="B6" s="170">
        <v>116</v>
      </c>
      <c r="C6" s="170">
        <v>2</v>
      </c>
      <c r="D6" s="170">
        <v>8</v>
      </c>
      <c r="G6" s="221">
        <f t="shared" si="0"/>
        <v>2022</v>
      </c>
      <c r="H6" s="293">
        <f t="shared" si="1"/>
        <v>2</v>
      </c>
      <c r="I6" s="293">
        <f t="shared" si="2"/>
        <v>8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8</v>
      </c>
      <c r="I12" s="291">
        <f>IF(ISBLANK(D4),"",D4)</f>
        <v>6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4</v>
      </c>
      <c r="I13" s="292">
        <f t="shared" si="4"/>
        <v>7</v>
      </c>
    </row>
    <row r="14" spans="1:9" x14ac:dyDescent="0.25">
      <c r="G14" s="221">
        <f t="shared" si="3"/>
        <v>2022</v>
      </c>
      <c r="H14" s="293">
        <f t="shared" ref="H14:I14" si="5">IF(ISBLANK(C6),"",C6)</f>
        <v>2</v>
      </c>
      <c r="I14" s="293">
        <f t="shared" si="5"/>
        <v>8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631</v>
      </c>
      <c r="C23" s="71">
        <v>110</v>
      </c>
      <c r="D23" s="71">
        <v>104</v>
      </c>
      <c r="G23" s="219">
        <f>A23</f>
        <v>2020</v>
      </c>
      <c r="H23" s="291">
        <f>IF(ISBLANK(C23),"",C23)</f>
        <v>110</v>
      </c>
      <c r="I23" s="291">
        <f>IF(ISBLANK(D23),"",D23)</f>
        <v>104</v>
      </c>
    </row>
    <row r="24" spans="1:13" x14ac:dyDescent="0.25">
      <c r="A24" s="288">
        <v>2021</v>
      </c>
      <c r="B24" s="216">
        <v>655</v>
      </c>
      <c r="C24" s="216">
        <v>99</v>
      </c>
      <c r="D24" s="216">
        <v>118</v>
      </c>
      <c r="G24" s="288">
        <f t="shared" ref="G24:G25" si="6">A24</f>
        <v>2021</v>
      </c>
      <c r="H24" s="292">
        <f t="shared" ref="H24:H25" si="7">IF(ISBLANK(C24),"",C24)</f>
        <v>99</v>
      </c>
      <c r="I24" s="292">
        <f t="shared" ref="I24:I25" si="8">IF(ISBLANK(D24),"",D24)</f>
        <v>118</v>
      </c>
    </row>
    <row r="25" spans="1:13" x14ac:dyDescent="0.25">
      <c r="A25" s="220">
        <v>2022</v>
      </c>
      <c r="B25" s="170">
        <v>681</v>
      </c>
      <c r="C25" s="170">
        <v>112</v>
      </c>
      <c r="D25" s="170">
        <v>138</v>
      </c>
      <c r="G25" s="221">
        <f t="shared" si="6"/>
        <v>2022</v>
      </c>
      <c r="H25" s="293">
        <f t="shared" si="7"/>
        <v>112</v>
      </c>
      <c r="I25" s="293">
        <f t="shared" si="8"/>
        <v>138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110</v>
      </c>
      <c r="I31" s="291">
        <f>IF(ISBLANK(D23),"",D23)</f>
        <v>104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99</v>
      </c>
      <c r="I32" s="292">
        <f t="shared" si="10"/>
        <v>118</v>
      </c>
    </row>
    <row r="33" spans="7:9" x14ac:dyDescent="0.25">
      <c r="G33" s="221">
        <f t="shared" si="9"/>
        <v>2022</v>
      </c>
      <c r="H33" s="293">
        <f t="shared" ref="H33:I33" si="11">IF(ISBLANK(C25),"",C25)</f>
        <v>112</v>
      </c>
      <c r="I33" s="293">
        <f t="shared" si="11"/>
        <v>138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191109</v>
      </c>
      <c r="C4" s="1086">
        <v>13324</v>
      </c>
      <c r="D4" s="110">
        <v>311601</v>
      </c>
      <c r="E4" s="70">
        <v>21725</v>
      </c>
      <c r="F4" s="1085">
        <v>119262</v>
      </c>
      <c r="G4" s="70">
        <v>8315</v>
      </c>
      <c r="H4" s="1087">
        <v>981464</v>
      </c>
      <c r="I4" s="1086">
        <v>68428</v>
      </c>
    </row>
    <row r="5" spans="1:9" x14ac:dyDescent="0.25">
      <c r="A5" s="589">
        <v>2021</v>
      </c>
      <c r="B5" s="1088">
        <v>186004</v>
      </c>
      <c r="C5" s="1089">
        <v>13259</v>
      </c>
      <c r="D5" s="162">
        <v>408393</v>
      </c>
      <c r="E5" s="214">
        <v>29111</v>
      </c>
      <c r="F5" s="1088">
        <v>49680</v>
      </c>
      <c r="G5" s="214">
        <v>3541</v>
      </c>
      <c r="H5" s="1090">
        <v>1011400</v>
      </c>
      <c r="I5" s="1089">
        <v>72094</v>
      </c>
    </row>
    <row r="6" spans="1:9" x14ac:dyDescent="0.25">
      <c r="A6" s="590">
        <v>2022</v>
      </c>
      <c r="B6" s="1091">
        <v>218298</v>
      </c>
      <c r="C6" s="1092">
        <v>15943</v>
      </c>
      <c r="D6" s="171">
        <v>448420</v>
      </c>
      <c r="E6" s="169">
        <v>32751</v>
      </c>
      <c r="F6" s="1091">
        <v>60761</v>
      </c>
      <c r="G6" s="169">
        <v>4438</v>
      </c>
      <c r="H6" s="1093">
        <v>1306341</v>
      </c>
      <c r="I6" s="1092">
        <v>95409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154769</v>
      </c>
      <c r="C4" s="1085">
        <v>503712</v>
      </c>
      <c r="D4" s="1086">
        <v>35119</v>
      </c>
      <c r="E4" s="1085">
        <v>484761</v>
      </c>
      <c r="F4" s="1086">
        <v>33798</v>
      </c>
    </row>
    <row r="5" spans="1:6" x14ac:dyDescent="0.25">
      <c r="A5" s="482">
        <v>2021</v>
      </c>
      <c r="B5" s="1090">
        <v>256455</v>
      </c>
      <c r="C5" s="1088">
        <v>635993</v>
      </c>
      <c r="D5" s="1089">
        <v>45334</v>
      </c>
      <c r="E5" s="1088">
        <v>478274</v>
      </c>
      <c r="F5" s="1089">
        <v>34092</v>
      </c>
    </row>
    <row r="6" spans="1:6" ht="15.75" thickBot="1" x14ac:dyDescent="0.3">
      <c r="A6" s="962">
        <v>2022</v>
      </c>
      <c r="B6" s="1094">
        <v>211738</v>
      </c>
      <c r="C6" s="1095">
        <v>674294</v>
      </c>
      <c r="D6" s="1096">
        <v>49247</v>
      </c>
      <c r="E6" s="1095">
        <v>758503</v>
      </c>
      <c r="F6" s="1096">
        <v>55398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Брус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606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58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13692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23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7.7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21.5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-13.9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74.73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47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206.5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2.76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12982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13314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359</v>
      </c>
      <c r="C63" s="550">
        <f>IF(ISBLANK('DEM2'!C7),"-",'DEM2'!C7)</f>
        <v>384</v>
      </c>
      <c r="D63" s="550"/>
      <c r="E63" s="550">
        <f>IF(ISBLANK('DEM2'!D8),"-",'DEM2'!D8)</f>
        <v>346</v>
      </c>
      <c r="F63" s="550">
        <f>IF(ISBLANK('DEM2'!C8),"-",'DEM2'!C8)</f>
        <v>395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443</v>
      </c>
      <c r="C64" s="319">
        <f>IF(ISBLANK('DEM2'!F7),"-",'DEM2'!F7)</f>
        <v>498</v>
      </c>
      <c r="D64" s="791"/>
      <c r="E64" s="319">
        <f>IF(ISBLANK('DEM2'!G8),"-",'DEM2'!G8)</f>
        <v>451</v>
      </c>
      <c r="F64" s="319">
        <f>IF(ISBLANK('DEM2'!F8),"-",'DEM2'!F8)</f>
        <v>465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249</v>
      </c>
      <c r="C65" s="347">
        <f>IF(ISBLANK('DEM2'!I7),"-",'DEM2'!I7)</f>
        <v>272</v>
      </c>
      <c r="D65" s="395"/>
      <c r="E65" s="347">
        <f>IF(ISBLANK('DEM2'!J8),"-",'DEM2'!J8)</f>
        <v>233</v>
      </c>
      <c r="F65" s="347">
        <f>IF(ISBLANK('DEM2'!I8),"-",'DEM2'!I8)</f>
        <v>257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979</v>
      </c>
      <c r="C66" s="319">
        <f>IF(ISBLANK('DEM2'!L7),"-",'DEM2'!L7)</f>
        <v>1078</v>
      </c>
      <c r="D66" s="397"/>
      <c r="E66" s="319">
        <f>IF(ISBLANK('DEM2'!M8),"-",'DEM2'!M8)</f>
        <v>968</v>
      </c>
      <c r="F66" s="319">
        <f>IF(ISBLANK('DEM2'!L8),"-",'DEM2'!L8)</f>
        <v>1054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1034</v>
      </c>
      <c r="C67" s="319">
        <f>IF(ISBLANK('DEM2'!O7),"-",'DEM2'!O7)</f>
        <v>1134</v>
      </c>
      <c r="D67" s="397"/>
      <c r="E67" s="319">
        <f>IF(ISBLANK('DEM2'!P8),"-",'DEM2'!P8)</f>
        <v>915</v>
      </c>
      <c r="F67" s="319">
        <f>IF(ISBLANK('DEM2'!O8),"-",'DEM2'!O8)</f>
        <v>1036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4119</v>
      </c>
      <c r="C68" s="416">
        <f>IF(ISBLANK('DEM2'!R7),"-",'DEM2'!R7)</f>
        <v>4650</v>
      </c>
      <c r="D68" s="422"/>
      <c r="E68" s="416">
        <f>IF(ISBLANK('DEM2'!S8),"-",'DEM2'!S8)</f>
        <v>3972</v>
      </c>
      <c r="F68" s="416">
        <f>IF(ISBLANK('DEM2'!R8),"-",'DEM2'!R8)</f>
        <v>4477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6790</v>
      </c>
      <c r="C69" s="465">
        <f>IF(ISBLANK('DEM2'!U7),"-",'DEM2'!U7)</f>
        <v>7239</v>
      </c>
      <c r="D69" s="801"/>
      <c r="E69" s="465">
        <f>IF(ISBLANK('DEM2'!V8),"-",'DEM2'!V8)</f>
        <v>6614</v>
      </c>
      <c r="F69" s="465">
        <f>IF(ISBLANK('DEM2'!U8),"-",'DEM2'!U8)</f>
        <v>7078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9.8000000000000007</v>
      </c>
      <c r="G115" s="802">
        <f>IF(ISBLANK('DEM2'!E23),"-",'DEM2'!E23)</f>
        <v>9.8000000000000007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10.9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0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3630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4417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32.299999999999997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56424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1373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107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39.200000000000003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125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35.6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14.2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1306341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95409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448420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283260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32751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218298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15943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60761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4438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674294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49247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758503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55398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116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681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211738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4274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5729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2301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8150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4224</v>
      </c>
      <c r="C300" s="810">
        <f>IF(ISBLANK(POLJ3!C4),"-",POLJ3!C4)</f>
        <v>659</v>
      </c>
      <c r="D300" s="1129">
        <f>IF(ISBLANK(POLJ3!D4),"-",POLJ3!D4)</f>
        <v>3565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7464</v>
      </c>
      <c r="C301" s="791">
        <f>IF(ISBLANK(POLJ3!C5),"-",POLJ3!C5)</f>
        <v>4560</v>
      </c>
      <c r="D301" s="1130">
        <f>IF(ISBLANK(POLJ3!D5),"-",POLJ3!D5)</f>
        <v>2904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0</v>
      </c>
      <c r="C302" s="792">
        <f>IF(ISBLANK(POLJ3!C6),"-",POLJ3!C6)</f>
        <v>0</v>
      </c>
      <c r="D302" s="1131">
        <f>IF(ISBLANK(POLJ3!D6),"-",POLJ3!D6)</f>
        <v>0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32</v>
      </c>
      <c r="C303" s="793">
        <f>IF(ISBLANK(POLJ3!C7),"-",POLJ3!C7)</f>
        <v>10</v>
      </c>
      <c r="D303" s="1111">
        <f>IF(ISBLANK(POLJ3!D7),"-",POLJ3!D7)</f>
        <v>22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4274</v>
      </c>
      <c r="C304" s="809">
        <f>IF(ISBLANK(POLJ3!C8),"-",POLJ3!C8)</f>
        <v>577</v>
      </c>
      <c r="D304" s="1159">
        <f>IF(ISBLANK(POLJ3!D8),"-",POLJ3!D8)</f>
        <v>3697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76.16</v>
      </c>
      <c r="C310" s="1160"/>
      <c r="D310" s="3"/>
      <c r="E310" s="5"/>
      <c r="F310" s="5"/>
      <c r="G310" s="817" t="s">
        <v>773</v>
      </c>
      <c r="H310" s="818">
        <f>IF(ISBLANK(POLJ2!H3),"-",POLJ2!H3)</f>
        <v>4180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5067.33</v>
      </c>
      <c r="C311" s="1161"/>
      <c r="D311" s="3"/>
      <c r="E311" s="5"/>
      <c r="F311" s="5"/>
      <c r="G311" s="812" t="s">
        <v>774</v>
      </c>
      <c r="H311" s="250">
        <f>IF(ISBLANK(POLJ2!H4),"-",POLJ2!H4)</f>
        <v>7267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3082.39</v>
      </c>
      <c r="C312" s="1161"/>
      <c r="D312" s="3"/>
      <c r="E312" s="5"/>
      <c r="F312" s="5"/>
      <c r="G312" s="812" t="s">
        <v>775</v>
      </c>
      <c r="H312" s="250">
        <f>IF(ISBLANK(POLJ2!H5),"-",POLJ2!H5)</f>
        <v>17809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241.52</v>
      </c>
      <c r="C313" s="1161"/>
      <c r="D313" s="3"/>
      <c r="E313" s="5"/>
      <c r="F313" s="5"/>
      <c r="G313" s="814" t="s">
        <v>776</v>
      </c>
      <c r="H313" s="251">
        <f>IF(ISBLANK(POLJ2!H6),"-",POLJ2!H6)</f>
        <v>69840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12.56</v>
      </c>
      <c r="C314" s="1161"/>
      <c r="D314" s="3"/>
      <c r="E314" s="5"/>
      <c r="F314" s="5"/>
      <c r="G314" s="816" t="s">
        <v>16</v>
      </c>
      <c r="H314" s="819">
        <f>IF(ISBLANK(POLJ2!H7),"-",POLJ2!H7)</f>
        <v>99096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8007.94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16487.900000000001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14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83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33.299999999999997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436</v>
      </c>
      <c r="I364" s="810">
        <f>IF(ISBLANK(OBRAZ2!I6),"-",OBRAZ2!I6)</f>
        <v>312</v>
      </c>
      <c r="J364" s="810">
        <f>IF(ISBLANK(OBRAZ2!J6),"-",OBRAZ2!J6)</f>
        <v>124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241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0</v>
      </c>
      <c r="I365" s="791">
        <f>IF(ISBLANK(OBRAZ2!I7),"-",OBRAZ2!I7)</f>
        <v>0</v>
      </c>
      <c r="J365" s="791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84.9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113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15.284974093264248</v>
      </c>
      <c r="I375" s="852">
        <f>IF(ISBLANK(OBRAZ2!C12),"-",OBRAZ2!C21)</f>
        <v>19.954128440366972</v>
      </c>
      <c r="J375" s="852">
        <f>IF(ISBLANK(OBRAZ2!D12),"-",OBRAZ2!D21)</f>
        <v>20.59496567505721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55.699481865284973</v>
      </c>
      <c r="I377" s="853">
        <f>IF(ISBLANK(OBRAZ2!C14),"-",OBRAZ2!C23)</f>
        <v>56.422018348623851</v>
      </c>
      <c r="J377" s="853">
        <f>IF(ISBLANK(OBRAZ2!D14),"-",OBRAZ2!D23)</f>
        <v>53.546910755148744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11.398963730569948</v>
      </c>
      <c r="I379" s="853">
        <f>IF(ISBLANK(OBRAZ2!C16),"-",OBRAZ2!C25)</f>
        <v>8.486238532110093</v>
      </c>
      <c r="J379" s="853">
        <f>IF(ISBLANK(OBRAZ2!D16),"-",OBRAZ2!D25)</f>
        <v>9.8398169336384438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17.616580310880828</v>
      </c>
      <c r="I380" s="854">
        <f>IF(ISBLANK(OBRAZ2!C17),"-",OBRAZ2!C26)</f>
        <v>15.137614678899084</v>
      </c>
      <c r="J380" s="854">
        <f>IF(ISBLANK(OBRAZ2!D17),"-",OBRAZ2!D26)</f>
        <v>16.018306636155607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4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22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302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415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166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24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97.2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130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108.3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0.4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0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0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336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95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1.4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1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1220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1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675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0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0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0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19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1.4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0.9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0.5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0.34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2.9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67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0.93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3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21.9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100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100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1253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9.1999999999999993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5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251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2711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8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7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3.5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0.5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3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1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30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0.8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499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3.7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606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30.1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124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6.2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45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72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0.5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7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38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26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18.8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68.3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34.5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1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83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8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455.161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0.4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30</v>
      </c>
      <c r="F651" s="798" t="str">
        <f>IF(LEN(SAOBINFR1!C12)&gt;0,"(" &amp; SAOBINFR1!C12 &amp; ")", "-")</f>
        <v>(2022)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>
        <f>IF(ISBLANK(SAOBINFR1!B5),"-",SAOBINFR1!B5)</f>
        <v>300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>
        <f>IF(ISBLANK(SAOBINFR1!B6),"-",SAOBINFR1!B6)</f>
        <v>3637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>
        <f>IF(ISBLANK(SAOBINFR1!B7),"-",SAOBINFR1!B7)</f>
        <v>37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>
        <f>IF(ISBLANK(SAOBINFR1!B8),"-",SAOBINFR1!B8)</f>
        <v>1762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29273.81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48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15.12642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87</v>
      </c>
      <c r="D696" s="317"/>
      <c r="E696" s="316"/>
      <c r="F696" s="5"/>
      <c r="G696" s="839">
        <v>2012</v>
      </c>
      <c r="H696" s="837">
        <f>IF(ISBLANK(INDEKSI2!B5),"-",INDEKSI2!B5)</f>
        <v>32.26</v>
      </c>
      <c r="I696" s="837">
        <f>IF(ISBLANK(INDEKSI2!C5),"-",INDEKSI2!C5)</f>
        <v>56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42.46</v>
      </c>
      <c r="D697" s="317"/>
      <c r="E697" s="316"/>
      <c r="F697" s="5"/>
      <c r="G697" s="840">
        <v>2013</v>
      </c>
      <c r="H697" s="561">
        <f>IF(ISBLANK(INDEKSI2!B6),"-",INDEKSI2!B6)</f>
        <v>30.65</v>
      </c>
      <c r="I697" s="561">
        <f>IF(ISBLANK(INDEKSI2!C6),"-",INDEKSI2!C6)</f>
        <v>84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29.56</v>
      </c>
      <c r="I698" s="838">
        <f>IF(ISBLANK(INDEKSI2!C7),"-",INDEKSI2!C7)</f>
        <v>97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25641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4608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119199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22357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4.5999999999999996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4.9000000000000004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35.6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14.2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39.200000000000003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125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29.56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97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15.12642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87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42.46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26.28</v>
      </c>
      <c r="C4" s="723">
        <v>105</v>
      </c>
      <c r="D4" s="712"/>
      <c r="E4" s="713"/>
      <c r="F4" s="714"/>
    </row>
    <row r="5" spans="1:6" x14ac:dyDescent="0.25">
      <c r="A5" s="288">
        <v>2012</v>
      </c>
      <c r="B5" s="616">
        <v>32.26</v>
      </c>
      <c r="C5" s="724">
        <v>56</v>
      </c>
      <c r="D5" s="715"/>
      <c r="E5" s="643"/>
      <c r="F5" s="716"/>
    </row>
    <row r="6" spans="1:6" x14ac:dyDescent="0.25">
      <c r="A6" s="288">
        <v>2013</v>
      </c>
      <c r="B6" s="616">
        <v>30.65</v>
      </c>
      <c r="C6" s="724">
        <v>84</v>
      </c>
      <c r="D6" s="717">
        <v>15.12642</v>
      </c>
      <c r="E6" s="611">
        <v>87</v>
      </c>
      <c r="F6" s="718">
        <v>42.46</v>
      </c>
    </row>
    <row r="7" spans="1:6" x14ac:dyDescent="0.25">
      <c r="A7" s="221">
        <v>2014</v>
      </c>
      <c r="B7" s="617">
        <v>29.56</v>
      </c>
      <c r="C7" s="725">
        <v>97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4274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2301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5729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76.16</v>
      </c>
      <c r="G3" s="219" t="s">
        <v>773</v>
      </c>
      <c r="H3" s="71">
        <v>4180</v>
      </c>
    </row>
    <row r="4" spans="1:9" x14ac:dyDescent="0.25">
      <c r="A4" s="288" t="s">
        <v>768</v>
      </c>
      <c r="B4" s="216">
        <v>5067.33</v>
      </c>
      <c r="G4" s="288" t="s">
        <v>774</v>
      </c>
      <c r="H4" s="216">
        <v>7267</v>
      </c>
    </row>
    <row r="5" spans="1:9" x14ac:dyDescent="0.25">
      <c r="A5" s="288" t="s">
        <v>769</v>
      </c>
      <c r="B5" s="216">
        <v>3082.39</v>
      </c>
      <c r="G5" s="288" t="s">
        <v>775</v>
      </c>
      <c r="H5" s="216">
        <v>17809</v>
      </c>
    </row>
    <row r="6" spans="1:9" x14ac:dyDescent="0.25">
      <c r="A6" s="288" t="s">
        <v>770</v>
      </c>
      <c r="B6" s="216">
        <v>241.52</v>
      </c>
      <c r="G6" s="288" t="s">
        <v>776</v>
      </c>
      <c r="H6" s="216">
        <v>69840</v>
      </c>
    </row>
    <row r="7" spans="1:9" x14ac:dyDescent="0.25">
      <c r="A7" s="288" t="s">
        <v>771</v>
      </c>
      <c r="B7" s="216">
        <v>12.56</v>
      </c>
      <c r="G7" s="1" t="s">
        <v>24</v>
      </c>
      <c r="H7" s="290">
        <v>99096</v>
      </c>
    </row>
    <row r="8" spans="1:9" x14ac:dyDescent="0.25">
      <c r="A8" s="289" t="s">
        <v>772</v>
      </c>
      <c r="B8" s="73">
        <v>8007.94</v>
      </c>
    </row>
    <row r="9" spans="1:9" x14ac:dyDescent="0.25">
      <c r="A9" s="1" t="s">
        <v>24</v>
      </c>
      <c r="B9" s="290">
        <v>16487.900000000001</v>
      </c>
      <c r="I9" s="41" t="s">
        <v>884</v>
      </c>
    </row>
    <row r="10" spans="1:9" x14ac:dyDescent="0.25">
      <c r="G10" s="29" t="s">
        <v>783</v>
      </c>
      <c r="H10" s="58">
        <v>8150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4224</v>
      </c>
      <c r="C4" s="55">
        <v>659</v>
      </c>
      <c r="D4" s="110">
        <v>3565</v>
      </c>
    </row>
    <row r="5" spans="1:4" ht="30" customHeight="1" x14ac:dyDescent="0.25">
      <c r="A5" s="276" t="s">
        <v>892</v>
      </c>
      <c r="B5" s="214">
        <v>7464</v>
      </c>
      <c r="C5" s="58">
        <v>4560</v>
      </c>
      <c r="D5" s="162">
        <v>2904</v>
      </c>
    </row>
    <row r="6" spans="1:4" x14ac:dyDescent="0.25">
      <c r="A6" s="276" t="s">
        <v>780</v>
      </c>
      <c r="B6" s="214">
        <v>0</v>
      </c>
      <c r="C6" s="58">
        <v>0</v>
      </c>
      <c r="D6" s="162">
        <v>0</v>
      </c>
    </row>
    <row r="7" spans="1:4" ht="30" x14ac:dyDescent="0.25">
      <c r="A7" s="276" t="s">
        <v>781</v>
      </c>
      <c r="B7" s="214">
        <v>32</v>
      </c>
      <c r="C7" s="58">
        <v>10</v>
      </c>
      <c r="D7" s="162">
        <v>22</v>
      </c>
    </row>
    <row r="8" spans="1:4" x14ac:dyDescent="0.25">
      <c r="A8" s="203" t="s">
        <v>782</v>
      </c>
      <c r="B8" s="72">
        <v>4274</v>
      </c>
      <c r="C8" s="61">
        <v>577</v>
      </c>
      <c r="D8" s="111">
        <v>3697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 t="e">
        <f>C6/B6*100</f>
        <v>#DIV/0!</v>
      </c>
      <c r="C14" s="278" t="e">
        <f>D6/B6*100</f>
        <v>#DIV/0!</v>
      </c>
    </row>
    <row r="15" spans="1:4" ht="60" x14ac:dyDescent="0.25">
      <c r="A15" s="279" t="s">
        <v>893</v>
      </c>
      <c r="B15" s="284">
        <f>C5/B5*100</f>
        <v>61.09324758842444</v>
      </c>
      <c r="C15" s="280">
        <f>D5/B5*100</f>
        <v>38.90675241157556</v>
      </c>
    </row>
    <row r="16" spans="1:4" ht="30" x14ac:dyDescent="0.25">
      <c r="A16" s="281" t="s">
        <v>829</v>
      </c>
      <c r="B16" s="285">
        <f>C4/B4*100</f>
        <v>15.601325757575758</v>
      </c>
      <c r="C16" s="282">
        <f>D4/B4*100</f>
        <v>84.398674242424249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 t="e">
        <f>B14</f>
        <v>#DIV/0!</v>
      </c>
      <c r="C21" s="278" t="e">
        <f>C14</f>
        <v>#DIV/0!</v>
      </c>
    </row>
    <row r="22" spans="1:3" ht="60" x14ac:dyDescent="0.25">
      <c r="A22" s="279" t="s">
        <v>831</v>
      </c>
      <c r="B22" s="284">
        <f t="shared" ref="B22:C23" si="0">B15</f>
        <v>61.09324758842444</v>
      </c>
      <c r="C22" s="280">
        <f t="shared" si="0"/>
        <v>38.90675241157556</v>
      </c>
    </row>
    <row r="23" spans="1:3" ht="30" x14ac:dyDescent="0.25">
      <c r="A23" s="281" t="s">
        <v>866</v>
      </c>
      <c r="B23" s="287">
        <f t="shared" si="0"/>
        <v>15.601325757575758</v>
      </c>
      <c r="C23" s="286">
        <f t="shared" si="0"/>
        <v>84.398674242424249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14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83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33.299999999999997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241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84.9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113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366</v>
      </c>
      <c r="C6" s="975">
        <v>283</v>
      </c>
      <c r="D6" s="947">
        <v>83</v>
      </c>
      <c r="E6" s="975">
        <v>386</v>
      </c>
      <c r="F6" s="975">
        <v>283</v>
      </c>
      <c r="G6" s="947">
        <v>103</v>
      </c>
      <c r="H6" s="601">
        <v>436</v>
      </c>
      <c r="I6" s="618">
        <v>312</v>
      </c>
      <c r="J6" s="947">
        <v>124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0</v>
      </c>
      <c r="C7" s="977">
        <v>0</v>
      </c>
      <c r="D7" s="978">
        <v>0</v>
      </c>
      <c r="E7" s="977">
        <v>0</v>
      </c>
      <c r="F7" s="977">
        <v>0</v>
      </c>
      <c r="G7" s="978">
        <v>0</v>
      </c>
      <c r="H7" s="755">
        <v>0</v>
      </c>
      <c r="I7" s="692">
        <v>0</v>
      </c>
      <c r="J7" s="978">
        <v>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0</v>
      </c>
      <c r="C8" s="980">
        <v>0</v>
      </c>
      <c r="D8" s="981">
        <v>0</v>
      </c>
      <c r="E8" s="980">
        <v>0</v>
      </c>
      <c r="F8" s="980">
        <v>0</v>
      </c>
      <c r="G8" s="981">
        <v>0</v>
      </c>
      <c r="H8" s="756">
        <v>0</v>
      </c>
      <c r="I8" s="693">
        <v>0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59</v>
      </c>
      <c r="C12" s="602">
        <v>87</v>
      </c>
      <c r="D12" s="602">
        <v>90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215</v>
      </c>
      <c r="C14" s="753">
        <v>246</v>
      </c>
      <c r="D14" s="753">
        <v>234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44</v>
      </c>
      <c r="C16" s="1038">
        <v>37</v>
      </c>
      <c r="D16" s="753">
        <v>43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68</v>
      </c>
      <c r="C17" s="754">
        <v>66</v>
      </c>
      <c r="D17" s="754">
        <v>70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15.284974093264248</v>
      </c>
      <c r="C21" s="291">
        <f>C12/SUM(C12:C17)*100</f>
        <v>19.954128440366972</v>
      </c>
      <c r="D21" s="291">
        <f>D12/SUM(D12:D17)*100</f>
        <v>20.59496567505721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55.699481865284973</v>
      </c>
      <c r="C23" s="292">
        <f>C14/SUM(C12:C17)*100</f>
        <v>56.422018348623851</v>
      </c>
      <c r="D23" s="292">
        <f>D14/SUM(D12:D17)*100</f>
        <v>53.546910755148744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11.398963730569948</v>
      </c>
      <c r="C25" s="292">
        <f>C16/SUM(C12:C17)*100</f>
        <v>8.486238532110093</v>
      </c>
      <c r="D25" s="292">
        <f>D16/SUM(D12:D17)*100</f>
        <v>9.8398169336384438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17.616580310880828</v>
      </c>
      <c r="C26" s="293">
        <f>C17/SUM(C12:C17)*100</f>
        <v>15.137614678899084</v>
      </c>
      <c r="D26" s="293">
        <f>D17/SUM(D12:D17)*100</f>
        <v>16.018306636155607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31.2</v>
      </c>
      <c r="C7" s="602">
        <v>29.5</v>
      </c>
      <c r="D7" s="602">
        <v>27.7</v>
      </c>
    </row>
    <row r="8" spans="1:6" x14ac:dyDescent="0.25">
      <c r="A8" s="697" t="s">
        <v>952</v>
      </c>
      <c r="B8" s="753">
        <v>20.2</v>
      </c>
      <c r="C8" s="753">
        <v>8.1999999999999993</v>
      </c>
      <c r="D8" s="753">
        <v>11.1</v>
      </c>
    </row>
    <row r="9" spans="1:6" x14ac:dyDescent="0.25">
      <c r="A9" s="698" t="s">
        <v>224</v>
      </c>
      <c r="B9" s="754">
        <v>48.6</v>
      </c>
      <c r="C9" s="754">
        <v>62.3</v>
      </c>
      <c r="D9" s="754">
        <v>61.1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31.2</v>
      </c>
      <c r="C13" s="699">
        <f t="shared" ref="C13:D13" si="1">IF(ISBLANK(C7),"",C7)</f>
        <v>29.5</v>
      </c>
      <c r="D13" s="699">
        <f t="shared" si="1"/>
        <v>27.7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20.2</v>
      </c>
      <c r="C14" s="700">
        <f t="shared" si="2"/>
        <v>8.1999999999999993</v>
      </c>
      <c r="D14" s="700">
        <f t="shared" si="2"/>
        <v>11.1</v>
      </c>
    </row>
    <row r="15" spans="1:6" x14ac:dyDescent="0.25">
      <c r="A15" s="704" t="s">
        <v>1671</v>
      </c>
      <c r="B15" s="701">
        <f t="shared" si="2"/>
        <v>48.6</v>
      </c>
      <c r="C15" s="701">
        <f t="shared" si="2"/>
        <v>62.3</v>
      </c>
      <c r="D15" s="701">
        <f t="shared" si="2"/>
        <v>61.1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31.2</v>
      </c>
      <c r="C18" s="699">
        <f t="shared" ref="C18:D18" si="4">IF(ISBLANK(C7),"",C7)</f>
        <v>29.5</v>
      </c>
      <c r="D18" s="699">
        <f t="shared" si="4"/>
        <v>27.7</v>
      </c>
    </row>
    <row r="19" spans="1:5" x14ac:dyDescent="0.25">
      <c r="A19" s="703" t="s">
        <v>1673</v>
      </c>
      <c r="B19" s="700">
        <f t="shared" ref="B19:D20" si="5">IF(ISBLANK(B8),"",B8)</f>
        <v>20.2</v>
      </c>
      <c r="C19" s="700">
        <f t="shared" si="5"/>
        <v>8.1999999999999993</v>
      </c>
      <c r="D19" s="700">
        <f t="shared" si="5"/>
        <v>11.1</v>
      </c>
    </row>
    <row r="20" spans="1:5" x14ac:dyDescent="0.25">
      <c r="A20" s="704" t="s">
        <v>1674</v>
      </c>
      <c r="B20" s="701">
        <f t="shared" si="5"/>
        <v>48.6</v>
      </c>
      <c r="C20" s="701">
        <f t="shared" si="5"/>
        <v>62.3</v>
      </c>
      <c r="D20" s="701">
        <f t="shared" si="5"/>
        <v>61.1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98.3</v>
      </c>
      <c r="C5" s="613">
        <v>94.6</v>
      </c>
      <c r="D5" s="1039">
        <v>96.6</v>
      </c>
      <c r="F5" s="28"/>
      <c r="G5" s="695">
        <f>A5</f>
        <v>2020</v>
      </c>
      <c r="H5" s="671">
        <f>IF(ISBLANK(B5),"",B5)</f>
        <v>98.3</v>
      </c>
      <c r="I5" s="620">
        <f t="shared" ref="H5:I7" si="0">IF(ISBLANK(C5),"",C5)</f>
        <v>94.6</v>
      </c>
    </row>
    <row r="6" spans="1:10" x14ac:dyDescent="0.25">
      <c r="A6" s="751">
        <v>2021</v>
      </c>
      <c r="B6" s="603">
        <v>100</v>
      </c>
      <c r="C6" s="614">
        <v>95.7</v>
      </c>
      <c r="D6" s="948">
        <v>98.1</v>
      </c>
      <c r="F6" s="44"/>
      <c r="G6" s="695">
        <f t="shared" ref="G6:G7" si="1">A6</f>
        <v>2021</v>
      </c>
      <c r="H6" s="672">
        <f t="shared" si="0"/>
        <v>100</v>
      </c>
      <c r="I6" s="621">
        <f t="shared" si="0"/>
        <v>95.7</v>
      </c>
    </row>
    <row r="7" spans="1:10" x14ac:dyDescent="0.25">
      <c r="A7" s="752">
        <v>2022</v>
      </c>
      <c r="B7" s="603">
        <v>109.5</v>
      </c>
      <c r="C7" s="614">
        <v>101.5</v>
      </c>
      <c r="D7" s="948">
        <v>104.6</v>
      </c>
      <c r="F7" s="44"/>
      <c r="G7" s="695">
        <f t="shared" si="1"/>
        <v>2022</v>
      </c>
      <c r="H7" s="673">
        <f t="shared" si="0"/>
        <v>109.5</v>
      </c>
      <c r="I7" s="622">
        <f t="shared" si="0"/>
        <v>101.5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98.3</v>
      </c>
      <c r="I13" s="620">
        <f>IF(ISBLANK(C5),"",C5)</f>
        <v>94.6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100</v>
      </c>
      <c r="I14" s="621">
        <f t="shared" si="3"/>
        <v>95.7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109.5</v>
      </c>
      <c r="I15" s="622">
        <f t="shared" si="4"/>
        <v>101.5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Брус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606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58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13692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23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7.7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21.5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-13.9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74.73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47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206.5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2.76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12982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13314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359</v>
      </c>
      <c r="C63" s="550">
        <f>IF(ISBLANK('DEM2'!C7),"-",'DEM2'!C7)</f>
        <v>384</v>
      </c>
      <c r="D63" s="550"/>
      <c r="E63" s="550">
        <f>IF(ISBLANK('DEM2'!D8),"-",'DEM2'!D8)</f>
        <v>346</v>
      </c>
      <c r="F63" s="550">
        <f>IF(ISBLANK('DEM2'!C8),"-",'DEM2'!C8)</f>
        <v>395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443</v>
      </c>
      <c r="C64" s="319">
        <f>IF(ISBLANK('DEM2'!F7),"-",'DEM2'!F7)</f>
        <v>498</v>
      </c>
      <c r="D64" s="791"/>
      <c r="E64" s="319">
        <f>IF(ISBLANK('DEM2'!G8),"-",'DEM2'!G8)</f>
        <v>451</v>
      </c>
      <c r="F64" s="319">
        <f>IF(ISBLANK('DEM2'!F8),"-",'DEM2'!F8)</f>
        <v>465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249</v>
      </c>
      <c r="C65" s="347">
        <f>IF(ISBLANK('DEM2'!I7),"-",'DEM2'!I7)</f>
        <v>272</v>
      </c>
      <c r="D65" s="395"/>
      <c r="E65" s="347">
        <f>IF(ISBLANK('DEM2'!J8),"-",'DEM2'!J8)</f>
        <v>233</v>
      </c>
      <c r="F65" s="347">
        <f>IF(ISBLANK('DEM2'!I8),"-",'DEM2'!I8)</f>
        <v>257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979</v>
      </c>
      <c r="C66" s="350">
        <f>IF(ISBLANK('DEM2'!L7),"-",'DEM2'!L7)</f>
        <v>1078</v>
      </c>
      <c r="D66" s="396"/>
      <c r="E66" s="350">
        <f>IF(ISBLANK('DEM2'!M8),"-",'DEM2'!M8)</f>
        <v>968</v>
      </c>
      <c r="F66" s="350">
        <f>IF(ISBLANK('DEM2'!L8),"-",'DEM2'!L8)</f>
        <v>1054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1034</v>
      </c>
      <c r="C67" s="347">
        <f>IF(ISBLANK('DEM2'!O7),"-",'DEM2'!O7)</f>
        <v>1134</v>
      </c>
      <c r="D67" s="395"/>
      <c r="E67" s="347">
        <f>IF(ISBLANK('DEM2'!P8),"-",'DEM2'!P8)</f>
        <v>915</v>
      </c>
      <c r="F67" s="347">
        <f>IF(ISBLANK('DEM2'!O8),"-",'DEM2'!O8)</f>
        <v>1036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4119</v>
      </c>
      <c r="C68" s="319">
        <f>IF(ISBLANK('DEM2'!R7),"-",'DEM2'!R7)</f>
        <v>4650</v>
      </c>
      <c r="D68" s="397"/>
      <c r="E68" s="319">
        <f>IF(ISBLANK('DEM2'!S8),"-",'DEM2'!S8)</f>
        <v>3972</v>
      </c>
      <c r="F68" s="319">
        <f>IF(ISBLANK('DEM2'!R8),"-",'DEM2'!R8)</f>
        <v>4477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6790</v>
      </c>
      <c r="C69" s="465">
        <f>IF(ISBLANK('DEM2'!U7),"-",'DEM2'!U7)</f>
        <v>7239</v>
      </c>
      <c r="D69" s="801"/>
      <c r="E69" s="465">
        <f>IF(ISBLANK('DEM2'!V8),"-",'DEM2'!V8)</f>
        <v>6614</v>
      </c>
      <c r="F69" s="465">
        <f>IF(ISBLANK('DEM2'!U8),"-",'DEM2'!U8)</f>
        <v>7078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9.8000000000000007</v>
      </c>
      <c r="G115" s="802">
        <f>IF(ISBLANK('DEM2'!E23),"-",'DEM2'!E23)</f>
        <v>9.8000000000000007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10.9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0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3630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4417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32.299999999999997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56424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1373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107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39.200000000000003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125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35.6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14.2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1306341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95409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448420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283260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32751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218298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15943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60761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4438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674294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49247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758503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55398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116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681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211738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4274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5729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2301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8150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4224</v>
      </c>
      <c r="C300" s="810">
        <f>IF(ISBLANK(POLJ3!C4),"-",POLJ3!C4)</f>
        <v>659</v>
      </c>
      <c r="D300" s="1129">
        <f>IF(ISBLANK(POLJ3!D4),"-",POLJ3!D4)</f>
        <v>3565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7464</v>
      </c>
      <c r="C301" s="791">
        <f>IF(ISBLANK(POLJ3!C5),"-",POLJ3!C5)</f>
        <v>4560</v>
      </c>
      <c r="D301" s="1130">
        <f>IF(ISBLANK(POLJ3!D5),"-",POLJ3!D5)</f>
        <v>2904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0</v>
      </c>
      <c r="C302" s="792">
        <f>IF(ISBLANK(POLJ3!C6),"-",POLJ3!C6)</f>
        <v>0</v>
      </c>
      <c r="D302" s="1131">
        <f>IF(ISBLANK(POLJ3!D6),"-",POLJ3!D6)</f>
        <v>0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32</v>
      </c>
      <c r="C303" s="793">
        <f>IF(ISBLANK(POLJ3!C7),"-",POLJ3!C7)</f>
        <v>10</v>
      </c>
      <c r="D303" s="1111">
        <f>IF(ISBLANK(POLJ3!D7),"-",POLJ3!D7)</f>
        <v>22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4274</v>
      </c>
      <c r="C304" s="809">
        <f>IF(ISBLANK(POLJ3!C8),"-",POLJ3!C8)</f>
        <v>577</v>
      </c>
      <c r="D304" s="1159">
        <f>IF(ISBLANK(POLJ3!D8),"-",POLJ3!D8)</f>
        <v>3697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76.16</v>
      </c>
      <c r="C310" s="1160"/>
      <c r="D310" s="3"/>
      <c r="E310" s="5"/>
      <c r="F310" s="5"/>
      <c r="G310" s="817" t="s">
        <v>862</v>
      </c>
      <c r="H310" s="818">
        <f>IF(ISBLANK(POLJ2!H3),"-",POLJ2!H3)</f>
        <v>4180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5067.33</v>
      </c>
      <c r="C311" s="1161"/>
      <c r="D311" s="3"/>
      <c r="E311" s="5"/>
      <c r="F311" s="5"/>
      <c r="G311" s="812" t="s">
        <v>863</v>
      </c>
      <c r="H311" s="250">
        <f>IF(ISBLANK(POLJ2!H4),"-",POLJ2!H4)</f>
        <v>7267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3082.39</v>
      </c>
      <c r="C312" s="1161"/>
      <c r="D312" s="3"/>
      <c r="E312" s="5"/>
      <c r="F312" s="5"/>
      <c r="G312" s="812" t="s">
        <v>864</v>
      </c>
      <c r="H312" s="250">
        <f>IF(ISBLANK(POLJ2!H5),"-",POLJ2!H5)</f>
        <v>17809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241.52</v>
      </c>
      <c r="C313" s="1161"/>
      <c r="D313" s="3"/>
      <c r="E313" s="5"/>
      <c r="F313" s="5"/>
      <c r="G313" s="814" t="s">
        <v>865</v>
      </c>
      <c r="H313" s="251">
        <f>IF(ISBLANK(POLJ2!H6),"-",POLJ2!H6)</f>
        <v>69840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12.56</v>
      </c>
      <c r="C314" s="1161"/>
      <c r="D314" s="3"/>
      <c r="E314" s="5"/>
      <c r="F314" s="5"/>
      <c r="G314" s="816" t="s">
        <v>855</v>
      </c>
      <c r="H314" s="819">
        <f>IF(ISBLANK(POLJ2!H7),"-",POLJ2!H7)</f>
        <v>99096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8007.94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16487.900000000001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14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83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33.299999999999997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436</v>
      </c>
      <c r="I364" s="810">
        <f>IF(ISBLANK(OBRAZ2!I6),"-",OBRAZ2!I6)</f>
        <v>312</v>
      </c>
      <c r="J364" s="810">
        <f>IF(ISBLANK(OBRAZ2!J6),"-",OBRAZ2!J6)</f>
        <v>124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241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0</v>
      </c>
      <c r="I365" s="418">
        <f>IF(ISBLANK(OBRAZ2!I7),"-",OBRAZ2!I7)</f>
        <v>0</v>
      </c>
      <c r="J365" s="418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84.9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113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15.284974093264248</v>
      </c>
      <c r="I375" s="852">
        <f>IF(ISBLANK(OBRAZ2!C12),"-",OBRAZ2!C21)</f>
        <v>19.954128440366972</v>
      </c>
      <c r="J375" s="852">
        <f>IF(ISBLANK(OBRAZ2!D12),"-",OBRAZ2!D21)</f>
        <v>20.59496567505721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55.699481865284973</v>
      </c>
      <c r="I377" s="853">
        <f>IF(ISBLANK(OBRAZ2!C14),"-",OBRAZ2!C23)</f>
        <v>56.422018348623851</v>
      </c>
      <c r="J377" s="853">
        <f>IF(ISBLANK(OBRAZ2!D14),"-",OBRAZ2!D23)</f>
        <v>53.546910755148744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11.398963730569948</v>
      </c>
      <c r="I379" s="853">
        <f>IF(ISBLANK(OBRAZ2!C16),"-",OBRAZ2!C25)</f>
        <v>8.486238532110093</v>
      </c>
      <c r="J379" s="853">
        <f>IF(ISBLANK(OBRAZ2!D16),"-",OBRAZ2!D25)</f>
        <v>9.8398169336384438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17.616580310880828</v>
      </c>
      <c r="I380" s="854">
        <f>IF(ISBLANK(OBRAZ2!C17),"-",OBRAZ2!C26)</f>
        <v>15.137614678899084</v>
      </c>
      <c r="J380" s="854">
        <f>IF(ISBLANK(OBRAZ2!D17),"-",OBRAZ2!D26)</f>
        <v>16.018306636155607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4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22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302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415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166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24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97.2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130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108.3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0.4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0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0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336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95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1.4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1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1220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1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675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0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0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0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19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1.4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0.9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0.5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0.34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2.9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67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0.93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3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21.9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100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100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1253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9.1999999999999993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5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251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2711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8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7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3.5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0.5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3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1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30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0.8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499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3.7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606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30.1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124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6.2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45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72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0.5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7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38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26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18.8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68.3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34.5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1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83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8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455.161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0.4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30</v>
      </c>
      <c r="F651" s="798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>
        <f>IF(ISBLANK(SAOBINFR1!B5),"-",SAOBINFR1!B5)</f>
        <v>300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>
        <f>IF(ISBLANK(SAOBINFR1!B6),"-",SAOBINFR1!B6)</f>
        <v>3637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>
        <f>IF(ISBLANK(SAOBINFR1!B7),"-",SAOBINFR1!B7)</f>
        <v>37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>
        <f>IF(ISBLANK(SAOBINFR1!B8),"-",SAOBINFR1!B8)</f>
        <v>1762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29273.81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48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15.12642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87</v>
      </c>
      <c r="D696" s="3"/>
      <c r="E696" s="5"/>
      <c r="F696" s="5"/>
      <c r="G696" s="839">
        <v>2012</v>
      </c>
      <c r="H696" s="837">
        <f>IF(ISBLANK(INDEKSI2!B5),"-",INDEKSI2!B5)</f>
        <v>32.26</v>
      </c>
      <c r="I696" s="837">
        <f>IF(ISBLANK(INDEKSI2!C5),"-",INDEKSI2!C5)</f>
        <v>56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42.46</v>
      </c>
      <c r="D697" s="3"/>
      <c r="E697" s="5"/>
      <c r="F697" s="5"/>
      <c r="G697" s="840">
        <v>2013</v>
      </c>
      <c r="H697" s="561">
        <f>IF(ISBLANK(INDEKSI2!B6),"-",INDEKSI2!B6)</f>
        <v>30.65</v>
      </c>
      <c r="I697" s="561">
        <f>IF(ISBLANK(INDEKSI2!C6),"-",INDEKSI2!C6)</f>
        <v>84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29.56</v>
      </c>
      <c r="I698" s="838">
        <f>IF(ISBLANK(INDEKSI2!C7),"-",INDEKSI2!C7)</f>
        <v>97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25641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4608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119199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22357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4.5999999999999996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4.9000000000000004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11</v>
      </c>
      <c r="D6" s="614">
        <v>1</v>
      </c>
      <c r="E6" s="614">
        <v>10</v>
      </c>
      <c r="F6" s="1042">
        <v>107</v>
      </c>
      <c r="G6" s="614">
        <v>62</v>
      </c>
      <c r="H6" s="982">
        <v>45</v>
      </c>
      <c r="I6" s="1043">
        <v>37.6</v>
      </c>
      <c r="J6" s="614">
        <v>42</v>
      </c>
      <c r="K6" s="1044">
        <v>32.799999999999997</v>
      </c>
      <c r="L6" s="1042">
        <v>167</v>
      </c>
      <c r="M6" s="614">
        <v>77</v>
      </c>
      <c r="N6" s="1037">
        <v>90</v>
      </c>
      <c r="O6" s="1043">
        <v>63.3</v>
      </c>
      <c r="P6" s="614">
        <v>56.6</v>
      </c>
      <c r="Q6" s="1037">
        <v>70.3</v>
      </c>
      <c r="R6" s="1042">
        <v>112</v>
      </c>
      <c r="S6" s="614">
        <v>53</v>
      </c>
      <c r="T6" s="1044">
        <v>59</v>
      </c>
    </row>
    <row r="7" spans="1:20" x14ac:dyDescent="0.25">
      <c r="A7" s="288">
        <v>2021</v>
      </c>
      <c r="B7" s="604">
        <v>1</v>
      </c>
      <c r="C7" s="603">
        <v>12</v>
      </c>
      <c r="D7" s="614">
        <v>1</v>
      </c>
      <c r="E7" s="614">
        <v>11</v>
      </c>
      <c r="F7" s="1042">
        <v>103</v>
      </c>
      <c r="G7" s="614">
        <v>47</v>
      </c>
      <c r="H7" s="982">
        <v>56</v>
      </c>
      <c r="I7" s="1043">
        <v>39.6</v>
      </c>
      <c r="J7" s="614">
        <v>33.9</v>
      </c>
      <c r="K7" s="1044">
        <v>46.1</v>
      </c>
      <c r="L7" s="1042">
        <v>230</v>
      </c>
      <c r="M7" s="614">
        <v>128</v>
      </c>
      <c r="N7" s="1037">
        <v>102</v>
      </c>
      <c r="O7" s="1043">
        <v>81.099999999999994</v>
      </c>
      <c r="P7" s="614">
        <v>86.2</v>
      </c>
      <c r="Q7" s="1037">
        <v>75.599999999999994</v>
      </c>
      <c r="R7" s="1042">
        <v>103</v>
      </c>
      <c r="S7" s="614">
        <v>45</v>
      </c>
      <c r="T7" s="1044">
        <v>58</v>
      </c>
    </row>
    <row r="8" spans="1:20" x14ac:dyDescent="0.25">
      <c r="A8" s="221">
        <v>2022</v>
      </c>
      <c r="B8" s="619">
        <v>1</v>
      </c>
      <c r="C8" s="949">
        <v>14</v>
      </c>
      <c r="D8" s="983">
        <v>1</v>
      </c>
      <c r="E8" s="983">
        <v>13</v>
      </c>
      <c r="F8" s="1045">
        <v>83</v>
      </c>
      <c r="G8" s="983">
        <v>46</v>
      </c>
      <c r="H8" s="981">
        <v>37</v>
      </c>
      <c r="I8" s="756">
        <v>33.299999999999997</v>
      </c>
      <c r="J8" s="983">
        <v>33.799999999999997</v>
      </c>
      <c r="K8" s="1046">
        <v>32.6</v>
      </c>
      <c r="L8" s="1045">
        <v>241</v>
      </c>
      <c r="M8" s="983">
        <v>120</v>
      </c>
      <c r="N8" s="693">
        <v>121</v>
      </c>
      <c r="O8" s="756">
        <v>84.9</v>
      </c>
      <c r="P8" s="983">
        <v>80.8</v>
      </c>
      <c r="Q8" s="693">
        <v>89.3</v>
      </c>
      <c r="R8" s="1045">
        <v>113</v>
      </c>
      <c r="S8" s="983">
        <v>67</v>
      </c>
      <c r="T8" s="1046">
        <v>46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4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22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302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415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166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24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97.2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130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108.3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0.4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0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0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64.529914529914535</v>
      </c>
      <c r="C21" s="741">
        <f>B10/(B7+B10)*100</f>
        <v>35.470085470085472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94.533029612756266</v>
      </c>
      <c r="C22" s="741">
        <f>B11/(B8+B11)*100</f>
        <v>5.4669703872437356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64.529914529914535</v>
      </c>
      <c r="C26" s="741">
        <f>C21</f>
        <v>35.470085470085472</v>
      </c>
    </row>
    <row r="27" spans="1:10" ht="24.75" x14ac:dyDescent="0.25">
      <c r="A27" s="744" t="s">
        <v>1415</v>
      </c>
      <c r="B27" s="741">
        <f>B22</f>
        <v>94.533029612756266</v>
      </c>
      <c r="C27" s="741">
        <f>C22</f>
        <v>5.4669703872437356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1</v>
      </c>
      <c r="C5" s="1005">
        <v>3</v>
      </c>
      <c r="D5" s="916" t="s">
        <v>5</v>
      </c>
      <c r="E5" s="213"/>
      <c r="F5" s="125">
        <v>2020</v>
      </c>
      <c r="G5" s="70">
        <v>4</v>
      </c>
      <c r="H5" s="55">
        <v>1</v>
      </c>
      <c r="I5" s="110">
        <v>3</v>
      </c>
      <c r="J5" s="70">
        <v>22</v>
      </c>
      <c r="K5" s="55">
        <v>0</v>
      </c>
      <c r="L5" s="110">
        <v>22</v>
      </c>
      <c r="M5" s="70">
        <v>299</v>
      </c>
      <c r="N5" s="55">
        <v>446</v>
      </c>
      <c r="O5" s="70">
        <v>164</v>
      </c>
      <c r="P5" s="110">
        <v>24</v>
      </c>
    </row>
    <row r="6" spans="1:16" x14ac:dyDescent="0.25">
      <c r="A6" s="925" t="s">
        <v>267</v>
      </c>
      <c r="B6" s="1006">
        <v>0</v>
      </c>
      <c r="C6" s="1007">
        <v>22</v>
      </c>
      <c r="D6" s="917" t="s">
        <v>5</v>
      </c>
      <c r="E6" s="256"/>
      <c r="F6" s="125">
        <v>2021</v>
      </c>
      <c r="G6" s="214">
        <v>4</v>
      </c>
      <c r="H6" s="58">
        <v>1</v>
      </c>
      <c r="I6" s="162">
        <v>3</v>
      </c>
      <c r="J6" s="214">
        <v>21</v>
      </c>
      <c r="K6" s="58">
        <v>0</v>
      </c>
      <c r="L6" s="162">
        <v>21</v>
      </c>
      <c r="M6" s="214">
        <v>288</v>
      </c>
      <c r="N6" s="58">
        <v>453</v>
      </c>
      <c r="O6" s="214">
        <v>162</v>
      </c>
      <c r="P6" s="162">
        <v>25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4</v>
      </c>
      <c r="H7" s="94">
        <v>1</v>
      </c>
      <c r="I7" s="171">
        <v>3</v>
      </c>
      <c r="J7" s="169">
        <v>22</v>
      </c>
      <c r="K7" s="94">
        <v>0</v>
      </c>
      <c r="L7" s="171">
        <v>22</v>
      </c>
      <c r="M7" s="169">
        <v>302</v>
      </c>
      <c r="N7" s="94">
        <v>415</v>
      </c>
      <c r="O7" s="169">
        <v>166</v>
      </c>
      <c r="P7" s="171">
        <v>24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1</v>
      </c>
      <c r="C11" s="920">
        <f>IF(ISBLANK(C5),"",C5)</f>
        <v>3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0</v>
      </c>
      <c r="C12" s="923">
        <f>IF(ISBLANK(C6),"",C6)</f>
        <v>22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96.6</v>
      </c>
      <c r="C6" s="460">
        <v>93.9</v>
      </c>
      <c r="D6" s="978">
        <v>99.8</v>
      </c>
      <c r="E6" s="459">
        <v>0</v>
      </c>
      <c r="F6" s="460">
        <v>0</v>
      </c>
      <c r="G6" s="978">
        <v>0</v>
      </c>
      <c r="H6" s="459">
        <v>0</v>
      </c>
      <c r="I6" s="460">
        <v>0</v>
      </c>
      <c r="J6" s="978">
        <v>0</v>
      </c>
      <c r="K6" s="459">
        <v>135</v>
      </c>
      <c r="L6" s="460">
        <v>73</v>
      </c>
      <c r="M6" s="978">
        <v>62</v>
      </c>
      <c r="N6" s="459">
        <v>108.9</v>
      </c>
      <c r="O6" s="460">
        <v>109</v>
      </c>
      <c r="P6" s="978">
        <v>108.8</v>
      </c>
      <c r="Q6" s="459">
        <v>0</v>
      </c>
      <c r="R6" s="460">
        <v>0</v>
      </c>
      <c r="S6" s="978">
        <v>0</v>
      </c>
    </row>
    <row r="7" spans="1:19" x14ac:dyDescent="0.25">
      <c r="A7" s="288">
        <v>2021</v>
      </c>
      <c r="B7" s="603">
        <v>96.9</v>
      </c>
      <c r="C7" s="614">
        <v>95.2</v>
      </c>
      <c r="D7" s="982">
        <v>98.9</v>
      </c>
      <c r="E7" s="603">
        <v>0</v>
      </c>
      <c r="F7" s="614">
        <v>0</v>
      </c>
      <c r="G7" s="982">
        <v>0</v>
      </c>
      <c r="H7" s="603">
        <v>0</v>
      </c>
      <c r="I7" s="614">
        <v>0</v>
      </c>
      <c r="J7" s="982">
        <v>0</v>
      </c>
      <c r="K7" s="603">
        <v>114</v>
      </c>
      <c r="L7" s="614">
        <v>58</v>
      </c>
      <c r="M7" s="982">
        <v>56</v>
      </c>
      <c r="N7" s="603">
        <v>89.1</v>
      </c>
      <c r="O7" s="614">
        <v>79.5</v>
      </c>
      <c r="P7" s="982">
        <v>101.8</v>
      </c>
      <c r="Q7" s="603">
        <v>0.2</v>
      </c>
      <c r="R7" s="614">
        <v>0.4</v>
      </c>
      <c r="S7" s="982">
        <v>0</v>
      </c>
    </row>
    <row r="8" spans="1:19" x14ac:dyDescent="0.25">
      <c r="A8" s="221">
        <v>2022</v>
      </c>
      <c r="B8" s="949">
        <v>97.2</v>
      </c>
      <c r="C8" s="983">
        <v>96.3</v>
      </c>
      <c r="D8" s="981">
        <v>98</v>
      </c>
      <c r="E8" s="949">
        <v>0</v>
      </c>
      <c r="F8" s="983">
        <v>0</v>
      </c>
      <c r="G8" s="981">
        <v>0</v>
      </c>
      <c r="H8" s="949">
        <v>0</v>
      </c>
      <c r="I8" s="983">
        <v>0</v>
      </c>
      <c r="J8" s="981">
        <v>0</v>
      </c>
      <c r="K8" s="949">
        <v>130</v>
      </c>
      <c r="L8" s="983">
        <v>75</v>
      </c>
      <c r="M8" s="981">
        <v>55</v>
      </c>
      <c r="N8" s="949">
        <v>108.3</v>
      </c>
      <c r="O8" s="983">
        <v>110.3</v>
      </c>
      <c r="P8" s="981">
        <v>105.8</v>
      </c>
      <c r="Q8" s="949">
        <v>0.4</v>
      </c>
      <c r="R8" s="983">
        <v>0.6</v>
      </c>
      <c r="S8" s="981">
        <v>0.2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1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1.4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448420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32751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39</v>
      </c>
      <c r="C5" s="618">
        <v>30</v>
      </c>
      <c r="D5" s="618">
        <v>9</v>
      </c>
      <c r="E5" s="601">
        <v>161</v>
      </c>
      <c r="F5" s="618">
        <v>76</v>
      </c>
      <c r="G5" s="947">
        <v>85</v>
      </c>
      <c r="H5" s="618">
        <v>171</v>
      </c>
      <c r="I5" s="618">
        <v>77</v>
      </c>
      <c r="J5" s="618">
        <v>94</v>
      </c>
      <c r="K5" s="219">
        <f>SUM(B5,E5,H5)</f>
        <v>371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32</v>
      </c>
      <c r="C6" s="614">
        <v>21</v>
      </c>
      <c r="D6" s="948">
        <v>11</v>
      </c>
      <c r="E6" s="603">
        <v>156</v>
      </c>
      <c r="F6" s="614">
        <v>75</v>
      </c>
      <c r="G6" s="948">
        <v>81</v>
      </c>
      <c r="H6" s="603">
        <v>162</v>
      </c>
      <c r="I6" s="614">
        <v>77</v>
      </c>
      <c r="J6" s="614">
        <v>85</v>
      </c>
      <c r="K6" s="220">
        <f>SUM(B6,E6,H6)</f>
        <v>350</v>
      </c>
      <c r="M6" s="105" t="s">
        <v>292</v>
      </c>
      <c r="N6" s="173">
        <f>IF(ISBLANK(J7),"",J7)</f>
        <v>74</v>
      </c>
      <c r="O6" s="80">
        <f>IF(ISBLANK(I7),"",I7)</f>
        <v>83</v>
      </c>
      <c r="P6" s="213"/>
    </row>
    <row r="7" spans="1:17" ht="24.75" x14ac:dyDescent="0.25">
      <c r="A7" s="220">
        <v>2022</v>
      </c>
      <c r="B7" s="603">
        <v>21</v>
      </c>
      <c r="C7" s="614">
        <v>13</v>
      </c>
      <c r="D7" s="948">
        <v>8</v>
      </c>
      <c r="E7" s="603">
        <v>158</v>
      </c>
      <c r="F7" s="614">
        <v>75</v>
      </c>
      <c r="G7" s="948">
        <v>83</v>
      </c>
      <c r="H7" s="603">
        <v>157</v>
      </c>
      <c r="I7" s="614">
        <v>83</v>
      </c>
      <c r="J7" s="614">
        <v>74</v>
      </c>
      <c r="K7" s="220">
        <f>SUM(B7,E7,H7)</f>
        <v>336</v>
      </c>
      <c r="M7" s="106" t="s">
        <v>293</v>
      </c>
      <c r="N7" s="222">
        <f>IF(ISBLANK(G7),"",G7)</f>
        <v>83</v>
      </c>
      <c r="O7" s="107">
        <f>IF(ISBLANK(F7),"",F7)</f>
        <v>75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8</v>
      </c>
      <c r="O8" s="83">
        <f>IF(ISBLANK(C7),"",C7)</f>
        <v>13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74</v>
      </c>
      <c r="O13" s="80">
        <f>IF(ISBLANK(I7),"",I7)</f>
        <v>83</v>
      </c>
      <c r="P13" s="213"/>
    </row>
    <row r="14" spans="1:17" ht="27.75" customHeight="1" x14ac:dyDescent="0.25">
      <c r="M14" s="106" t="s">
        <v>523</v>
      </c>
      <c r="N14" s="222">
        <f>IF(ISBLANK(G7),"",G7)</f>
        <v>83</v>
      </c>
      <c r="O14" s="107">
        <f>IF(ISBLANK(F7),"",F7)</f>
        <v>75</v>
      </c>
      <c r="P14" s="213"/>
    </row>
    <row r="15" spans="1:17" ht="26.25" customHeight="1" x14ac:dyDescent="0.25">
      <c r="M15" s="108" t="s">
        <v>524</v>
      </c>
      <c r="N15" s="172">
        <f>IF(ISBLANK(D7),"",D7)</f>
        <v>8</v>
      </c>
      <c r="O15" s="83">
        <f>IF(ISBLANK(C7),"",C7)</f>
        <v>13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15</v>
      </c>
      <c r="C21" s="618">
        <v>10</v>
      </c>
      <c r="D21" s="618">
        <v>5</v>
      </c>
      <c r="E21" s="601">
        <v>52</v>
      </c>
      <c r="F21" s="618">
        <v>25</v>
      </c>
      <c r="G21" s="947">
        <v>27</v>
      </c>
      <c r="H21" s="618">
        <v>37</v>
      </c>
      <c r="I21" s="618">
        <v>14</v>
      </c>
      <c r="J21" s="618">
        <v>23</v>
      </c>
      <c r="K21" s="219">
        <f>SUM(B21,E21,H21)</f>
        <v>104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14</v>
      </c>
      <c r="C22" s="1037">
        <v>10</v>
      </c>
      <c r="D22" s="982">
        <v>4</v>
      </c>
      <c r="E22" s="1043">
        <v>44</v>
      </c>
      <c r="F22" s="1037">
        <v>17</v>
      </c>
      <c r="G22" s="982">
        <v>27</v>
      </c>
      <c r="H22" s="1043">
        <v>42</v>
      </c>
      <c r="I22" s="1037">
        <v>19</v>
      </c>
      <c r="J22" s="1037">
        <v>23</v>
      </c>
      <c r="K22" s="220">
        <f>SUM(B22,E22,H22)</f>
        <v>100</v>
      </c>
      <c r="M22" s="105" t="s">
        <v>292</v>
      </c>
      <c r="N22" s="173">
        <f>IF(ISBLANK(J23),"",J23)</f>
        <v>30</v>
      </c>
      <c r="O22" s="80">
        <f>IF(ISBLANK(I23),"",I23)</f>
        <v>9</v>
      </c>
      <c r="P22" s="213"/>
    </row>
    <row r="23" spans="1:17" ht="24.75" x14ac:dyDescent="0.25">
      <c r="A23" s="220">
        <v>2022</v>
      </c>
      <c r="B23" s="1043">
        <v>13</v>
      </c>
      <c r="C23" s="1037">
        <v>9</v>
      </c>
      <c r="D23" s="982">
        <v>4</v>
      </c>
      <c r="E23" s="1043">
        <v>43</v>
      </c>
      <c r="F23" s="1037">
        <v>22</v>
      </c>
      <c r="G23" s="982">
        <v>21</v>
      </c>
      <c r="H23" s="1043">
        <v>39</v>
      </c>
      <c r="I23" s="1037">
        <v>9</v>
      </c>
      <c r="J23" s="1037">
        <v>30</v>
      </c>
      <c r="K23" s="220">
        <f>SUM(B23,E23,H23)</f>
        <v>95</v>
      </c>
      <c r="M23" s="106" t="s">
        <v>293</v>
      </c>
      <c r="N23" s="222">
        <f>IF(ISBLANK(G23),"",G23)</f>
        <v>21</v>
      </c>
      <c r="O23" s="107">
        <f>IF(ISBLANK(F23),"",F23)</f>
        <v>22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4</v>
      </c>
      <c r="O24" s="109">
        <f>IF(ISBLANK(C23),"",C23)</f>
        <v>9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30</v>
      </c>
      <c r="O29" s="80">
        <f>IF(ISBLANK(I23),"",I23)</f>
        <v>9</v>
      </c>
      <c r="P29" s="213"/>
    </row>
    <row r="30" spans="1:17" ht="27.75" customHeight="1" x14ac:dyDescent="0.25">
      <c r="M30" s="106" t="s">
        <v>523</v>
      </c>
      <c r="N30" s="222">
        <f>IF(ISBLANK(G23),"",G23)</f>
        <v>21</v>
      </c>
      <c r="O30" s="107">
        <f>IF(ISBLANK(F23),"",F23)</f>
        <v>22</v>
      </c>
      <c r="P30" s="213"/>
    </row>
    <row r="31" spans="1:17" ht="27.75" customHeight="1" x14ac:dyDescent="0.25">
      <c r="M31" s="108" t="s">
        <v>524</v>
      </c>
      <c r="N31" s="223">
        <f>IF(ISBLANK(D23),"",D23)</f>
        <v>4</v>
      </c>
      <c r="O31" s="109">
        <f>IF(ISBLANK(C23),"",C23)</f>
        <v>9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283260</v>
      </c>
      <c r="D5" s="255"/>
    </row>
    <row r="6" spans="1:4" ht="30" x14ac:dyDescent="0.25">
      <c r="A6" s="688" t="s">
        <v>482</v>
      </c>
      <c r="B6" s="619">
        <v>165160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1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1.3</v>
      </c>
      <c r="J6" s="460">
        <v>2.2000000000000002</v>
      </c>
      <c r="K6" s="978">
        <v>0.5</v>
      </c>
      <c r="L6" s="459"/>
      <c r="M6" s="460"/>
      <c r="N6" s="978"/>
    </row>
    <row r="7" spans="1:14" x14ac:dyDescent="0.25">
      <c r="A7" s="288">
        <v>2021</v>
      </c>
      <c r="B7" s="603">
        <v>1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0.5</v>
      </c>
      <c r="J7" s="614">
        <v>1.1000000000000001</v>
      </c>
      <c r="K7" s="982">
        <v>0</v>
      </c>
      <c r="L7" s="603"/>
      <c r="M7" s="614"/>
      <c r="N7" s="982"/>
    </row>
    <row r="8" spans="1:14" x14ac:dyDescent="0.25">
      <c r="A8" s="221">
        <v>2022</v>
      </c>
      <c r="B8" s="949">
        <v>1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1.4</v>
      </c>
      <c r="J8" s="983">
        <v>2.9</v>
      </c>
      <c r="K8" s="981">
        <v>0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20</v>
      </c>
      <c r="C5" s="209">
        <v>15</v>
      </c>
      <c r="G5" s="113"/>
      <c r="H5" s="176" t="s">
        <v>594</v>
      </c>
      <c r="I5" s="209">
        <v>1</v>
      </c>
      <c r="J5" s="209">
        <v>2</v>
      </c>
    </row>
    <row r="6" spans="1:13" ht="15" customHeight="1" x14ac:dyDescent="0.25">
      <c r="A6" s="177" t="s">
        <v>595</v>
      </c>
      <c r="B6" s="210">
        <v>871</v>
      </c>
      <c r="C6" s="210">
        <v>171</v>
      </c>
      <c r="G6" s="113"/>
      <c r="H6" s="177" t="s">
        <v>595</v>
      </c>
      <c r="I6" s="210">
        <v>192</v>
      </c>
      <c r="J6" s="210">
        <v>46</v>
      </c>
    </row>
    <row r="7" spans="1:13" ht="15" customHeight="1" x14ac:dyDescent="0.25">
      <c r="A7" s="177" t="s">
        <v>596</v>
      </c>
      <c r="B7" s="210">
        <v>1439</v>
      </c>
      <c r="C7" s="210">
        <v>1226</v>
      </c>
      <c r="G7" s="113"/>
      <c r="H7" s="177" t="s">
        <v>596</v>
      </c>
      <c r="I7" s="210">
        <v>954</v>
      </c>
      <c r="J7" s="210">
        <v>465</v>
      </c>
    </row>
    <row r="8" spans="1:13" ht="15" customHeight="1" x14ac:dyDescent="0.25">
      <c r="A8" s="177" t="s">
        <v>597</v>
      </c>
      <c r="B8" s="210">
        <v>1666</v>
      </c>
      <c r="C8" s="210">
        <v>1908</v>
      </c>
      <c r="G8" s="113"/>
      <c r="H8" s="177" t="s">
        <v>597</v>
      </c>
      <c r="I8" s="210">
        <v>1329</v>
      </c>
      <c r="J8" s="210">
        <v>1457</v>
      </c>
    </row>
    <row r="9" spans="1:13" ht="15" customHeight="1" x14ac:dyDescent="0.25">
      <c r="A9" s="177" t="s">
        <v>598</v>
      </c>
      <c r="B9" s="210">
        <v>2460</v>
      </c>
      <c r="C9" s="210">
        <v>3339</v>
      </c>
      <c r="G9" s="113"/>
      <c r="H9" s="177" t="s">
        <v>598</v>
      </c>
      <c r="I9" s="210">
        <v>2470</v>
      </c>
      <c r="J9" s="210">
        <v>3375</v>
      </c>
    </row>
    <row r="10" spans="1:13" ht="15" customHeight="1" x14ac:dyDescent="0.25">
      <c r="A10" s="177" t="s">
        <v>599</v>
      </c>
      <c r="B10" s="210">
        <v>260</v>
      </c>
      <c r="C10" s="210">
        <v>292</v>
      </c>
      <c r="G10" s="113"/>
      <c r="H10" s="177" t="s">
        <v>599</v>
      </c>
      <c r="I10" s="210">
        <v>266</v>
      </c>
      <c r="J10" s="210">
        <v>250</v>
      </c>
    </row>
    <row r="11" spans="1:13" ht="15" customHeight="1" x14ac:dyDescent="0.25">
      <c r="A11" s="178" t="s">
        <v>600</v>
      </c>
      <c r="B11" s="211">
        <v>290</v>
      </c>
      <c r="C11" s="211">
        <v>339</v>
      </c>
      <c r="G11" s="113"/>
      <c r="H11" s="178" t="s">
        <v>600</v>
      </c>
      <c r="I11" s="211">
        <v>560</v>
      </c>
      <c r="J11" s="211">
        <v>578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20</v>
      </c>
      <c r="C17" s="180">
        <f>IF(ISBLANK(C5),"0",C5)</f>
        <v>15</v>
      </c>
      <c r="G17" s="113"/>
      <c r="H17" s="176" t="s">
        <v>594</v>
      </c>
      <c r="I17" s="179">
        <f>IF(ISBLANK(I5),"0",I5)</f>
        <v>1</v>
      </c>
      <c r="J17" s="180">
        <f>IF(ISBLANK(J5),"0",J5)</f>
        <v>2</v>
      </c>
    </row>
    <row r="18" spans="1:13" ht="15" customHeight="1" x14ac:dyDescent="0.25">
      <c r="A18" s="177" t="s">
        <v>595</v>
      </c>
      <c r="B18" s="181">
        <f t="shared" ref="B18:C18" si="0">IF(ISBLANK(B6),"0",B6)</f>
        <v>871</v>
      </c>
      <c r="C18" s="182">
        <f t="shared" si="0"/>
        <v>171</v>
      </c>
      <c r="G18" s="113"/>
      <c r="H18" s="177" t="s">
        <v>595</v>
      </c>
      <c r="I18" s="181">
        <f t="shared" ref="I18:J18" si="1">IF(ISBLANK(I6),"0",I6)</f>
        <v>192</v>
      </c>
      <c r="J18" s="182">
        <f t="shared" si="1"/>
        <v>46</v>
      </c>
    </row>
    <row r="19" spans="1:13" ht="15" customHeight="1" x14ac:dyDescent="0.25">
      <c r="A19" s="177" t="s">
        <v>596</v>
      </c>
      <c r="B19" s="181">
        <f t="shared" ref="B19:C19" si="2">IF(ISBLANK(B7),"0",B7)</f>
        <v>1439</v>
      </c>
      <c r="C19" s="182">
        <f t="shared" si="2"/>
        <v>1226</v>
      </c>
      <c r="G19" s="113"/>
      <c r="H19" s="177" t="s">
        <v>596</v>
      </c>
      <c r="I19" s="181">
        <f t="shared" ref="I19:J19" si="3">IF(ISBLANK(I7),"0",I7)</f>
        <v>954</v>
      </c>
      <c r="J19" s="182">
        <f t="shared" si="3"/>
        <v>465</v>
      </c>
    </row>
    <row r="20" spans="1:13" ht="15" customHeight="1" x14ac:dyDescent="0.25">
      <c r="A20" s="177" t="s">
        <v>597</v>
      </c>
      <c r="B20" s="181">
        <f t="shared" ref="B20:C20" si="4">IF(ISBLANK(B8),"0",B8)</f>
        <v>1666</v>
      </c>
      <c r="C20" s="182">
        <f t="shared" si="4"/>
        <v>1908</v>
      </c>
      <c r="G20" s="113"/>
      <c r="H20" s="177" t="s">
        <v>597</v>
      </c>
      <c r="I20" s="181">
        <f t="shared" ref="I20:J20" si="5">IF(ISBLANK(I8),"0",I8)</f>
        <v>1329</v>
      </c>
      <c r="J20" s="182">
        <f t="shared" si="5"/>
        <v>1457</v>
      </c>
    </row>
    <row r="21" spans="1:13" ht="15" customHeight="1" x14ac:dyDescent="0.25">
      <c r="A21" s="177" t="s">
        <v>598</v>
      </c>
      <c r="B21" s="181">
        <f t="shared" ref="B21:C21" si="6">IF(ISBLANK(B9),"0",B9)</f>
        <v>2460</v>
      </c>
      <c r="C21" s="182">
        <f t="shared" si="6"/>
        <v>3339</v>
      </c>
      <c r="G21" s="113"/>
      <c r="H21" s="177" t="s">
        <v>598</v>
      </c>
      <c r="I21" s="181">
        <f t="shared" ref="I21:J21" si="7">IF(ISBLANK(I9),"0",I9)</f>
        <v>2470</v>
      </c>
      <c r="J21" s="182">
        <f t="shared" si="7"/>
        <v>3375</v>
      </c>
    </row>
    <row r="22" spans="1:13" ht="15" customHeight="1" x14ac:dyDescent="0.25">
      <c r="A22" s="177" t="s">
        <v>599</v>
      </c>
      <c r="B22" s="181">
        <f t="shared" ref="B22:C22" si="8">IF(ISBLANK(B10),"0",B10)</f>
        <v>260</v>
      </c>
      <c r="C22" s="182">
        <f t="shared" si="8"/>
        <v>292</v>
      </c>
      <c r="G22" s="113"/>
      <c r="H22" s="177" t="s">
        <v>599</v>
      </c>
      <c r="I22" s="181">
        <f t="shared" ref="I22:J22" si="9">IF(ISBLANK(I10),"0",I10)</f>
        <v>266</v>
      </c>
      <c r="J22" s="182">
        <f t="shared" si="9"/>
        <v>250</v>
      </c>
    </row>
    <row r="23" spans="1:13" ht="15" customHeight="1" x14ac:dyDescent="0.25">
      <c r="A23" s="178" t="s">
        <v>600</v>
      </c>
      <c r="B23" s="183">
        <f t="shared" ref="B23:C23" si="10">IF(ISBLANK(B11),"0",B11)</f>
        <v>290</v>
      </c>
      <c r="C23" s="184">
        <f t="shared" si="10"/>
        <v>339</v>
      </c>
      <c r="G23" s="113"/>
      <c r="H23" s="178" t="s">
        <v>600</v>
      </c>
      <c r="I23" s="183">
        <f t="shared" ref="I23:J23" si="11">IF(ISBLANK(I11),"0",I11)</f>
        <v>560</v>
      </c>
      <c r="J23" s="184">
        <f t="shared" si="11"/>
        <v>578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0.28546959748786754</v>
      </c>
      <c r="C29" s="186">
        <f>C17/SUM(C17:C23)*100</f>
        <v>0.20576131687242799</v>
      </c>
      <c r="D29" s="255"/>
      <c r="E29" s="255"/>
      <c r="G29" s="113"/>
      <c r="H29" s="176" t="s">
        <v>601</v>
      </c>
      <c r="I29" s="186">
        <f>I17/SUM(I17:I23)*100</f>
        <v>1.7325017325017324E-2</v>
      </c>
      <c r="J29" s="186">
        <f>J17/SUM(J17:J23)*100</f>
        <v>3.2399157621901827E-2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12.432200970596631</v>
      </c>
      <c r="C30" s="187">
        <f>C18/SUM(C17:C23)*100</f>
        <v>2.3456790123456792</v>
      </c>
      <c r="D30" s="255"/>
      <c r="E30" s="255"/>
      <c r="G30" s="113"/>
      <c r="H30" s="177" t="s">
        <v>602</v>
      </c>
      <c r="I30" s="187">
        <f>I18/SUM(I17:I23)*100</f>
        <v>3.3264033264033266</v>
      </c>
      <c r="J30" s="187">
        <f>J18/SUM(J17:J23)*100</f>
        <v>0.74518062530374207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20.53953753925207</v>
      </c>
      <c r="C31" s="187">
        <f>C19/SUM(C17:C23)*100</f>
        <v>16.817558299039781</v>
      </c>
      <c r="D31" s="255"/>
      <c r="E31" s="255"/>
      <c r="G31" s="113"/>
      <c r="H31" s="177" t="s">
        <v>603</v>
      </c>
      <c r="I31" s="187">
        <f>I19/SUM(I17:I23)*100</f>
        <v>16.528066528066528</v>
      </c>
      <c r="J31" s="187">
        <f>J19/SUM(J17:J23)*100</f>
        <v>7.5328041470921754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23.779617470739367</v>
      </c>
      <c r="C32" s="187">
        <f>C20/SUM(C17:C23)*100</f>
        <v>26.172839506172842</v>
      </c>
      <c r="D32" s="255"/>
      <c r="E32" s="255"/>
      <c r="G32" s="113"/>
      <c r="H32" s="177" t="s">
        <v>604</v>
      </c>
      <c r="I32" s="187">
        <f>I20/SUM(I17:I23)*100</f>
        <v>23.024948024948024</v>
      </c>
      <c r="J32" s="187">
        <f>J20/SUM(J17:J23)*100</f>
        <v>23.602786327555485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35.112760491007705</v>
      </c>
      <c r="C33" s="187">
        <f>C21/SUM(C17:C23)*100</f>
        <v>45.802469135802468</v>
      </c>
      <c r="D33" s="255"/>
      <c r="E33" s="255"/>
      <c r="G33" s="113"/>
      <c r="H33" s="177" t="s">
        <v>605</v>
      </c>
      <c r="I33" s="187">
        <f>I21/SUM(I17:I23)*100</f>
        <v>42.792792792792795</v>
      </c>
      <c r="J33" s="187">
        <f>J21/SUM(J17:J23)*100</f>
        <v>54.673578486959343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3.7111047673422779</v>
      </c>
      <c r="C34" s="187">
        <f>C22/SUM(C17:C23)*100</f>
        <v>4.0054869684499312</v>
      </c>
      <c r="D34" s="255"/>
      <c r="E34" s="255"/>
      <c r="G34" s="113"/>
      <c r="H34" s="177" t="s">
        <v>606</v>
      </c>
      <c r="I34" s="187">
        <f>I22/SUM(I17:I23)*100</f>
        <v>4.6084546084546085</v>
      </c>
      <c r="J34" s="187">
        <f>J22/SUM(J17:J23)*100</f>
        <v>4.0498947027377286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4.1393091635740795</v>
      </c>
      <c r="C35" s="188">
        <f>C23/SUM(C17:C23)*100</f>
        <v>4.6502057613168724</v>
      </c>
      <c r="D35" s="255"/>
      <c r="E35" s="255"/>
      <c r="G35" s="113"/>
      <c r="H35" s="178" t="s">
        <v>607</v>
      </c>
      <c r="I35" s="188">
        <f>I23/SUM(I17:I23)*100</f>
        <v>9.7020097020097023</v>
      </c>
      <c r="J35" s="188">
        <f>J23/SUM(J17:J23)*100</f>
        <v>9.3633565527296287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0.28546959748786754</v>
      </c>
      <c r="C41" s="186">
        <f t="shared" si="12"/>
        <v>0.20576131687242799</v>
      </c>
      <c r="G41" s="113"/>
      <c r="H41" s="176" t="s">
        <v>609</v>
      </c>
      <c r="I41" s="186">
        <f t="shared" ref="I41:J41" si="13">I29</f>
        <v>1.7325017325017324E-2</v>
      </c>
      <c r="J41" s="186">
        <f t="shared" si="13"/>
        <v>3.2399157621901827E-2</v>
      </c>
    </row>
    <row r="42" spans="1:12" x14ac:dyDescent="0.25">
      <c r="A42" s="177" t="s">
        <v>610</v>
      </c>
      <c r="B42" s="187">
        <f t="shared" si="12"/>
        <v>12.432200970596631</v>
      </c>
      <c r="C42" s="187">
        <f t="shared" si="12"/>
        <v>2.3456790123456792</v>
      </c>
      <c r="G42" s="113"/>
      <c r="H42" s="177" t="s">
        <v>610</v>
      </c>
      <c r="I42" s="187">
        <f t="shared" ref="I42:J42" si="14">I30</f>
        <v>3.3264033264033266</v>
      </c>
      <c r="J42" s="187">
        <f t="shared" si="14"/>
        <v>0.74518062530374207</v>
      </c>
    </row>
    <row r="43" spans="1:12" x14ac:dyDescent="0.25">
      <c r="A43" s="177" t="s">
        <v>611</v>
      </c>
      <c r="B43" s="187">
        <f t="shared" si="12"/>
        <v>20.53953753925207</v>
      </c>
      <c r="C43" s="187">
        <f t="shared" si="12"/>
        <v>16.817558299039781</v>
      </c>
      <c r="G43" s="113"/>
      <c r="H43" s="177" t="s">
        <v>611</v>
      </c>
      <c r="I43" s="187">
        <f t="shared" ref="I43:J43" si="15">I31</f>
        <v>16.528066528066528</v>
      </c>
      <c r="J43" s="187">
        <f t="shared" si="15"/>
        <v>7.5328041470921754</v>
      </c>
    </row>
    <row r="44" spans="1:12" x14ac:dyDescent="0.25">
      <c r="A44" s="177" t="s">
        <v>612</v>
      </c>
      <c r="B44" s="187">
        <f t="shared" si="12"/>
        <v>23.779617470739367</v>
      </c>
      <c r="C44" s="187">
        <f t="shared" si="12"/>
        <v>26.172839506172842</v>
      </c>
      <c r="G44" s="113"/>
      <c r="H44" s="177" t="s">
        <v>612</v>
      </c>
      <c r="I44" s="187">
        <f t="shared" ref="I44:J44" si="16">I32</f>
        <v>23.024948024948024</v>
      </c>
      <c r="J44" s="187">
        <f t="shared" si="16"/>
        <v>23.602786327555485</v>
      </c>
    </row>
    <row r="45" spans="1:12" x14ac:dyDescent="0.25">
      <c r="A45" s="177" t="s">
        <v>613</v>
      </c>
      <c r="B45" s="187">
        <f t="shared" si="12"/>
        <v>35.112760491007705</v>
      </c>
      <c r="C45" s="187">
        <f t="shared" si="12"/>
        <v>45.802469135802468</v>
      </c>
      <c r="G45" s="113"/>
      <c r="H45" s="177" t="s">
        <v>613</v>
      </c>
      <c r="I45" s="187">
        <f t="shared" ref="I45:J45" si="17">I33</f>
        <v>42.792792792792795</v>
      </c>
      <c r="J45" s="187">
        <f t="shared" si="17"/>
        <v>54.673578486959343</v>
      </c>
    </row>
    <row r="46" spans="1:12" x14ac:dyDescent="0.25">
      <c r="A46" s="177" t="s">
        <v>614</v>
      </c>
      <c r="B46" s="187">
        <f t="shared" si="12"/>
        <v>3.7111047673422779</v>
      </c>
      <c r="C46" s="187">
        <f t="shared" si="12"/>
        <v>4.0054869684499312</v>
      </c>
      <c r="G46" s="113"/>
      <c r="H46" s="177" t="s">
        <v>614</v>
      </c>
      <c r="I46" s="187">
        <f t="shared" ref="I46:J46" si="18">I34</f>
        <v>4.6084546084546085</v>
      </c>
      <c r="J46" s="187">
        <f t="shared" si="18"/>
        <v>4.0498947027377286</v>
      </c>
    </row>
    <row r="47" spans="1:12" x14ac:dyDescent="0.25">
      <c r="A47" s="178" t="s">
        <v>615</v>
      </c>
      <c r="B47" s="188">
        <f t="shared" si="12"/>
        <v>4.1393091635740795</v>
      </c>
      <c r="C47" s="188">
        <f t="shared" si="12"/>
        <v>4.6502057613168724</v>
      </c>
      <c r="G47" s="113"/>
      <c r="H47" s="178" t="s">
        <v>615</v>
      </c>
      <c r="I47" s="188">
        <f t="shared" ref="I47:J47" si="19">I35</f>
        <v>9.7020097020097023</v>
      </c>
      <c r="J47" s="188">
        <f t="shared" si="19"/>
        <v>9.3633565527296287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4777</v>
      </c>
      <c r="C5" s="209">
        <v>4779</v>
      </c>
      <c r="D5" s="255"/>
      <c r="E5" s="255"/>
      <c r="F5" s="1012"/>
      <c r="H5" s="176" t="s">
        <v>632</v>
      </c>
      <c r="I5" s="209">
        <v>2264</v>
      </c>
      <c r="J5" s="209">
        <v>2113</v>
      </c>
    </row>
    <row r="6" spans="1:10" ht="15" customHeight="1" x14ac:dyDescent="0.25">
      <c r="A6" s="177" t="s">
        <v>633</v>
      </c>
      <c r="B6" s="210">
        <v>739</v>
      </c>
      <c r="C6" s="210">
        <v>878</v>
      </c>
      <c r="D6" s="255"/>
      <c r="E6" s="255"/>
      <c r="F6" s="1012"/>
      <c r="H6" s="177" t="s">
        <v>633</v>
      </c>
      <c r="I6" s="210">
        <v>1598</v>
      </c>
      <c r="J6" s="210">
        <v>2114</v>
      </c>
    </row>
    <row r="7" spans="1:10" ht="15" customHeight="1" x14ac:dyDescent="0.25">
      <c r="A7" s="178" t="s">
        <v>634</v>
      </c>
      <c r="B7" s="211">
        <v>1490</v>
      </c>
      <c r="C7" s="211">
        <v>1633</v>
      </c>
      <c r="D7" s="255"/>
      <c r="E7" s="255"/>
      <c r="F7" s="1012"/>
      <c r="H7" s="177" t="s">
        <v>634</v>
      </c>
      <c r="I7" s="210">
        <v>1908</v>
      </c>
      <c r="J7" s="210">
        <v>1940</v>
      </c>
    </row>
    <row r="8" spans="1:10" x14ac:dyDescent="0.25">
      <c r="D8" s="255"/>
      <c r="E8" s="255"/>
      <c r="F8" s="1012"/>
      <c r="H8" s="178" t="s">
        <v>2452</v>
      </c>
      <c r="I8" s="211">
        <v>2</v>
      </c>
      <c r="J8" s="211">
        <v>6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4777</v>
      </c>
      <c r="C13" s="180">
        <f>IF(ISBLANK(C5),"0",C5)</f>
        <v>4779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739</v>
      </c>
      <c r="C14" s="182">
        <f t="shared" si="0"/>
        <v>878</v>
      </c>
      <c r="D14" s="255"/>
      <c r="E14" s="255"/>
      <c r="F14" s="1012"/>
      <c r="H14" s="176" t="s">
        <v>632</v>
      </c>
      <c r="I14" s="179">
        <f>IF(ISBLANK(I5),"0",I5)</f>
        <v>2264</v>
      </c>
      <c r="J14" s="180">
        <f>IF(ISBLANK(J5),"0",J5)</f>
        <v>2113</v>
      </c>
    </row>
    <row r="15" spans="1:10" ht="15" customHeight="1" x14ac:dyDescent="0.25">
      <c r="A15" s="178" t="s">
        <v>634</v>
      </c>
      <c r="B15" s="183">
        <f t="shared" si="0"/>
        <v>1490</v>
      </c>
      <c r="C15" s="184">
        <f t="shared" si="0"/>
        <v>1633</v>
      </c>
      <c r="D15" s="255"/>
      <c r="E15" s="255"/>
      <c r="F15" s="1012"/>
      <c r="H15" s="177" t="s">
        <v>633</v>
      </c>
      <c r="I15" s="181">
        <f t="shared" ref="I15:J15" si="1">IF(ISBLANK(I6),"0",I6)</f>
        <v>1598</v>
      </c>
      <c r="J15" s="182">
        <f t="shared" si="1"/>
        <v>2114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1908</v>
      </c>
      <c r="J16" s="182">
        <f t="shared" si="2"/>
        <v>1940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2</v>
      </c>
      <c r="J17" s="184">
        <f t="shared" si="3"/>
        <v>6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68.184413359977157</v>
      </c>
      <c r="C21" s="186">
        <f>C13/SUM(C13:C15)*100</f>
        <v>65.555555555555557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10.548101627176704</v>
      </c>
      <c r="C22" s="187">
        <f>C14/SUM(C13:C15)*100</f>
        <v>12.04389574759945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21.267485012846134</v>
      </c>
      <c r="C23" s="188">
        <f>C15/SUM(C13:C15)*100</f>
        <v>22.400548696844993</v>
      </c>
      <c r="D23" s="255"/>
      <c r="E23" s="255"/>
      <c r="F23" s="1012"/>
      <c r="H23" s="176" t="s">
        <v>637</v>
      </c>
      <c r="I23" s="186">
        <f>I14/SUM(I14:I17)*100</f>
        <v>39.223839223839221</v>
      </c>
      <c r="J23" s="186">
        <f>J14/SUM(J14:J17)*100</f>
        <v>34.229710027539284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27.685377685377688</v>
      </c>
      <c r="J24" s="187">
        <f>J15/SUM(J14:J17)*100</f>
        <v>34.245909606350232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33.056133056133056</v>
      </c>
      <c r="J25" s="187">
        <f>J16/SUM(J14:J17)*100</f>
        <v>31.427182893244776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3.4650034650034647E-2</v>
      </c>
      <c r="J26" s="188">
        <f>J17/SUM(J14:J17)*100</f>
        <v>9.71974728657055E-2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68.184413359977157</v>
      </c>
      <c r="C29" s="191">
        <f t="shared" si="4"/>
        <v>65.555555555555557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10.548101627176704</v>
      </c>
      <c r="C30" s="194">
        <f t="shared" si="4"/>
        <v>12.04389574759945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21.267485012846134</v>
      </c>
      <c r="C31" s="197">
        <f t="shared" si="4"/>
        <v>22.400548696844993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39.223839223839221</v>
      </c>
      <c r="J32" s="191">
        <f>J23</f>
        <v>34.229710027539284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27.685377685377688</v>
      </c>
      <c r="J33" s="194">
        <f t="shared" si="5"/>
        <v>34.245909606350232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33.056133056133056</v>
      </c>
      <c r="J34" s="194">
        <f t="shared" si="6"/>
        <v>31.427182893244776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3.4650034650034647E-2</v>
      </c>
      <c r="J35" s="197">
        <f t="shared" si="7"/>
        <v>9.71974728657055E-2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606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58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13692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23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7.7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21.5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-13.9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74.73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47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206.5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0</v>
      </c>
      <c r="C5" s="657">
        <v>1</v>
      </c>
      <c r="E5" s="28"/>
      <c r="J5" s="656" t="s">
        <v>550</v>
      </c>
      <c r="K5" s="671">
        <f>IF(ISBLANK(B5),"",B5)</f>
        <v>0</v>
      </c>
      <c r="L5" s="620">
        <f>IF(ISBLANK(C5),"",C5)</f>
        <v>1</v>
      </c>
      <c r="N5" s="28"/>
    </row>
    <row r="6" spans="1:15" x14ac:dyDescent="0.25">
      <c r="A6" s="658" t="s">
        <v>551</v>
      </c>
      <c r="B6" s="659">
        <v>0</v>
      </c>
      <c r="C6" s="659">
        <v>1</v>
      </c>
      <c r="E6" s="44"/>
      <c r="J6" s="658" t="s">
        <v>551</v>
      </c>
      <c r="K6" s="672">
        <f t="shared" ref="K6:K10" si="0">IF(ISBLANK(B6),"",B6)</f>
        <v>0</v>
      </c>
      <c r="L6" s="621">
        <f t="shared" ref="L6:L10" si="1">IF(ISBLANK(C6),"",C6)</f>
        <v>1</v>
      </c>
      <c r="N6" s="44"/>
    </row>
    <row r="7" spans="1:15" x14ac:dyDescent="0.25">
      <c r="A7" s="658" t="s">
        <v>649</v>
      </c>
      <c r="B7" s="659">
        <v>9</v>
      </c>
      <c r="C7" s="659">
        <v>13</v>
      </c>
      <c r="E7" s="44"/>
      <c r="J7" s="658" t="s">
        <v>649</v>
      </c>
      <c r="K7" s="672">
        <f t="shared" si="0"/>
        <v>9</v>
      </c>
      <c r="L7" s="621">
        <f t="shared" si="1"/>
        <v>13</v>
      </c>
      <c r="N7" s="44"/>
    </row>
    <row r="8" spans="1:15" x14ac:dyDescent="0.25">
      <c r="A8" s="652" t="s">
        <v>650</v>
      </c>
      <c r="B8" s="653">
        <v>5</v>
      </c>
      <c r="C8" s="653">
        <v>14</v>
      </c>
      <c r="E8" s="21"/>
      <c r="J8" s="652" t="s">
        <v>650</v>
      </c>
      <c r="K8" s="672">
        <f t="shared" si="0"/>
        <v>5</v>
      </c>
      <c r="L8" s="621">
        <f t="shared" si="1"/>
        <v>14</v>
      </c>
      <c r="N8" s="21"/>
    </row>
    <row r="9" spans="1:15" x14ac:dyDescent="0.25">
      <c r="A9" s="652" t="s">
        <v>651</v>
      </c>
      <c r="B9" s="653">
        <v>37</v>
      </c>
      <c r="C9" s="653">
        <v>11</v>
      </c>
      <c r="E9" s="21"/>
      <c r="J9" s="652" t="s">
        <v>651</v>
      </c>
      <c r="K9" s="672">
        <f t="shared" si="0"/>
        <v>37</v>
      </c>
      <c r="L9" s="621">
        <f t="shared" si="1"/>
        <v>11</v>
      </c>
      <c r="N9" s="21"/>
    </row>
    <row r="10" spans="1:15" x14ac:dyDescent="0.25">
      <c r="A10" s="654" t="s">
        <v>373</v>
      </c>
      <c r="B10" s="655">
        <v>654</v>
      </c>
      <c r="C10" s="655">
        <v>92</v>
      </c>
      <c r="J10" s="654" t="s">
        <v>373</v>
      </c>
      <c r="K10" s="673">
        <f t="shared" si="0"/>
        <v>654</v>
      </c>
      <c r="L10" s="622">
        <f t="shared" si="1"/>
        <v>92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9.58</v>
      </c>
      <c r="C15" s="199"/>
      <c r="D15" s="255"/>
      <c r="E15" s="213"/>
      <c r="F15" s="255"/>
      <c r="G15" s="255"/>
      <c r="J15" s="675" t="s">
        <v>496</v>
      </c>
      <c r="K15" s="676">
        <f>B15</f>
        <v>9.58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1.71</v>
      </c>
      <c r="C16" s="199"/>
      <c r="D16" s="255"/>
      <c r="E16" s="256"/>
      <c r="F16" s="255"/>
      <c r="G16" s="255"/>
      <c r="J16" s="677" t="s">
        <v>497</v>
      </c>
      <c r="K16" s="678">
        <f>B16</f>
        <v>1.71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1.4</v>
      </c>
      <c r="C18" s="199"/>
      <c r="D18" s="257"/>
      <c r="E18" s="258"/>
      <c r="F18" s="255"/>
      <c r="G18" s="255"/>
      <c r="J18" s="680" t="s">
        <v>509</v>
      </c>
      <c r="K18" s="676">
        <f>B18</f>
        <v>1.4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7.18</v>
      </c>
      <c r="C19" s="200"/>
      <c r="D19" s="257"/>
      <c r="E19" s="258"/>
      <c r="F19" s="255"/>
      <c r="G19" s="255"/>
      <c r="J19" s="674" t="s">
        <v>510</v>
      </c>
      <c r="K19" s="678">
        <f>B19</f>
        <v>7.18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5.56</v>
      </c>
      <c r="C21" s="255"/>
      <c r="D21" s="255"/>
      <c r="E21" s="255"/>
      <c r="F21" s="255"/>
      <c r="G21" s="255"/>
      <c r="J21" s="663" t="s">
        <v>506</v>
      </c>
      <c r="K21" s="681">
        <f>B21</f>
        <v>5.56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0</v>
      </c>
      <c r="C32" s="657">
        <v>0</v>
      </c>
      <c r="E32" s="28"/>
      <c r="J32" s="656" t="s">
        <v>550</v>
      </c>
      <c r="K32" s="671">
        <f>IF(ISBLANK(B32),"",B32)</f>
        <v>0</v>
      </c>
      <c r="L32" s="620">
        <f>IF(ISBLANK(C32),"",C32)</f>
        <v>0</v>
      </c>
      <c r="N32" s="28"/>
    </row>
    <row r="33" spans="1:15" x14ac:dyDescent="0.25">
      <c r="A33" s="658" t="s">
        <v>551</v>
      </c>
      <c r="B33" s="659">
        <v>2</v>
      </c>
      <c r="C33" s="659">
        <v>1</v>
      </c>
      <c r="E33" s="44"/>
      <c r="J33" s="658" t="s">
        <v>551</v>
      </c>
      <c r="K33" s="672">
        <f t="shared" ref="K33:K37" si="2">IF(ISBLANK(B33),"",B33)</f>
        <v>2</v>
      </c>
      <c r="L33" s="621">
        <f t="shared" ref="L33:L37" si="3">IF(ISBLANK(C33),"",C33)</f>
        <v>1</v>
      </c>
      <c r="N33" s="44"/>
    </row>
    <row r="34" spans="1:15" x14ac:dyDescent="0.25">
      <c r="A34" s="658" t="s">
        <v>649</v>
      </c>
      <c r="B34" s="659">
        <v>3</v>
      </c>
      <c r="C34" s="659">
        <v>4</v>
      </c>
      <c r="E34" s="44"/>
      <c r="J34" s="658" t="s">
        <v>649</v>
      </c>
      <c r="K34" s="672">
        <f t="shared" si="2"/>
        <v>3</v>
      </c>
      <c r="L34" s="621">
        <f t="shared" si="3"/>
        <v>4</v>
      </c>
      <c r="N34" s="44"/>
    </row>
    <row r="35" spans="1:15" x14ac:dyDescent="0.25">
      <c r="A35" s="652" t="s">
        <v>650</v>
      </c>
      <c r="B35" s="653">
        <v>4</v>
      </c>
      <c r="C35" s="653">
        <v>6</v>
      </c>
      <c r="E35" s="21"/>
      <c r="J35" s="652" t="s">
        <v>650</v>
      </c>
      <c r="K35" s="672">
        <f t="shared" si="2"/>
        <v>4</v>
      </c>
      <c r="L35" s="621">
        <f t="shared" si="3"/>
        <v>6</v>
      </c>
      <c r="N35" s="21"/>
    </row>
    <row r="36" spans="1:15" x14ac:dyDescent="0.25">
      <c r="A36" s="652" t="s">
        <v>651</v>
      </c>
      <c r="B36" s="653">
        <v>7</v>
      </c>
      <c r="C36" s="653">
        <v>6</v>
      </c>
      <c r="E36" s="21"/>
      <c r="J36" s="652" t="s">
        <v>651</v>
      </c>
      <c r="K36" s="672">
        <f t="shared" si="2"/>
        <v>7</v>
      </c>
      <c r="L36" s="621">
        <f t="shared" si="3"/>
        <v>6</v>
      </c>
      <c r="N36" s="21"/>
    </row>
    <row r="37" spans="1:15" x14ac:dyDescent="0.25">
      <c r="A37" s="654" t="s">
        <v>373</v>
      </c>
      <c r="B37" s="655">
        <v>113</v>
      </c>
      <c r="C37" s="655">
        <v>14</v>
      </c>
      <c r="J37" s="654" t="s">
        <v>373</v>
      </c>
      <c r="K37" s="673">
        <f t="shared" si="2"/>
        <v>113</v>
      </c>
      <c r="L37" s="622">
        <f t="shared" si="3"/>
        <v>14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2.14</v>
      </c>
      <c r="C42" s="199"/>
      <c r="D42" s="255"/>
      <c r="E42" s="213"/>
      <c r="F42" s="255"/>
      <c r="G42" s="255"/>
      <c r="J42" s="675" t="s">
        <v>496</v>
      </c>
      <c r="K42" s="676">
        <f>B42</f>
        <v>2.14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0.48</v>
      </c>
      <c r="C43" s="199"/>
      <c r="D43" s="255"/>
      <c r="E43" s="256"/>
      <c r="F43" s="255"/>
      <c r="G43" s="255"/>
      <c r="J43" s="677" t="s">
        <v>497</v>
      </c>
      <c r="K43" s="678">
        <f>B43</f>
        <v>0.48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0.73</v>
      </c>
      <c r="C45" s="199"/>
      <c r="D45" s="257"/>
      <c r="E45" s="258"/>
      <c r="F45" s="255"/>
      <c r="G45" s="255"/>
      <c r="J45" s="680" t="s">
        <v>509</v>
      </c>
      <c r="K45" s="676">
        <f>B45</f>
        <v>0.73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1.52</v>
      </c>
      <c r="C46" s="200"/>
      <c r="D46" s="257"/>
      <c r="E46" s="258"/>
      <c r="F46" s="255"/>
      <c r="G46" s="255"/>
      <c r="J46" s="674" t="s">
        <v>510</v>
      </c>
      <c r="K46" s="678">
        <f>B46</f>
        <v>1.52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1.28</v>
      </c>
      <c r="C48" s="255"/>
      <c r="D48" s="255"/>
      <c r="E48" s="255"/>
      <c r="F48" s="255"/>
      <c r="G48" s="255"/>
      <c r="J48" s="663" t="s">
        <v>506</v>
      </c>
      <c r="K48" s="681">
        <f>B48</f>
        <v>1.28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1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1220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1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675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0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0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0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1</v>
      </c>
      <c r="C4" s="645">
        <v>245</v>
      </c>
      <c r="D4" s="645">
        <v>1</v>
      </c>
      <c r="E4" s="645">
        <v>190</v>
      </c>
      <c r="F4" s="645">
        <v>0</v>
      </c>
      <c r="G4" s="645">
        <v>0</v>
      </c>
      <c r="H4" s="645">
        <v>0</v>
      </c>
      <c r="I4" s="255"/>
      <c r="J4" s="255"/>
      <c r="K4" s="255"/>
    </row>
    <row r="5" spans="1:11" x14ac:dyDescent="0.25">
      <c r="A5" s="769">
        <v>2021</v>
      </c>
      <c r="B5" s="604">
        <v>1</v>
      </c>
      <c r="C5" s="604">
        <v>929</v>
      </c>
      <c r="D5" s="604">
        <v>1</v>
      </c>
      <c r="E5" s="604">
        <v>760</v>
      </c>
      <c r="F5" s="604">
        <v>0</v>
      </c>
      <c r="G5" s="604">
        <v>0</v>
      </c>
      <c r="H5" s="604">
        <v>0</v>
      </c>
      <c r="I5" s="255"/>
      <c r="J5" s="255"/>
      <c r="K5" s="255"/>
    </row>
    <row r="6" spans="1:11" x14ac:dyDescent="0.25">
      <c r="A6" s="483">
        <v>2022</v>
      </c>
      <c r="B6" s="619">
        <v>1</v>
      </c>
      <c r="C6" s="619">
        <v>1220</v>
      </c>
      <c r="D6" s="619">
        <v>1</v>
      </c>
      <c r="E6" s="619">
        <v>675</v>
      </c>
      <c r="F6" s="619">
        <v>0</v>
      </c>
      <c r="G6" s="619">
        <v>0</v>
      </c>
      <c r="H6" s="619">
        <v>0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19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1.4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0.9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0.5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0.34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2.9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67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0.93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3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21.9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100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100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218298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15943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3</v>
      </c>
      <c r="C4" s="602">
        <v>30.9</v>
      </c>
      <c r="D4" s="602">
        <v>76.3</v>
      </c>
      <c r="E4" s="602">
        <v>0.68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1</v>
      </c>
      <c r="C5" s="604">
        <v>12.3</v>
      </c>
      <c r="D5" s="753">
        <v>93.8</v>
      </c>
      <c r="E5" s="753">
        <v>1.05</v>
      </c>
      <c r="G5" s="649" t="s">
        <v>454</v>
      </c>
      <c r="H5" s="650">
        <f>IF(ISBLANK(B4),"",B4)</f>
        <v>3</v>
      </c>
      <c r="I5" s="650">
        <f>IF(ISBLANK(B5),"",B5)</f>
        <v>1</v>
      </c>
      <c r="J5" s="651">
        <f>IF(ISBLANK(B6),"",B6)</f>
        <v>1</v>
      </c>
      <c r="K5" s="571"/>
    </row>
    <row r="6" spans="1:11" x14ac:dyDescent="0.25">
      <c r="A6" s="220">
        <v>2022</v>
      </c>
      <c r="B6" s="603">
        <v>1</v>
      </c>
      <c r="C6" s="604">
        <v>9.6999999999999993</v>
      </c>
      <c r="D6" s="961">
        <v>67</v>
      </c>
      <c r="E6" s="961">
        <v>0.93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30.9</v>
      </c>
      <c r="I9" s="650">
        <f>IF(ISBLANK(C5),"",C5)</f>
        <v>12.3</v>
      </c>
      <c r="J9" s="651">
        <f>IF(ISBLANK(C6),"",C6)</f>
        <v>9.6999999999999993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19</v>
      </c>
      <c r="C4" s="645">
        <v>1.3</v>
      </c>
      <c r="D4" s="645"/>
      <c r="E4" s="645">
        <v>0.33</v>
      </c>
      <c r="F4" s="645">
        <v>0.5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19</v>
      </c>
      <c r="C5" s="604">
        <v>1.4</v>
      </c>
      <c r="D5" s="604"/>
      <c r="E5" s="604">
        <v>0.33</v>
      </c>
      <c r="F5" s="604">
        <v>0.4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19</v>
      </c>
      <c r="C6" s="604">
        <v>1.4</v>
      </c>
      <c r="D6" s="604">
        <v>0.9</v>
      </c>
      <c r="E6" s="604">
        <v>0.34</v>
      </c>
      <c r="F6" s="604">
        <v>0.5</v>
      </c>
      <c r="G6" s="604">
        <v>2.9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100</v>
      </c>
      <c r="C5" s="604">
        <v>99</v>
      </c>
      <c r="D5" s="604">
        <v>0</v>
      </c>
      <c r="E5" s="604">
        <v>0</v>
      </c>
      <c r="F5" s="255"/>
      <c r="G5" s="255"/>
      <c r="H5" s="255"/>
    </row>
    <row r="6" spans="1:8" x14ac:dyDescent="0.25">
      <c r="A6" s="362">
        <v>2021</v>
      </c>
      <c r="B6" s="604">
        <v>100</v>
      </c>
      <c r="C6" s="604">
        <v>95.8</v>
      </c>
      <c r="D6" s="604">
        <v>0</v>
      </c>
      <c r="E6" s="604">
        <v>0</v>
      </c>
      <c r="F6" s="255"/>
      <c r="G6" s="255"/>
      <c r="H6" s="255"/>
    </row>
    <row r="7" spans="1:8" x14ac:dyDescent="0.25">
      <c r="A7" s="483">
        <v>2022</v>
      </c>
      <c r="B7" s="1076">
        <v>100</v>
      </c>
      <c r="C7" s="1076">
        <v>100</v>
      </c>
      <c r="D7" s="1076">
        <v>3</v>
      </c>
      <c r="E7" s="1076">
        <v>21.9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0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0</v>
      </c>
    </row>
    <row r="17" spans="1:2" x14ac:dyDescent="0.25">
      <c r="A17" s="635">
        <f t="shared" si="0"/>
        <v>2022</v>
      </c>
      <c r="B17" s="629">
        <f t="shared" si="1"/>
        <v>21.9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1253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9.1999999999999993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5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251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2711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60761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4438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1603</v>
      </c>
      <c r="C5" s="1043">
        <v>835</v>
      </c>
      <c r="D5" s="602">
        <v>768</v>
      </c>
      <c r="G5" s="873" t="s">
        <v>126</v>
      </c>
      <c r="H5" s="639">
        <f>IF(ISBLANK(D7),"",D7)</f>
        <v>572</v>
      </c>
    </row>
    <row r="6" spans="1:17" x14ac:dyDescent="0.25">
      <c r="A6" s="643">
        <v>2021</v>
      </c>
      <c r="B6" s="1043">
        <v>1509</v>
      </c>
      <c r="C6" s="1043">
        <v>795</v>
      </c>
      <c r="D6" s="604">
        <v>714</v>
      </c>
      <c r="G6" s="637" t="s">
        <v>127</v>
      </c>
      <c r="H6" s="625">
        <f>IF(ISBLANK(C7),"",C7)</f>
        <v>681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1253</v>
      </c>
      <c r="C7" s="1043">
        <v>681</v>
      </c>
      <c r="D7" s="619">
        <v>572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572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681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7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3.5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0.5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3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1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30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0.8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1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6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0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1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773</v>
      </c>
      <c r="C6" s="55">
        <v>393</v>
      </c>
      <c r="D6" s="55">
        <v>380</v>
      </c>
      <c r="E6" s="70">
        <v>944</v>
      </c>
      <c r="F6" s="55">
        <v>509</v>
      </c>
      <c r="G6" s="110">
        <v>435</v>
      </c>
      <c r="H6" s="55">
        <v>547</v>
      </c>
      <c r="I6" s="55">
        <v>285</v>
      </c>
      <c r="J6" s="55">
        <v>262</v>
      </c>
      <c r="K6" s="70">
        <v>2117</v>
      </c>
      <c r="L6" s="55">
        <v>1107</v>
      </c>
      <c r="M6" s="110">
        <v>1010</v>
      </c>
      <c r="N6" s="70">
        <v>2272</v>
      </c>
      <c r="O6" s="55">
        <v>1187</v>
      </c>
      <c r="P6" s="110">
        <v>1085</v>
      </c>
      <c r="Q6" s="70">
        <v>8989</v>
      </c>
      <c r="R6" s="55">
        <v>4766</v>
      </c>
      <c r="S6" s="110">
        <v>4223</v>
      </c>
      <c r="T6" s="70">
        <v>14343</v>
      </c>
      <c r="U6" s="55">
        <v>7403</v>
      </c>
      <c r="V6" s="162">
        <v>6940</v>
      </c>
    </row>
    <row r="7" spans="1:22" x14ac:dyDescent="0.25">
      <c r="A7" s="288">
        <v>2021</v>
      </c>
      <c r="B7" s="169">
        <v>743</v>
      </c>
      <c r="C7" s="94">
        <v>384</v>
      </c>
      <c r="D7" s="94">
        <v>359</v>
      </c>
      <c r="E7" s="169">
        <v>941</v>
      </c>
      <c r="F7" s="94">
        <v>498</v>
      </c>
      <c r="G7" s="171">
        <v>443</v>
      </c>
      <c r="H7" s="94">
        <v>521</v>
      </c>
      <c r="I7" s="94">
        <v>272</v>
      </c>
      <c r="J7" s="94">
        <v>249</v>
      </c>
      <c r="K7" s="169">
        <v>2057</v>
      </c>
      <c r="L7" s="94">
        <v>1078</v>
      </c>
      <c r="M7" s="171">
        <v>979</v>
      </c>
      <c r="N7" s="169">
        <v>2168</v>
      </c>
      <c r="O7" s="94">
        <v>1134</v>
      </c>
      <c r="P7" s="171">
        <v>1034</v>
      </c>
      <c r="Q7" s="169">
        <v>8769</v>
      </c>
      <c r="R7" s="94">
        <v>4650</v>
      </c>
      <c r="S7" s="171">
        <v>4119</v>
      </c>
      <c r="T7" s="214">
        <v>14029</v>
      </c>
      <c r="U7" s="58">
        <v>7239</v>
      </c>
      <c r="V7" s="162">
        <v>6790</v>
      </c>
    </row>
    <row r="8" spans="1:22" x14ac:dyDescent="0.25">
      <c r="A8" s="221">
        <v>2022</v>
      </c>
      <c r="B8" s="72">
        <v>741</v>
      </c>
      <c r="C8" s="61">
        <v>395</v>
      </c>
      <c r="D8" s="61">
        <v>346</v>
      </c>
      <c r="E8" s="72">
        <v>916</v>
      </c>
      <c r="F8" s="61">
        <v>465</v>
      </c>
      <c r="G8" s="111">
        <v>451</v>
      </c>
      <c r="H8" s="61">
        <v>490</v>
      </c>
      <c r="I8" s="61">
        <v>257</v>
      </c>
      <c r="J8" s="61">
        <v>233</v>
      </c>
      <c r="K8" s="72">
        <v>2022</v>
      </c>
      <c r="L8" s="61">
        <v>1054</v>
      </c>
      <c r="M8" s="111">
        <v>968</v>
      </c>
      <c r="N8" s="72">
        <v>1951</v>
      </c>
      <c r="O8" s="61">
        <v>1036</v>
      </c>
      <c r="P8" s="111">
        <v>915</v>
      </c>
      <c r="Q8" s="72">
        <v>8449</v>
      </c>
      <c r="R8" s="61">
        <v>4477</v>
      </c>
      <c r="S8" s="111">
        <v>3972</v>
      </c>
      <c r="T8" s="72">
        <v>13692</v>
      </c>
      <c r="U8" s="61">
        <v>7078</v>
      </c>
      <c r="V8" s="111">
        <v>6614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741</v>
      </c>
      <c r="C15" s="174">
        <f>E8</f>
        <v>916</v>
      </c>
      <c r="D15" s="174">
        <f>H8</f>
        <v>490</v>
      </c>
      <c r="E15" s="174">
        <f>K8</f>
        <v>2022</v>
      </c>
      <c r="F15" s="174">
        <f>N8</f>
        <v>1951</v>
      </c>
      <c r="G15" s="174">
        <f>Q8</f>
        <v>8449</v>
      </c>
      <c r="H15" s="336">
        <f>T8</f>
        <v>13692</v>
      </c>
      <c r="M15" s="174">
        <f>K8</f>
        <v>2022</v>
      </c>
      <c r="N15" s="174">
        <f>H15-E15-O15</f>
        <v>8084</v>
      </c>
      <c r="O15" s="174">
        <f>H15-(B15+C15+G15)</f>
        <v>3586</v>
      </c>
      <c r="P15" s="29"/>
      <c r="Q15" s="100">
        <f>M15/H15*100</f>
        <v>14.76774758983348</v>
      </c>
      <c r="R15" s="100">
        <f>N15/H15*100</f>
        <v>59.041776219690334</v>
      </c>
      <c r="S15" s="100">
        <f>O15/H15*100</f>
        <v>26.190476190476193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14.76774758983348</v>
      </c>
      <c r="R18" s="100">
        <f>N15/H15*100</f>
        <v>59.041776219690334</v>
      </c>
      <c r="S18" s="100">
        <f>O15/H15*100</f>
        <v>26.190476190476193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9.8000000000000007</v>
      </c>
      <c r="C23" s="363"/>
      <c r="D23" s="363"/>
      <c r="E23" s="169">
        <v>9.8000000000000007</v>
      </c>
      <c r="F23" s="363"/>
      <c r="G23" s="364"/>
      <c r="H23" s="169">
        <v>9.8000000000000007</v>
      </c>
      <c r="I23" s="94">
        <v>16.13</v>
      </c>
      <c r="J23" s="171">
        <v>0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0</v>
      </c>
      <c r="C24" s="363"/>
      <c r="D24" s="363"/>
      <c r="E24" s="169">
        <v>10.9</v>
      </c>
      <c r="F24" s="363"/>
      <c r="G24" s="364"/>
      <c r="H24" s="169">
        <v>0</v>
      </c>
      <c r="I24" s="94">
        <v>0</v>
      </c>
      <c r="J24" s="171">
        <v>0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0</v>
      </c>
      <c r="C25" s="359"/>
      <c r="D25" s="359"/>
      <c r="E25" s="72">
        <v>0</v>
      </c>
      <c r="F25" s="359"/>
      <c r="G25" s="463"/>
      <c r="H25" s="72">
        <v>0</v>
      </c>
      <c r="I25" s="61">
        <v>0</v>
      </c>
      <c r="J25" s="111">
        <v>0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0</v>
      </c>
      <c r="C32" s="676">
        <f>IF(ISBLANK(I23),"",I23)</f>
        <v>16.13</v>
      </c>
      <c r="F32" s="702">
        <f>A23</f>
        <v>2020</v>
      </c>
      <c r="G32" s="676">
        <f>IF(ISBLANK(J23),"",J23)</f>
        <v>0</v>
      </c>
      <c r="H32" s="676">
        <f>IF(ISBLANK(I23),"",I23)</f>
        <v>16.13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0</v>
      </c>
      <c r="C33" s="855">
        <f t="shared" ref="C33:C34" si="2">IF(ISBLANK(I24),"",I24)</f>
        <v>0</v>
      </c>
      <c r="F33" s="703">
        <f t="shared" ref="F33:F34" si="3">A24</f>
        <v>2021</v>
      </c>
      <c r="G33" s="855">
        <f t="shared" ref="G33:G34" si="4">IF(ISBLANK(J24),"",J24)</f>
        <v>0</v>
      </c>
      <c r="H33" s="855">
        <f t="shared" ref="H33:H34" si="5">IF(ISBLANK(I24),"",I24)</f>
        <v>0</v>
      </c>
    </row>
    <row r="34" spans="1:8" x14ac:dyDescent="0.25">
      <c r="A34" s="704">
        <f t="shared" si="0"/>
        <v>2022</v>
      </c>
      <c r="B34" s="678">
        <f t="shared" si="1"/>
        <v>0</v>
      </c>
      <c r="C34" s="678">
        <f t="shared" si="2"/>
        <v>0</v>
      </c>
      <c r="F34" s="704">
        <f t="shared" si="3"/>
        <v>2022</v>
      </c>
      <c r="G34" s="678">
        <f t="shared" si="4"/>
        <v>0</v>
      </c>
      <c r="H34" s="678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9</v>
      </c>
      <c r="C4" s="602">
        <v>1</v>
      </c>
      <c r="D4" s="602">
        <v>1</v>
      </c>
      <c r="E4" s="601">
        <v>1</v>
      </c>
      <c r="F4" s="602">
        <v>4.8</v>
      </c>
      <c r="G4" s="602">
        <v>0.5</v>
      </c>
    </row>
    <row r="5" spans="1:10" x14ac:dyDescent="0.25">
      <c r="A5" s="288">
        <v>2021</v>
      </c>
      <c r="B5" s="753">
        <v>6</v>
      </c>
      <c r="C5" s="753">
        <v>0</v>
      </c>
      <c r="D5" s="753">
        <v>1</v>
      </c>
      <c r="E5" s="755">
        <v>1</v>
      </c>
      <c r="F5" s="753">
        <v>3.5</v>
      </c>
      <c r="G5" s="753">
        <v>0.5</v>
      </c>
    </row>
    <row r="6" spans="1:10" x14ac:dyDescent="0.25">
      <c r="A6" s="220">
        <v>2022</v>
      </c>
      <c r="B6" s="754">
        <v>6</v>
      </c>
      <c r="C6" s="754">
        <v>0</v>
      </c>
      <c r="D6" s="754">
        <v>1</v>
      </c>
      <c r="E6" s="756">
        <v>1</v>
      </c>
      <c r="F6" s="754">
        <v>3.5</v>
      </c>
      <c r="G6" s="754">
        <v>0.5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9</v>
      </c>
      <c r="C11" s="80">
        <f>IF(ISBLANK(D4),"",D4)</f>
        <v>1</v>
      </c>
      <c r="E11" s="103">
        <f>A4</f>
        <v>2020</v>
      </c>
      <c r="F11" s="80">
        <f>IF(ISBLANK(B4),"",B4)</f>
        <v>9</v>
      </c>
      <c r="G11" s="80">
        <f>IF(ISBLANK(D4),"",D4)</f>
        <v>1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6</v>
      </c>
      <c r="C12" s="80">
        <f>IF(ISBLANK(D5),"",D5)</f>
        <v>1</v>
      </c>
      <c r="E12" s="103">
        <f t="shared" ref="E12:E13" si="1">A5</f>
        <v>2021</v>
      </c>
      <c r="F12" s="80">
        <f t="shared" ref="F12:F13" si="2">IF(ISBLANK(B5),"",B5)</f>
        <v>6</v>
      </c>
      <c r="G12" s="80">
        <f t="shared" ref="G12:G13" si="3">IF(ISBLANK(D5),"",D5)</f>
        <v>1</v>
      </c>
    </row>
    <row r="13" spans="1:10" x14ac:dyDescent="0.25">
      <c r="A13" s="156">
        <f t="shared" si="0"/>
        <v>2022</v>
      </c>
      <c r="B13" s="83">
        <f>IF(ISBLANK(B6),"",B6)</f>
        <v>6</v>
      </c>
      <c r="C13" s="83">
        <f>IF(ISBLANK(D6),"",D6)</f>
        <v>1</v>
      </c>
      <c r="D13" s="255"/>
      <c r="E13" s="156">
        <f t="shared" si="1"/>
        <v>2022</v>
      </c>
      <c r="F13" s="83">
        <f t="shared" si="2"/>
        <v>6</v>
      </c>
      <c r="G13" s="83">
        <f t="shared" si="3"/>
        <v>1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1</v>
      </c>
      <c r="C18" s="80">
        <f>IF(ISBLANK(E4),"",E4)</f>
        <v>1</v>
      </c>
      <c r="E18" s="605">
        <f>A4</f>
        <v>2020</v>
      </c>
      <c r="F18" s="100">
        <f>IF(ISBLANK(C4),"",C4)</f>
        <v>1</v>
      </c>
      <c r="G18" s="100">
        <f>IF(ISBLANK(E4),"",E4)</f>
        <v>1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0</v>
      </c>
      <c r="C19" s="80">
        <f>IF(ISBLANK(E5),"",E5)</f>
        <v>1</v>
      </c>
      <c r="E19" s="103">
        <f t="shared" ref="E19:E20" si="5">A5</f>
        <v>2021</v>
      </c>
      <c r="F19" s="104">
        <f>IF(ISBLANK(C5),"",C5)</f>
        <v>0</v>
      </c>
      <c r="G19" s="104">
        <f t="shared" ref="G19:G20" si="6">IF(ISBLANK(E5),"",E5)</f>
        <v>1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0</v>
      </c>
      <c r="C20" s="83">
        <f>IF(ISBLANK(E6),"",E6)</f>
        <v>1</v>
      </c>
      <c r="E20" s="156">
        <f t="shared" si="5"/>
        <v>2022</v>
      </c>
      <c r="F20" s="83">
        <f>IF(ISBLANK(C6),"",C6)</f>
        <v>0</v>
      </c>
      <c r="G20" s="83">
        <f t="shared" si="6"/>
        <v>1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499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3.7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606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30.1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124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6.2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72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0.5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736</v>
      </c>
    </row>
    <row r="17" spans="2:3" x14ac:dyDescent="0.25">
      <c r="B17" s="255">
        <v>2021</v>
      </c>
      <c r="C17" s="1010">
        <v>665</v>
      </c>
    </row>
    <row r="18" spans="2:3" x14ac:dyDescent="0.25">
      <c r="B18" s="255">
        <v>2022</v>
      </c>
      <c r="C18" s="1010">
        <v>606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736</v>
      </c>
    </row>
    <row r="22" spans="2:3" x14ac:dyDescent="0.25">
      <c r="B22" s="638">
        <f>B17</f>
        <v>2021</v>
      </c>
      <c r="C22" s="638">
        <f t="shared" ref="C22:C23" si="0">IF(ISBLANK(C17),"",C17)</f>
        <v>665</v>
      </c>
    </row>
    <row r="23" spans="2:3" x14ac:dyDescent="0.25">
      <c r="B23" s="638">
        <f>B18</f>
        <v>2022</v>
      </c>
      <c r="C23" s="638">
        <f t="shared" si="0"/>
        <v>606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8</v>
      </c>
      <c r="C5" s="55">
        <v>21</v>
      </c>
      <c r="D5" s="55">
        <v>18</v>
      </c>
      <c r="E5" s="271">
        <f>SUM(B5:D5)</f>
        <v>47</v>
      </c>
      <c r="F5" s="71">
        <v>644</v>
      </c>
      <c r="G5" s="70">
        <v>0.4</v>
      </c>
      <c r="H5" s="55">
        <v>0.2</v>
      </c>
      <c r="I5" s="110">
        <v>0.5</v>
      </c>
      <c r="J5" s="71">
        <v>4.5</v>
      </c>
    </row>
    <row r="6" spans="1:10" x14ac:dyDescent="0.25">
      <c r="A6" s="288">
        <v>2021</v>
      </c>
      <c r="B6" s="759">
        <v>8</v>
      </c>
      <c r="C6" s="760">
        <v>21</v>
      </c>
      <c r="D6" s="760">
        <v>13</v>
      </c>
      <c r="E6" s="272">
        <f>SUM(B6:D6)</f>
        <v>42</v>
      </c>
      <c r="F6" s="216">
        <v>579</v>
      </c>
      <c r="G6" s="459">
        <v>0.4</v>
      </c>
      <c r="H6" s="460">
        <v>0.3</v>
      </c>
      <c r="I6" s="765">
        <v>0.4</v>
      </c>
      <c r="J6" s="216">
        <v>4.2</v>
      </c>
    </row>
    <row r="7" spans="1:10" x14ac:dyDescent="0.25">
      <c r="A7" s="220">
        <v>2022</v>
      </c>
      <c r="B7" s="169">
        <v>10</v>
      </c>
      <c r="C7" s="94">
        <v>22</v>
      </c>
      <c r="D7" s="94">
        <v>13</v>
      </c>
      <c r="E7" s="449">
        <f>SUM(B7:D7)</f>
        <v>45</v>
      </c>
      <c r="F7" s="170">
        <v>499</v>
      </c>
      <c r="G7" s="169">
        <v>0.5</v>
      </c>
      <c r="H7" s="94">
        <v>0.3</v>
      </c>
      <c r="I7" s="171">
        <v>0.4</v>
      </c>
      <c r="J7" s="170">
        <v>3.7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644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579</v>
      </c>
      <c r="C14" s="28"/>
      <c r="D14" s="28"/>
      <c r="F14" s="627" t="s">
        <v>1534</v>
      </c>
      <c r="G14" s="623">
        <f>IF(ISBLANK(B7),"",B7)</f>
        <v>10</v>
      </c>
      <c r="I14" s="627" t="s">
        <v>1537</v>
      </c>
      <c r="J14" s="623">
        <f>IF(ISBLANK(B7),"",B7)</f>
        <v>10</v>
      </c>
    </row>
    <row r="15" spans="1:10" x14ac:dyDescent="0.25">
      <c r="A15" s="626">
        <f t="shared" ref="A15" si="1">A7</f>
        <v>2022</v>
      </c>
      <c r="B15" s="625">
        <f t="shared" si="0"/>
        <v>499</v>
      </c>
      <c r="C15" s="28"/>
      <c r="D15" s="28"/>
      <c r="F15" s="628" t="s">
        <v>1535</v>
      </c>
      <c r="G15" s="624">
        <f>IF(ISBLANK(C7),"",C7)</f>
        <v>22</v>
      </c>
      <c r="I15" s="628" t="s">
        <v>1546</v>
      </c>
      <c r="J15" s="624">
        <f>IF(ISBLANK(C7),"",C7)</f>
        <v>22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13</v>
      </c>
      <c r="I16" s="629" t="s">
        <v>1547</v>
      </c>
      <c r="J16" s="625">
        <f>IF(ISBLANK(D7),"",D7)</f>
        <v>13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0.5</v>
      </c>
    </row>
    <row r="22" spans="1:2" x14ac:dyDescent="0.25">
      <c r="A22" s="628" t="s">
        <v>472</v>
      </c>
      <c r="B22" s="624">
        <f>IF(ISBLANK(H7),"",H7)</f>
        <v>0.3</v>
      </c>
    </row>
    <row r="23" spans="1:2" x14ac:dyDescent="0.25">
      <c r="A23" s="629" t="s">
        <v>373</v>
      </c>
      <c r="B23" s="625">
        <f>IF(ISBLANK(I7),"",I7)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7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38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26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18.8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22</v>
      </c>
      <c r="C6" s="761"/>
      <c r="D6" s="761"/>
      <c r="E6" s="459">
        <v>15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21</v>
      </c>
      <c r="C7" s="761"/>
      <c r="D7" s="761"/>
      <c r="E7" s="459">
        <v>14.8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26</v>
      </c>
      <c r="C8" s="762"/>
      <c r="D8" s="762"/>
      <c r="E8" s="603">
        <v>18.8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22</v>
      </c>
      <c r="C16" s="757"/>
      <c r="I16" s="702">
        <f>A6</f>
        <v>2020</v>
      </c>
      <c r="J16" s="676">
        <f>IF(ISBLANK(E6),"",E6)</f>
        <v>15</v>
      </c>
      <c r="K16" s="758"/>
    </row>
    <row r="17" spans="1:10" x14ac:dyDescent="0.25">
      <c r="A17" s="703">
        <f>A7</f>
        <v>2021</v>
      </c>
      <c r="B17" s="855">
        <f>IF(ISBLANK(B7),"",B7)</f>
        <v>21</v>
      </c>
      <c r="C17" s="757"/>
      <c r="I17" s="703">
        <f>A7</f>
        <v>2021</v>
      </c>
      <c r="J17" s="855">
        <f>IF(ISBLANK(E7),"",E7)</f>
        <v>14.8</v>
      </c>
    </row>
    <row r="18" spans="1:10" x14ac:dyDescent="0.25">
      <c r="A18" s="704">
        <f>A8</f>
        <v>2022</v>
      </c>
      <c r="B18" s="678">
        <f>IF(ISBLANK(B8),"",B8)</f>
        <v>26</v>
      </c>
      <c r="C18" s="757"/>
      <c r="I18" s="704">
        <f>A8</f>
        <v>2022</v>
      </c>
      <c r="J18" s="678">
        <f>IF(ISBLANK(E8),"",E8)</f>
        <v>18.8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9</v>
      </c>
      <c r="D5" s="451">
        <f>IF(ISBLANK(B5),"",A5)</f>
        <v>2020</v>
      </c>
      <c r="E5" s="620">
        <f>IF(ISBLANK(B5),"",B5)</f>
        <v>9</v>
      </c>
      <c r="K5" s="219">
        <v>2020</v>
      </c>
      <c r="L5" s="657">
        <v>4.3</v>
      </c>
    </row>
    <row r="6" spans="1:12" x14ac:dyDescent="0.25">
      <c r="A6" s="231">
        <v>2021</v>
      </c>
      <c r="B6" s="604">
        <v>9</v>
      </c>
      <c r="D6" s="452">
        <f>IF(ISBLANK(B6),"",A6)</f>
        <v>2021</v>
      </c>
      <c r="E6" s="621">
        <f>IF(ISBLANK(B6),"",B6)</f>
        <v>9</v>
      </c>
      <c r="K6" s="288">
        <v>2021</v>
      </c>
      <c r="L6" s="659">
        <v>3</v>
      </c>
    </row>
    <row r="7" spans="1:12" x14ac:dyDescent="0.25">
      <c r="A7" s="123">
        <v>2022</v>
      </c>
      <c r="B7" s="619">
        <v>8</v>
      </c>
      <c r="D7" s="381">
        <f>IF(ISBLANK(B7),"",A7)</f>
        <v>2022</v>
      </c>
      <c r="E7" s="622">
        <f>IF(ISBLANK(B7),"",B7)</f>
        <v>8</v>
      </c>
      <c r="K7" s="221">
        <v>2022</v>
      </c>
      <c r="L7" s="619">
        <v>3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4</v>
      </c>
      <c r="C4" s="645">
        <v>45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7</v>
      </c>
      <c r="C5" s="604">
        <v>34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7</v>
      </c>
      <c r="C6" s="604">
        <v>38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3</v>
      </c>
      <c r="C5" s="645">
        <v>4732</v>
      </c>
      <c r="D5" s="645">
        <v>534</v>
      </c>
      <c r="E5" s="871">
        <v>11.2</v>
      </c>
      <c r="F5" s="1048">
        <v>11.3</v>
      </c>
      <c r="G5" s="1048">
        <v>11.1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3</v>
      </c>
      <c r="C6" s="659">
        <v>4621</v>
      </c>
      <c r="D6" s="659">
        <v>503</v>
      </c>
      <c r="E6" s="659">
        <v>10.8</v>
      </c>
      <c r="F6" s="659">
        <v>11</v>
      </c>
      <c r="G6" s="659">
        <v>10.5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5</v>
      </c>
      <c r="C7" s="619">
        <v>2711</v>
      </c>
      <c r="D7" s="619">
        <v>251</v>
      </c>
      <c r="E7" s="619">
        <v>9.1999999999999993</v>
      </c>
      <c r="F7" s="619">
        <v>9.6</v>
      </c>
      <c r="G7" s="619">
        <v>8.6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35.200000000000003</v>
      </c>
      <c r="C4" s="657">
        <v>132</v>
      </c>
      <c r="D4" s="657">
        <v>6.3</v>
      </c>
      <c r="E4" s="657">
        <v>71</v>
      </c>
      <c r="F4" s="657">
        <v>0.5</v>
      </c>
      <c r="G4" s="657">
        <v>10</v>
      </c>
      <c r="H4" s="657">
        <v>2</v>
      </c>
      <c r="I4" s="657">
        <v>31</v>
      </c>
      <c r="J4" s="657">
        <v>0.9</v>
      </c>
      <c r="K4" s="255"/>
      <c r="L4" s="255"/>
      <c r="M4" s="255"/>
    </row>
    <row r="5" spans="1:13" x14ac:dyDescent="0.25">
      <c r="A5" s="488">
        <v>2021</v>
      </c>
      <c r="B5" s="604">
        <v>32.9</v>
      </c>
      <c r="C5" s="604">
        <v>132</v>
      </c>
      <c r="D5" s="604">
        <v>6.5</v>
      </c>
      <c r="E5" s="604">
        <v>63</v>
      </c>
      <c r="F5" s="604">
        <v>0.5</v>
      </c>
      <c r="G5" s="604">
        <v>7</v>
      </c>
      <c r="H5" s="604">
        <v>1</v>
      </c>
      <c r="I5" s="604">
        <v>24</v>
      </c>
      <c r="J5" s="604">
        <v>0.7</v>
      </c>
      <c r="K5" s="255"/>
      <c r="L5" s="255"/>
      <c r="M5" s="255"/>
    </row>
    <row r="6" spans="1:13" x14ac:dyDescent="0.25">
      <c r="A6" s="483">
        <v>2022</v>
      </c>
      <c r="B6" s="619">
        <v>30.1</v>
      </c>
      <c r="C6" s="619">
        <v>124</v>
      </c>
      <c r="D6" s="619">
        <v>6.2</v>
      </c>
      <c r="E6" s="619">
        <v>72</v>
      </c>
      <c r="F6" s="619">
        <v>0.5</v>
      </c>
      <c r="G6" s="619">
        <v>7</v>
      </c>
      <c r="H6" s="619">
        <v>1</v>
      </c>
      <c r="I6" s="619">
        <v>30</v>
      </c>
      <c r="J6" s="619">
        <v>0.8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1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83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8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102</v>
      </c>
      <c r="C4" s="1015">
        <v>62</v>
      </c>
      <c r="D4" s="1015">
        <v>40</v>
      </c>
      <c r="E4" s="1014">
        <v>299</v>
      </c>
      <c r="F4" s="1015">
        <v>180</v>
      </c>
      <c r="G4" s="1015">
        <v>119</v>
      </c>
      <c r="H4" s="1016">
        <v>7.1</v>
      </c>
      <c r="I4" s="1016">
        <v>20.8</v>
      </c>
      <c r="J4" s="1016">
        <v>-13.7</v>
      </c>
      <c r="K4" s="70">
        <v>160</v>
      </c>
      <c r="L4" s="55">
        <v>71</v>
      </c>
      <c r="M4" s="110">
        <v>89</v>
      </c>
      <c r="N4" s="55">
        <v>257</v>
      </c>
      <c r="O4" s="55">
        <v>101</v>
      </c>
      <c r="P4" s="110">
        <v>156</v>
      </c>
    </row>
    <row r="5" spans="1:17" x14ac:dyDescent="0.25">
      <c r="A5" s="288">
        <v>2021</v>
      </c>
      <c r="B5" s="1017">
        <v>91</v>
      </c>
      <c r="C5" s="1018">
        <v>38</v>
      </c>
      <c r="D5" s="1018">
        <v>53</v>
      </c>
      <c r="E5" s="1017">
        <v>349</v>
      </c>
      <c r="F5" s="1018">
        <v>185</v>
      </c>
      <c r="G5" s="1018">
        <v>164</v>
      </c>
      <c r="H5" s="1019">
        <v>6.5</v>
      </c>
      <c r="I5" s="1019">
        <v>24.9</v>
      </c>
      <c r="J5" s="1019">
        <v>-18.399999999999999</v>
      </c>
      <c r="K5" s="214">
        <v>200</v>
      </c>
      <c r="L5" s="58">
        <v>94</v>
      </c>
      <c r="M5" s="162">
        <v>106</v>
      </c>
      <c r="N5" s="58">
        <v>276</v>
      </c>
      <c r="O5" s="58">
        <v>127</v>
      </c>
      <c r="P5" s="162">
        <v>149</v>
      </c>
    </row>
    <row r="6" spans="1:17" x14ac:dyDescent="0.25">
      <c r="A6" s="221">
        <v>2022</v>
      </c>
      <c r="B6" s="1020">
        <v>105</v>
      </c>
      <c r="C6" s="1021">
        <v>57</v>
      </c>
      <c r="D6" s="1021">
        <v>48</v>
      </c>
      <c r="E6" s="1020">
        <v>295</v>
      </c>
      <c r="F6" s="1021">
        <v>149</v>
      </c>
      <c r="G6" s="1021">
        <v>146</v>
      </c>
      <c r="H6" s="1022">
        <v>7.7</v>
      </c>
      <c r="I6" s="1022">
        <v>21.5</v>
      </c>
      <c r="J6" s="1022">
        <v>-13.9</v>
      </c>
      <c r="K6" s="1023">
        <v>304</v>
      </c>
      <c r="L6" s="1024">
        <v>145</v>
      </c>
      <c r="M6" s="1025">
        <v>159</v>
      </c>
      <c r="N6" s="1024">
        <v>393</v>
      </c>
      <c r="O6" s="1024">
        <v>175</v>
      </c>
      <c r="P6" s="1025">
        <v>218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40</v>
      </c>
      <c r="C13" s="321">
        <f>IF(ISBLANK(C4),"",C4)</f>
        <v>62</v>
      </c>
      <c r="D13" s="366"/>
      <c r="E13" s="324">
        <f>A4</f>
        <v>2020</v>
      </c>
      <c r="F13" s="321">
        <f>IF(ISBLANK(G4),"",G4)</f>
        <v>119</v>
      </c>
      <c r="G13" s="321">
        <f>IF(ISBLANK(F4),"",F4)</f>
        <v>180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53</v>
      </c>
      <c r="C14" s="322">
        <f t="shared" ref="C14:C15" si="2">IF(ISBLANK(C5),"",C5)</f>
        <v>38</v>
      </c>
      <c r="D14" s="366"/>
      <c r="E14" s="325">
        <f t="shared" ref="E14:E15" si="3">A5</f>
        <v>2021</v>
      </c>
      <c r="F14" s="322">
        <f t="shared" ref="F14:F15" si="4">IF(ISBLANK(G5),"",G5)</f>
        <v>164</v>
      </c>
      <c r="G14" s="322">
        <f t="shared" ref="G14:G15" si="5">IF(ISBLANK(F5),"",F5)</f>
        <v>185</v>
      </c>
      <c r="H14" s="391"/>
      <c r="I14" s="391"/>
      <c r="J14" s="48"/>
      <c r="K14" s="327" t="s">
        <v>544</v>
      </c>
      <c r="L14" s="330">
        <f>IF(ISBLANK(K4),"",K4)</f>
        <v>160</v>
      </c>
      <c r="M14" s="330">
        <f>IF(ISBLANK(K5),"",K5)</f>
        <v>200</v>
      </c>
      <c r="N14" s="330">
        <f>IF(ISBLANK(K6),"",K6)</f>
        <v>304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48</v>
      </c>
      <c r="C15" s="323">
        <f t="shared" si="2"/>
        <v>57</v>
      </c>
      <c r="E15" s="326">
        <f t="shared" si="3"/>
        <v>2022</v>
      </c>
      <c r="F15" s="323">
        <f t="shared" si="4"/>
        <v>146</v>
      </c>
      <c r="G15" s="323">
        <f t="shared" si="5"/>
        <v>149</v>
      </c>
      <c r="H15" s="213"/>
      <c r="I15" s="213"/>
      <c r="J15" s="28"/>
      <c r="K15" s="328" t="s">
        <v>543</v>
      </c>
      <c r="L15" s="331">
        <f>IF(ISBLANK(N4),"",N4)</f>
        <v>257</v>
      </c>
      <c r="M15" s="331">
        <f>IF(ISBLANK(N5),"",N5)</f>
        <v>276</v>
      </c>
      <c r="N15" s="331">
        <f>IF(ISBLANK(N6),"",N6)</f>
        <v>393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160</v>
      </c>
      <c r="M19" s="330">
        <f>IF(ISBLANK(K5),"",K5)</f>
        <v>200</v>
      </c>
      <c r="N19" s="330">
        <f>IF(ISBLANK(K6),"",K6)</f>
        <v>304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257</v>
      </c>
      <c r="M20" s="331">
        <f>IF(ISBLANK(N5),"",N5)</f>
        <v>276</v>
      </c>
      <c r="N20" s="331">
        <f>IF(ISBLANK(N6),"",N6)</f>
        <v>393</v>
      </c>
      <c r="O20" s="366"/>
    </row>
    <row r="21" spans="1:15" x14ac:dyDescent="0.25">
      <c r="A21" s="324">
        <f>A4</f>
        <v>2020</v>
      </c>
      <c r="B21" s="321">
        <f>IF(ISBLANK(D4),"",D4)</f>
        <v>40</v>
      </c>
      <c r="C21" s="321">
        <f>IF(ISBLANK(C4),"",C4)</f>
        <v>62</v>
      </c>
      <c r="E21" s="324">
        <f>A4</f>
        <v>2020</v>
      </c>
      <c r="F21" s="321">
        <f>IF(ISBLANK(G4),"",G4)</f>
        <v>119</v>
      </c>
      <c r="G21" s="321">
        <f>IF(ISBLANK(F4),"",F4)</f>
        <v>180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53</v>
      </c>
      <c r="C22" s="322">
        <f t="shared" ref="C22:C23" si="8">IF(ISBLANK(C5),"",C5)</f>
        <v>38</v>
      </c>
      <c r="E22" s="325">
        <f t="shared" ref="E22:E23" si="9">A5</f>
        <v>2021</v>
      </c>
      <c r="F22" s="322">
        <f t="shared" ref="F22:F23" si="10">IF(ISBLANK(G5),"",G5)</f>
        <v>164</v>
      </c>
      <c r="G22" s="322">
        <f t="shared" ref="G22:G23" si="11">IF(ISBLANK(F5),"",F5)</f>
        <v>185</v>
      </c>
    </row>
    <row r="23" spans="1:15" x14ac:dyDescent="0.25">
      <c r="A23" s="326">
        <f t="shared" si="6"/>
        <v>2022</v>
      </c>
      <c r="B23" s="323">
        <f t="shared" si="7"/>
        <v>48</v>
      </c>
      <c r="C23" s="323">
        <f t="shared" si="8"/>
        <v>57</v>
      </c>
      <c r="E23" s="326">
        <f t="shared" si="9"/>
        <v>2022</v>
      </c>
      <c r="F23" s="323">
        <f t="shared" si="10"/>
        <v>146</v>
      </c>
      <c r="G23" s="323">
        <f t="shared" si="11"/>
        <v>149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1</v>
      </c>
      <c r="C5" s="613"/>
      <c r="D5" s="613"/>
      <c r="E5" s="601">
        <v>6</v>
      </c>
      <c r="F5" s="618"/>
      <c r="G5" s="947"/>
      <c r="H5" s="601">
        <v>47</v>
      </c>
      <c r="I5" s="618">
        <v>11</v>
      </c>
      <c r="J5" s="618">
        <v>36</v>
      </c>
      <c r="K5" s="618"/>
      <c r="L5" s="947"/>
    </row>
    <row r="6" spans="1:12" x14ac:dyDescent="0.25">
      <c r="A6" s="288">
        <v>2021</v>
      </c>
      <c r="B6" s="603">
        <v>3</v>
      </c>
      <c r="C6" s="614"/>
      <c r="D6" s="614"/>
      <c r="E6" s="1043">
        <v>8</v>
      </c>
      <c r="F6" s="1037"/>
      <c r="G6" s="982"/>
      <c r="H6" s="1043">
        <v>58</v>
      </c>
      <c r="I6" s="1037">
        <v>14</v>
      </c>
      <c r="J6" s="1037">
        <v>44</v>
      </c>
      <c r="K6" s="1037"/>
      <c r="L6" s="982"/>
    </row>
    <row r="7" spans="1:12" x14ac:dyDescent="0.25">
      <c r="A7" s="220">
        <v>2022</v>
      </c>
      <c r="B7" s="603">
        <v>1</v>
      </c>
      <c r="C7" s="614"/>
      <c r="D7" s="614"/>
      <c r="E7" s="1043">
        <v>8</v>
      </c>
      <c r="F7" s="1037"/>
      <c r="G7" s="982"/>
      <c r="H7" s="1043">
        <v>83</v>
      </c>
      <c r="I7" s="1037">
        <v>33</v>
      </c>
      <c r="J7" s="1037">
        <v>50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33</v>
      </c>
    </row>
    <row r="15" spans="1:12" ht="30" x14ac:dyDescent="0.25">
      <c r="A15" s="835" t="s">
        <v>1551</v>
      </c>
      <c r="B15" s="625">
        <f>IF(ISBLANK(J7),"",J7)</f>
        <v>50</v>
      </c>
    </row>
    <row r="17" spans="1:2" x14ac:dyDescent="0.25">
      <c r="A17" s="627" t="s">
        <v>1548</v>
      </c>
      <c r="B17" s="623">
        <f>IF(ISBLANK(I7),"",I7)</f>
        <v>33</v>
      </c>
    </row>
    <row r="18" spans="1:2" x14ac:dyDescent="0.25">
      <c r="A18" s="629" t="s">
        <v>1549</v>
      </c>
      <c r="B18" s="625">
        <f>IF(ISBLANK(J7),"",J7)</f>
        <v>50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68.3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34.5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>
        <v>73.5</v>
      </c>
      <c r="C6" s="616">
        <v>24.1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72.2</v>
      </c>
      <c r="C10" s="616">
        <v>34.5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68.3</v>
      </c>
      <c r="C14" s="73">
        <v>34.5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455.161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300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3637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>
        <v>37</v>
      </c>
      <c r="C7" s="58">
        <v>2022</v>
      </c>
      <c r="D7" s="129" t="s">
        <v>1657</v>
      </c>
      <c r="E7" s="896" t="s">
        <v>5</v>
      </c>
    </row>
    <row r="8" spans="1:6" x14ac:dyDescent="0.25">
      <c r="A8" s="102" t="s">
        <v>403</v>
      </c>
      <c r="B8" s="58">
        <v>1762</v>
      </c>
      <c r="C8" s="58">
        <v>2022</v>
      </c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29273.81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48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0.4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30</v>
      </c>
      <c r="C12" s="61">
        <v>2022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455.161</v>
      </c>
      <c r="C5" s="613">
        <v>212.81100000000001</v>
      </c>
      <c r="D5" s="753">
        <v>4466</v>
      </c>
      <c r="E5" s="753">
        <v>31</v>
      </c>
      <c r="G5" s="360">
        <v>2014</v>
      </c>
      <c r="H5" s="70">
        <v>29122.09</v>
      </c>
      <c r="I5" s="55">
        <v>10488.05</v>
      </c>
      <c r="J5" s="55">
        <v>18634.04</v>
      </c>
      <c r="K5" s="71">
        <v>48</v>
      </c>
    </row>
    <row r="6" spans="1:12" x14ac:dyDescent="0.25">
      <c r="A6" s="288">
        <v>2021</v>
      </c>
      <c r="B6" s="603">
        <v>455.161</v>
      </c>
      <c r="C6" s="614">
        <v>219.81100000000001</v>
      </c>
      <c r="D6" s="961">
        <v>4252</v>
      </c>
      <c r="E6" s="961">
        <v>30</v>
      </c>
      <c r="G6" s="482">
        <v>2017</v>
      </c>
      <c r="H6" s="214">
        <v>29214.91</v>
      </c>
      <c r="I6" s="58">
        <v>10553.71</v>
      </c>
      <c r="J6" s="58">
        <v>18661.2</v>
      </c>
      <c r="K6" s="216">
        <v>48</v>
      </c>
    </row>
    <row r="7" spans="1:12" x14ac:dyDescent="0.25">
      <c r="A7" s="220">
        <v>2022</v>
      </c>
      <c r="B7" s="603">
        <v>455.161</v>
      </c>
      <c r="C7" s="614">
        <v>220.381</v>
      </c>
      <c r="D7" s="961">
        <v>4119</v>
      </c>
      <c r="E7" s="961">
        <v>30</v>
      </c>
      <c r="G7" s="484">
        <v>2020</v>
      </c>
      <c r="H7" s="72">
        <v>29273.81</v>
      </c>
      <c r="I7" s="61">
        <v>10608.62</v>
      </c>
      <c r="J7" s="61">
        <v>18665.189999999999</v>
      </c>
      <c r="K7" s="73">
        <v>48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220.381</v>
      </c>
      <c r="D14" s="633">
        <f>A5</f>
        <v>2020</v>
      </c>
      <c r="E14" s="627">
        <f>IF(ISBLANK(D5),"",D5)</f>
        <v>4466</v>
      </c>
      <c r="F14" s="213"/>
      <c r="G14" s="636" t="s">
        <v>933</v>
      </c>
      <c r="H14" s="623">
        <f>IF(ISBLANK(J7),"",J7)</f>
        <v>18665.189999999999</v>
      </c>
      <c r="I14" s="213"/>
      <c r="J14" s="213"/>
    </row>
    <row r="15" spans="1:12" x14ac:dyDescent="0.25">
      <c r="A15" s="872" t="s">
        <v>16</v>
      </c>
      <c r="B15" s="632">
        <f>IF(ISBLANK(B7),"",B7)</f>
        <v>455.161</v>
      </c>
      <c r="D15" s="634">
        <f t="shared" ref="D15:D16" si="0">A6</f>
        <v>2021</v>
      </c>
      <c r="E15" s="628">
        <f>IF(ISBLANK(D6),"",D6)</f>
        <v>4252</v>
      </c>
      <c r="F15" s="213"/>
      <c r="G15" s="637" t="s">
        <v>934</v>
      </c>
      <c r="H15" s="625">
        <f>IF(ISBLANK(I7),"",I7)</f>
        <v>10608.62</v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4119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220.381</v>
      </c>
      <c r="F19" s="255"/>
      <c r="G19" s="636" t="s">
        <v>537</v>
      </c>
      <c r="H19" s="623">
        <f>IF(ISBLANK(J7),"",J7)</f>
        <v>18665.189999999999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455.161</v>
      </c>
      <c r="F20" s="255"/>
      <c r="G20" s="637" t="s">
        <v>536</v>
      </c>
      <c r="H20" s="625">
        <f>IF(ISBLANK(I7),"",I7)</f>
        <v>10608.62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0.4</v>
      </c>
      <c r="C5" s="1101">
        <v>3637</v>
      </c>
      <c r="D5" s="1102">
        <v>300</v>
      </c>
      <c r="E5" s="1101">
        <v>1762</v>
      </c>
      <c r="F5" s="1102">
        <v>37</v>
      </c>
    </row>
    <row r="6" spans="1:9" x14ac:dyDescent="0.25">
      <c r="A6" s="220">
        <v>2021</v>
      </c>
      <c r="B6" s="1101">
        <v>0.2</v>
      </c>
      <c r="C6" s="1101">
        <v>3637</v>
      </c>
      <c r="D6" s="1102">
        <v>300</v>
      </c>
      <c r="E6" s="1101">
        <v>1762</v>
      </c>
      <c r="F6" s="1102">
        <v>37</v>
      </c>
    </row>
    <row r="7" spans="1:9" x14ac:dyDescent="0.25">
      <c r="A7" s="221">
        <v>2022</v>
      </c>
      <c r="B7" s="73">
        <v>0.4</v>
      </c>
      <c r="C7" s="73">
        <v>3637</v>
      </c>
      <c r="D7" s="73">
        <v>300</v>
      </c>
      <c r="E7" s="73">
        <v>1762</v>
      </c>
      <c r="F7" s="73">
        <v>37</v>
      </c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30249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25641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4608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141556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119199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22357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4.5999999999999996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4.9000000000000004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15163</v>
      </c>
      <c r="C5" s="460">
        <v>12326</v>
      </c>
      <c r="D5" s="460">
        <v>2837</v>
      </c>
      <c r="E5" s="459">
        <v>67631</v>
      </c>
      <c r="F5" s="460">
        <v>54976</v>
      </c>
      <c r="G5" s="460">
        <v>12655</v>
      </c>
      <c r="H5" s="459">
        <v>4.5</v>
      </c>
      <c r="I5" s="765">
        <v>4.5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14504</v>
      </c>
      <c r="C6" s="460">
        <v>12777</v>
      </c>
      <c r="D6" s="460">
        <v>1727</v>
      </c>
      <c r="E6" s="459">
        <v>64190</v>
      </c>
      <c r="F6" s="460">
        <v>57580</v>
      </c>
      <c r="G6" s="460">
        <v>6610</v>
      </c>
      <c r="H6" s="459">
        <v>4.5</v>
      </c>
      <c r="I6" s="765">
        <v>3.8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30249</v>
      </c>
      <c r="C7" s="614">
        <v>25641</v>
      </c>
      <c r="D7" s="614">
        <v>4608</v>
      </c>
      <c r="E7" s="603">
        <v>141556</v>
      </c>
      <c r="F7" s="614">
        <v>119199</v>
      </c>
      <c r="G7" s="614">
        <v>22357</v>
      </c>
      <c r="H7" s="949">
        <v>4.5999999999999996</v>
      </c>
      <c r="I7" s="950">
        <v>4.9000000000000004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15163</v>
      </c>
      <c r="C14" s="676">
        <f t="shared" ref="C14:D14" si="0">IF(ISBLANK(C5),"",C5)</f>
        <v>12326</v>
      </c>
      <c r="D14" s="671">
        <f t="shared" si="0"/>
        <v>2837</v>
      </c>
      <c r="F14" s="886">
        <f>A5</f>
        <v>2020</v>
      </c>
      <c r="G14" s="676">
        <f>IF(ISBLANK(E5),"",E5)</f>
        <v>67631</v>
      </c>
      <c r="H14" s="676">
        <f t="shared" ref="H14:I16" si="1">IF(ISBLANK(F5),"",F5)</f>
        <v>54976</v>
      </c>
      <c r="I14" s="671">
        <f t="shared" si="1"/>
        <v>12655</v>
      </c>
      <c r="J14" s="758"/>
      <c r="K14" s="886">
        <f>A5</f>
        <v>2020</v>
      </c>
      <c r="L14" s="676">
        <f>IF(ISBLANK(H5),"",H5)</f>
        <v>4.5</v>
      </c>
      <c r="M14" s="671">
        <f>IF(ISBLANK(I5),"",I5)</f>
        <v>4.5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14504</v>
      </c>
      <c r="C15" s="881">
        <f t="shared" si="3"/>
        <v>12777</v>
      </c>
      <c r="D15" s="888">
        <f t="shared" si="3"/>
        <v>1727</v>
      </c>
      <c r="F15" s="892">
        <f t="shared" ref="F15:F16" si="4">A6</f>
        <v>2021</v>
      </c>
      <c r="G15" s="855">
        <f t="shared" ref="G15:G16" si="5">IF(ISBLANK(E6),"",E6)</f>
        <v>64190</v>
      </c>
      <c r="H15" s="855">
        <f t="shared" si="1"/>
        <v>57580</v>
      </c>
      <c r="I15" s="672">
        <f t="shared" si="1"/>
        <v>6610</v>
      </c>
      <c r="J15" s="213"/>
      <c r="K15" s="892">
        <f t="shared" ref="K15:K16" si="6">A6</f>
        <v>2021</v>
      </c>
      <c r="L15" s="855">
        <f t="shared" ref="L15:M16" si="7">IF(ISBLANK(H6),"",H6)</f>
        <v>4.5</v>
      </c>
      <c r="M15" s="672">
        <f t="shared" si="7"/>
        <v>3.8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30249</v>
      </c>
      <c r="C16" s="890">
        <f t="shared" si="3"/>
        <v>25641</v>
      </c>
      <c r="D16" s="891">
        <f t="shared" si="3"/>
        <v>4608</v>
      </c>
      <c r="F16" s="893">
        <f t="shared" si="4"/>
        <v>2022</v>
      </c>
      <c r="G16" s="678">
        <f t="shared" si="5"/>
        <v>141556</v>
      </c>
      <c r="H16" s="678">
        <f t="shared" si="1"/>
        <v>119199</v>
      </c>
      <c r="I16" s="673">
        <f t="shared" si="1"/>
        <v>22357</v>
      </c>
      <c r="J16" s="213"/>
      <c r="K16" s="893">
        <f t="shared" si="6"/>
        <v>2022</v>
      </c>
      <c r="L16" s="678">
        <f t="shared" si="7"/>
        <v>4.5999999999999996</v>
      </c>
      <c r="M16" s="673">
        <f t="shared" si="7"/>
        <v>4.9000000000000004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15163</v>
      </c>
      <c r="C22" s="676">
        <f t="shared" ref="C22:D22" si="8">IF(ISBLANK(C5),"",C5)</f>
        <v>12326</v>
      </c>
      <c r="D22" s="671">
        <f t="shared" si="8"/>
        <v>2837</v>
      </c>
      <c r="F22" s="886">
        <f>A5</f>
        <v>2020</v>
      </c>
      <c r="G22" s="676">
        <f>IF(ISBLANK(E5),"",E5)</f>
        <v>67631</v>
      </c>
      <c r="H22" s="676">
        <f t="shared" ref="H22:I24" si="9">IF(ISBLANK(F5),"",F5)</f>
        <v>54976</v>
      </c>
      <c r="I22" s="671">
        <f t="shared" si="9"/>
        <v>12655</v>
      </c>
      <c r="J22" s="758"/>
      <c r="K22" s="886">
        <f>A5</f>
        <v>2020</v>
      </c>
      <c r="L22" s="676">
        <f>IF(ISBLANK(H5),"",H5)</f>
        <v>4.5</v>
      </c>
      <c r="M22" s="671">
        <f>IF(ISBLANK(I5),"",I5)</f>
        <v>4.5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14504</v>
      </c>
      <c r="C23" s="855">
        <f t="shared" si="11"/>
        <v>12777</v>
      </c>
      <c r="D23" s="672">
        <f t="shared" si="11"/>
        <v>1727</v>
      </c>
      <c r="F23" s="892">
        <f t="shared" ref="F23:F24" si="12">A6</f>
        <v>2021</v>
      </c>
      <c r="G23" s="855">
        <f t="shared" ref="G23:G24" si="13">IF(ISBLANK(E6),"",E6)</f>
        <v>64190</v>
      </c>
      <c r="H23" s="855">
        <f t="shared" si="9"/>
        <v>57580</v>
      </c>
      <c r="I23" s="672">
        <f t="shared" si="9"/>
        <v>6610</v>
      </c>
      <c r="J23" s="213"/>
      <c r="K23" s="892">
        <f t="shared" ref="K23:K24" si="14">A6</f>
        <v>2021</v>
      </c>
      <c r="L23" s="855">
        <f t="shared" ref="L23:M24" si="15">IF(ISBLANK(H6),"",H6)</f>
        <v>4.5</v>
      </c>
      <c r="M23" s="672">
        <f t="shared" si="15"/>
        <v>3.8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30249</v>
      </c>
      <c r="C24" s="678">
        <f t="shared" si="11"/>
        <v>25641</v>
      </c>
      <c r="D24" s="673">
        <f t="shared" si="11"/>
        <v>4608</v>
      </c>
      <c r="F24" s="893">
        <f t="shared" si="12"/>
        <v>2022</v>
      </c>
      <c r="G24" s="678">
        <f t="shared" si="13"/>
        <v>141556</v>
      </c>
      <c r="H24" s="678">
        <f t="shared" si="9"/>
        <v>119199</v>
      </c>
      <c r="I24" s="673">
        <f t="shared" si="9"/>
        <v>22357</v>
      </c>
      <c r="J24" s="213"/>
      <c r="K24" s="893">
        <f t="shared" si="14"/>
        <v>2022</v>
      </c>
      <c r="L24" s="678">
        <f t="shared" si="15"/>
        <v>4.5999999999999996</v>
      </c>
      <c r="M24" s="673">
        <f t="shared" si="15"/>
        <v>4.9000000000000004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38</v>
      </c>
      <c r="C3" s="71">
        <v>4</v>
      </c>
      <c r="D3" s="71">
        <v>8.8000000000000007</v>
      </c>
      <c r="F3" s="105" t="s">
        <v>545</v>
      </c>
      <c r="G3" s="97">
        <f>IF(ISBLANK(B3),"",B3)</f>
        <v>38</v>
      </c>
      <c r="H3" s="97">
        <f>IF(ISBLANK(B4),"",B4)</f>
        <v>56</v>
      </c>
      <c r="I3" s="97">
        <f>IF(ISBLANK(B5),"",B5)</f>
        <v>46</v>
      </c>
      <c r="J3" s="367"/>
    </row>
    <row r="4" spans="1:12" x14ac:dyDescent="0.25">
      <c r="A4" s="288">
        <v>2021</v>
      </c>
      <c r="B4" s="216">
        <v>56</v>
      </c>
      <c r="C4" s="216">
        <v>1</v>
      </c>
      <c r="D4" s="216">
        <v>1.5</v>
      </c>
      <c r="F4" s="130" t="s">
        <v>546</v>
      </c>
      <c r="G4" s="98">
        <f>IF(ISBLANK(C3),"",C3)</f>
        <v>4</v>
      </c>
      <c r="H4" s="98">
        <f>IF(ISBLANK(C4),"",C4)</f>
        <v>1</v>
      </c>
      <c r="I4" s="98">
        <f>IF(ISBLANK(C5),"",C5)</f>
        <v>2</v>
      </c>
      <c r="J4" s="367"/>
    </row>
    <row r="5" spans="1:12" x14ac:dyDescent="0.25">
      <c r="A5" s="220">
        <v>2022</v>
      </c>
      <c r="B5" s="170">
        <v>46</v>
      </c>
      <c r="C5" s="170">
        <v>2</v>
      </c>
      <c r="D5" s="170">
        <v>12.5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38</v>
      </c>
      <c r="H8" s="97">
        <f>IF(ISBLANK(B4),"",B4)</f>
        <v>56</v>
      </c>
      <c r="I8" s="97">
        <f>IF(ISBLANK(B5),"",B5)</f>
        <v>46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4</v>
      </c>
      <c r="H9" s="98">
        <f>IF(ISBLANK(C4),"",C4)</f>
        <v>1</v>
      </c>
      <c r="I9" s="98">
        <f>IF(ISBLANK(C5),"",C5)</f>
        <v>2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8.8000000000000007</v>
      </c>
      <c r="H13" s="132">
        <f>IF(ISBLANK(D4),"",D4)</f>
        <v>1.5</v>
      </c>
      <c r="I13" s="132">
        <f>IF(ISBLANK(D5),"",D5)</f>
        <v>12.5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247</v>
      </c>
      <c r="C4" s="110">
        <v>280</v>
      </c>
      <c r="E4" s="29" t="s">
        <v>548</v>
      </c>
      <c r="F4" s="165">
        <f>B4/($B$22+$C$22)*100</f>
        <v>1.8039731229915277</v>
      </c>
      <c r="G4" s="165">
        <f>C4/($B$22+$C$22)*100</f>
        <v>2.0449897750511248</v>
      </c>
      <c r="J4" s="29" t="s">
        <v>548</v>
      </c>
      <c r="K4" s="165">
        <f>G4</f>
        <v>2.0449897750511248</v>
      </c>
    </row>
    <row r="5" spans="1:11" x14ac:dyDescent="0.25">
      <c r="A5" s="204" t="s">
        <v>549</v>
      </c>
      <c r="B5" s="214">
        <v>277</v>
      </c>
      <c r="C5" s="162">
        <v>282</v>
      </c>
      <c r="E5" s="29" t="s">
        <v>549</v>
      </c>
      <c r="F5" s="165">
        <f t="shared" ref="F5:G21" si="0">B5/($B$22+$C$22)*100</f>
        <v>2.0230791703184341</v>
      </c>
      <c r="G5" s="165">
        <f t="shared" si="0"/>
        <v>2.0595968448729183</v>
      </c>
      <c r="J5" s="29" t="s">
        <v>549</v>
      </c>
      <c r="K5" s="165">
        <f t="shared" ref="K5:K21" si="1">G5</f>
        <v>2.0595968448729183</v>
      </c>
    </row>
    <row r="6" spans="1:11" x14ac:dyDescent="0.25">
      <c r="A6" s="204" t="s">
        <v>550</v>
      </c>
      <c r="B6" s="214">
        <v>273</v>
      </c>
      <c r="C6" s="162">
        <v>298</v>
      </c>
      <c r="E6" s="29" t="s">
        <v>550</v>
      </c>
      <c r="F6" s="165">
        <f t="shared" si="0"/>
        <v>1.9938650306748467</v>
      </c>
      <c r="G6" s="165">
        <f t="shared" si="0"/>
        <v>2.1764534034472685</v>
      </c>
      <c r="J6" s="29" t="s">
        <v>550</v>
      </c>
      <c r="K6" s="165">
        <f t="shared" si="1"/>
        <v>2.1764534034472685</v>
      </c>
    </row>
    <row r="7" spans="1:11" x14ac:dyDescent="0.25">
      <c r="A7" s="204" t="s">
        <v>551</v>
      </c>
      <c r="B7" s="214">
        <v>298</v>
      </c>
      <c r="C7" s="162">
        <v>324</v>
      </c>
      <c r="E7" s="29" t="s">
        <v>551</v>
      </c>
      <c r="F7" s="165">
        <f t="shared" si="0"/>
        <v>2.1764534034472685</v>
      </c>
      <c r="G7" s="165">
        <f t="shared" si="0"/>
        <v>2.366345311130587</v>
      </c>
      <c r="J7" s="29" t="s">
        <v>551</v>
      </c>
      <c r="K7" s="165">
        <f t="shared" si="1"/>
        <v>2.366345311130587</v>
      </c>
    </row>
    <row r="8" spans="1:11" x14ac:dyDescent="0.25">
      <c r="A8" s="204" t="s">
        <v>552</v>
      </c>
      <c r="B8" s="214">
        <v>289</v>
      </c>
      <c r="C8" s="162">
        <v>354</v>
      </c>
      <c r="E8" s="29" t="s">
        <v>552</v>
      </c>
      <c r="F8" s="165">
        <f t="shared" si="0"/>
        <v>2.1107215892491968</v>
      </c>
      <c r="G8" s="165">
        <f t="shared" si="0"/>
        <v>2.5854513584574934</v>
      </c>
      <c r="J8" s="29" t="s">
        <v>552</v>
      </c>
      <c r="K8" s="165">
        <f t="shared" si="1"/>
        <v>2.5854513584574934</v>
      </c>
    </row>
    <row r="9" spans="1:11" x14ac:dyDescent="0.25">
      <c r="A9" s="204" t="s">
        <v>553</v>
      </c>
      <c r="B9" s="214">
        <v>328</v>
      </c>
      <c r="C9" s="162">
        <v>358</v>
      </c>
      <c r="E9" s="29" t="s">
        <v>553</v>
      </c>
      <c r="F9" s="165">
        <f t="shared" si="0"/>
        <v>2.3955594507741749</v>
      </c>
      <c r="G9" s="165">
        <f t="shared" si="0"/>
        <v>2.6146654981010808</v>
      </c>
      <c r="J9" s="29" t="s">
        <v>553</v>
      </c>
      <c r="K9" s="165">
        <f t="shared" si="1"/>
        <v>2.6146654981010808</v>
      </c>
    </row>
    <row r="10" spans="1:11" x14ac:dyDescent="0.25">
      <c r="A10" s="204" t="s">
        <v>554</v>
      </c>
      <c r="B10" s="214">
        <v>322</v>
      </c>
      <c r="C10" s="162">
        <v>405</v>
      </c>
      <c r="E10" s="29" t="s">
        <v>554</v>
      </c>
      <c r="F10" s="165">
        <f t="shared" si="0"/>
        <v>2.3517382413087935</v>
      </c>
      <c r="G10" s="165">
        <f t="shared" si="0"/>
        <v>2.9579316389132337</v>
      </c>
      <c r="J10" s="29" t="s">
        <v>554</v>
      </c>
      <c r="K10" s="165">
        <f t="shared" si="1"/>
        <v>2.9579316389132337</v>
      </c>
    </row>
    <row r="11" spans="1:11" x14ac:dyDescent="0.25">
      <c r="A11" s="204" t="s">
        <v>555</v>
      </c>
      <c r="B11" s="214">
        <v>363</v>
      </c>
      <c r="C11" s="162">
        <v>387</v>
      </c>
      <c r="E11" s="29" t="s">
        <v>555</v>
      </c>
      <c r="F11" s="165">
        <f t="shared" si="0"/>
        <v>2.651183172655565</v>
      </c>
      <c r="G11" s="165">
        <f t="shared" si="0"/>
        <v>2.8264680105170905</v>
      </c>
      <c r="J11" s="29" t="s">
        <v>555</v>
      </c>
      <c r="K11" s="165">
        <f t="shared" si="1"/>
        <v>2.8264680105170905</v>
      </c>
    </row>
    <row r="12" spans="1:11" x14ac:dyDescent="0.25">
      <c r="A12" s="204" t="s">
        <v>556</v>
      </c>
      <c r="B12" s="214">
        <v>352</v>
      </c>
      <c r="C12" s="162">
        <v>400</v>
      </c>
      <c r="E12" s="29" t="s">
        <v>556</v>
      </c>
      <c r="F12" s="165">
        <f t="shared" si="0"/>
        <v>2.5708442886356995</v>
      </c>
      <c r="G12" s="165">
        <f t="shared" si="0"/>
        <v>2.9214139643587496</v>
      </c>
      <c r="J12" s="29" t="s">
        <v>556</v>
      </c>
      <c r="K12" s="165">
        <f t="shared" si="1"/>
        <v>2.9214139643587496</v>
      </c>
    </row>
    <row r="13" spans="1:11" x14ac:dyDescent="0.25">
      <c r="A13" s="204" t="s">
        <v>557</v>
      </c>
      <c r="B13" s="214">
        <v>464</v>
      </c>
      <c r="C13" s="162">
        <v>502</v>
      </c>
      <c r="E13" s="29" t="s">
        <v>557</v>
      </c>
      <c r="F13" s="165">
        <f t="shared" si="0"/>
        <v>3.3888401986561498</v>
      </c>
      <c r="G13" s="165">
        <f t="shared" si="0"/>
        <v>3.6663745252702307</v>
      </c>
      <c r="J13" s="29" t="s">
        <v>557</v>
      </c>
      <c r="K13" s="165">
        <f t="shared" si="1"/>
        <v>3.6663745252702307</v>
      </c>
    </row>
    <row r="14" spans="1:11" x14ac:dyDescent="0.25">
      <c r="A14" s="204" t="s">
        <v>558</v>
      </c>
      <c r="B14" s="214">
        <v>526</v>
      </c>
      <c r="C14" s="162">
        <v>547</v>
      </c>
      <c r="E14" s="29" t="s">
        <v>558</v>
      </c>
      <c r="F14" s="165">
        <f t="shared" si="0"/>
        <v>3.8416593631317562</v>
      </c>
      <c r="G14" s="165">
        <f t="shared" si="0"/>
        <v>3.9950335962605901</v>
      </c>
      <c r="J14" s="29" t="s">
        <v>558</v>
      </c>
      <c r="K14" s="165">
        <f t="shared" si="1"/>
        <v>3.9950335962605901</v>
      </c>
    </row>
    <row r="15" spans="1:11" x14ac:dyDescent="0.25">
      <c r="A15" s="204" t="s">
        <v>559</v>
      </c>
      <c r="B15" s="214">
        <v>512</v>
      </c>
      <c r="C15" s="162">
        <v>598</v>
      </c>
      <c r="E15" s="29" t="s">
        <v>559</v>
      </c>
      <c r="F15" s="165">
        <f t="shared" si="0"/>
        <v>3.7394098743791995</v>
      </c>
      <c r="G15" s="165">
        <f t="shared" si="0"/>
        <v>4.3675138767163304</v>
      </c>
      <c r="J15" s="29" t="s">
        <v>559</v>
      </c>
      <c r="K15" s="165">
        <f t="shared" si="1"/>
        <v>4.3675138767163304</v>
      </c>
    </row>
    <row r="16" spans="1:11" x14ac:dyDescent="0.25">
      <c r="A16" s="204" t="s">
        <v>560</v>
      </c>
      <c r="B16" s="214">
        <v>518</v>
      </c>
      <c r="C16" s="162">
        <v>602</v>
      </c>
      <c r="E16" s="29" t="s">
        <v>560</v>
      </c>
      <c r="F16" s="165">
        <f t="shared" si="0"/>
        <v>3.7832310838445808</v>
      </c>
      <c r="G16" s="165">
        <f t="shared" si="0"/>
        <v>4.3967280163599183</v>
      </c>
      <c r="J16" s="29" t="s">
        <v>560</v>
      </c>
      <c r="K16" s="165">
        <f t="shared" si="1"/>
        <v>4.3967280163599183</v>
      </c>
    </row>
    <row r="17" spans="1:11" x14ac:dyDescent="0.25">
      <c r="A17" s="204" t="s">
        <v>561</v>
      </c>
      <c r="B17" s="214">
        <v>551</v>
      </c>
      <c r="C17" s="162">
        <v>604</v>
      </c>
      <c r="E17" s="29" t="s">
        <v>561</v>
      </c>
      <c r="F17" s="165">
        <f t="shared" si="0"/>
        <v>4.0242477359041775</v>
      </c>
      <c r="G17" s="165">
        <f t="shared" si="0"/>
        <v>4.4113350861817118</v>
      </c>
      <c r="J17" s="29" t="s">
        <v>561</v>
      </c>
      <c r="K17" s="165">
        <f t="shared" si="1"/>
        <v>4.4113350861817118</v>
      </c>
    </row>
    <row r="18" spans="1:11" x14ac:dyDescent="0.25">
      <c r="A18" s="204" t="s">
        <v>562</v>
      </c>
      <c r="B18" s="214">
        <v>467</v>
      </c>
      <c r="C18" s="162">
        <v>483</v>
      </c>
      <c r="E18" s="29" t="s">
        <v>562</v>
      </c>
      <c r="F18" s="165">
        <f t="shared" si="0"/>
        <v>3.4107508033888401</v>
      </c>
      <c r="G18" s="165">
        <f t="shared" si="0"/>
        <v>3.5276073619631898</v>
      </c>
      <c r="J18" s="29" t="s">
        <v>562</v>
      </c>
      <c r="K18" s="165">
        <f t="shared" si="1"/>
        <v>3.5276073619631898</v>
      </c>
    </row>
    <row r="19" spans="1:11" x14ac:dyDescent="0.25">
      <c r="A19" s="204" t="s">
        <v>563</v>
      </c>
      <c r="B19" s="214">
        <v>370</v>
      </c>
      <c r="C19" s="162">
        <v>312</v>
      </c>
      <c r="E19" s="29" t="s">
        <v>563</v>
      </c>
      <c r="F19" s="165">
        <f t="shared" si="0"/>
        <v>2.7023079170318436</v>
      </c>
      <c r="G19" s="165">
        <f t="shared" si="0"/>
        <v>2.2787028921998247</v>
      </c>
      <c r="J19" s="29" t="s">
        <v>563</v>
      </c>
      <c r="K19" s="165">
        <f t="shared" si="1"/>
        <v>2.2787028921998247</v>
      </c>
    </row>
    <row r="20" spans="1:11" x14ac:dyDescent="0.25">
      <c r="A20" s="204" t="s">
        <v>564</v>
      </c>
      <c r="B20" s="214">
        <v>257</v>
      </c>
      <c r="C20" s="162">
        <v>228</v>
      </c>
      <c r="E20" s="29" t="s">
        <v>564</v>
      </c>
      <c r="F20" s="165">
        <f t="shared" si="0"/>
        <v>1.8770084721004967</v>
      </c>
      <c r="G20" s="165">
        <f t="shared" si="0"/>
        <v>1.6652059596844873</v>
      </c>
      <c r="J20" s="29" t="s">
        <v>564</v>
      </c>
      <c r="K20" s="165">
        <f t="shared" si="1"/>
        <v>1.6652059596844873</v>
      </c>
    </row>
    <row r="21" spans="1:11" x14ac:dyDescent="0.25">
      <c r="A21" s="205" t="s">
        <v>565</v>
      </c>
      <c r="B21" s="72">
        <v>200</v>
      </c>
      <c r="C21" s="111">
        <v>114</v>
      </c>
      <c r="E21" s="31" t="s">
        <v>565</v>
      </c>
      <c r="F21" s="165">
        <f t="shared" si="0"/>
        <v>1.4607069821793748</v>
      </c>
      <c r="G21" s="165">
        <f t="shared" si="0"/>
        <v>0.83260297984224363</v>
      </c>
      <c r="J21" s="31" t="s">
        <v>565</v>
      </c>
      <c r="K21" s="212">
        <f t="shared" si="1"/>
        <v>0.83260297984224363</v>
      </c>
    </row>
    <row r="22" spans="1:11" x14ac:dyDescent="0.25">
      <c r="A22" s="311" t="s">
        <v>16</v>
      </c>
      <c r="B22" s="121">
        <f>SUM(B4:B21)</f>
        <v>6614</v>
      </c>
      <c r="C22" s="124">
        <f>SUM(C4:C21)</f>
        <v>7078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249</v>
      </c>
      <c r="C3" s="110">
        <v>792</v>
      </c>
      <c r="E3" s="299" t="s">
        <v>717</v>
      </c>
      <c r="F3" s="71">
        <v>46.29</v>
      </c>
      <c r="G3" s="71">
        <v>51.61</v>
      </c>
      <c r="K3" s="122" t="s">
        <v>16</v>
      </c>
      <c r="L3" s="71">
        <v>3.06</v>
      </c>
      <c r="M3" s="71">
        <v>2.76</v>
      </c>
    </row>
    <row r="4" spans="1:16" x14ac:dyDescent="0.25">
      <c r="A4" s="204" t="s">
        <v>712</v>
      </c>
      <c r="B4" s="214">
        <v>364</v>
      </c>
      <c r="C4" s="162">
        <v>1029</v>
      </c>
      <c r="E4" s="300" t="s">
        <v>718</v>
      </c>
      <c r="F4" s="216">
        <v>46.04</v>
      </c>
      <c r="G4" s="216">
        <v>39.130000000000003</v>
      </c>
      <c r="K4" s="217" t="s">
        <v>212</v>
      </c>
      <c r="L4" s="216">
        <v>3.03</v>
      </c>
      <c r="M4" s="216">
        <v>2.73</v>
      </c>
      <c r="N4" s="213"/>
    </row>
    <row r="5" spans="1:16" x14ac:dyDescent="0.25">
      <c r="A5" s="204" t="s">
        <v>713</v>
      </c>
      <c r="B5" s="214">
        <v>308</v>
      </c>
      <c r="C5" s="162">
        <v>608</v>
      </c>
      <c r="E5" s="300" t="s">
        <v>719</v>
      </c>
      <c r="F5" s="216">
        <v>6.45</v>
      </c>
      <c r="G5" s="216">
        <v>7.99</v>
      </c>
      <c r="K5" s="123" t="s">
        <v>213</v>
      </c>
      <c r="L5" s="73">
        <v>3.06</v>
      </c>
      <c r="M5" s="73">
        <v>2.78</v>
      </c>
      <c r="N5" s="213"/>
    </row>
    <row r="6" spans="1:16" x14ac:dyDescent="0.25">
      <c r="A6" s="204" t="s">
        <v>714</v>
      </c>
      <c r="B6" s="214">
        <v>385</v>
      </c>
      <c r="C6" s="162">
        <v>573</v>
      </c>
      <c r="E6" s="300" t="s">
        <v>720</v>
      </c>
      <c r="F6" s="216">
        <v>1.03</v>
      </c>
      <c r="G6" s="216">
        <v>0.99</v>
      </c>
      <c r="K6" s="228"/>
      <c r="L6" s="166"/>
      <c r="M6" s="213"/>
    </row>
    <row r="7" spans="1:16" x14ac:dyDescent="0.25">
      <c r="A7" s="204" t="s">
        <v>715</v>
      </c>
      <c r="B7" s="214">
        <v>111</v>
      </c>
      <c r="C7" s="162">
        <v>384</v>
      </c>
      <c r="E7" s="301" t="s">
        <v>721</v>
      </c>
      <c r="F7" s="73">
        <v>0.19</v>
      </c>
      <c r="G7" s="73">
        <v>0.28000000000000003</v>
      </c>
      <c r="K7" s="229"/>
      <c r="L7" s="213"/>
      <c r="M7" s="213"/>
    </row>
    <row r="8" spans="1:16" x14ac:dyDescent="0.25">
      <c r="A8" s="205" t="s">
        <v>716</v>
      </c>
      <c r="B8" s="72">
        <v>90</v>
      </c>
      <c r="C8" s="111">
        <v>427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20.771046420141619</v>
      </c>
      <c r="C13" s="303">
        <f>B3/SUM(B3:B8)*100</f>
        <v>16.522893165228933</v>
      </c>
      <c r="E13" s="219" t="s">
        <v>844</v>
      </c>
      <c r="F13" s="291">
        <f>IF(ISBLANK(F3),"",F3)</f>
        <v>46.29</v>
      </c>
      <c r="G13" s="291">
        <f>IF(ISBLANK(G3),"",G3)</f>
        <v>51.61</v>
      </c>
    </row>
    <row r="14" spans="1:16" x14ac:dyDescent="0.25">
      <c r="A14" s="222" t="s">
        <v>833</v>
      </c>
      <c r="B14" s="307">
        <f>C4/SUM(C3:C8)*100</f>
        <v>26.986624704956725</v>
      </c>
      <c r="C14" s="304">
        <f>B4/SUM(B3:B8)*100</f>
        <v>24.153948241539482</v>
      </c>
      <c r="E14" s="288" t="s">
        <v>845</v>
      </c>
      <c r="F14" s="292">
        <f t="shared" ref="F14:G17" si="0">IF(ISBLANK(F4),"",F4)</f>
        <v>46.04</v>
      </c>
      <c r="G14" s="292">
        <f t="shared" si="0"/>
        <v>39.130000000000003</v>
      </c>
    </row>
    <row r="15" spans="1:16" x14ac:dyDescent="0.25">
      <c r="A15" s="222" t="s">
        <v>834</v>
      </c>
      <c r="B15" s="307">
        <f>C5/SUM(C3:C8)*100</f>
        <v>15.945449777078416</v>
      </c>
      <c r="C15" s="304">
        <f>B5/SUM(B3:B8)*100</f>
        <v>20.437956204379564</v>
      </c>
      <c r="E15" s="288" t="s">
        <v>846</v>
      </c>
      <c r="F15" s="292">
        <f t="shared" si="0"/>
        <v>6.45</v>
      </c>
      <c r="G15" s="292">
        <f t="shared" si="0"/>
        <v>7.99</v>
      </c>
    </row>
    <row r="16" spans="1:16" x14ac:dyDescent="0.25">
      <c r="A16" s="222" t="s">
        <v>835</v>
      </c>
      <c r="B16" s="307">
        <f>C6/SUM(C3:C8)*100</f>
        <v>15.027537372147915</v>
      </c>
      <c r="C16" s="304">
        <f>B6/SUM(B3:B8)*100</f>
        <v>25.547445255474454</v>
      </c>
      <c r="E16" s="288" t="s">
        <v>847</v>
      </c>
      <c r="F16" s="292">
        <f t="shared" si="0"/>
        <v>1.03</v>
      </c>
      <c r="G16" s="292">
        <f t="shared" si="0"/>
        <v>0.99</v>
      </c>
    </row>
    <row r="17" spans="1:18" x14ac:dyDescent="0.25">
      <c r="A17" s="222" t="s">
        <v>836</v>
      </c>
      <c r="B17" s="307">
        <f>C7/SUM(C3:C8)*100</f>
        <v>10.07081038552321</v>
      </c>
      <c r="C17" s="304">
        <f>B7/SUM(B3:B8)*100</f>
        <v>7.3656270736562712</v>
      </c>
      <c r="E17" s="221" t="s">
        <v>848</v>
      </c>
      <c r="F17" s="293">
        <f t="shared" si="0"/>
        <v>0.19</v>
      </c>
      <c r="G17" s="293">
        <f t="shared" si="0"/>
        <v>0.28000000000000003</v>
      </c>
    </row>
    <row r="18" spans="1:18" x14ac:dyDescent="0.25">
      <c r="A18" s="223" t="s">
        <v>837</v>
      </c>
      <c r="B18" s="308">
        <f>C8/SUM(C3:C8)*100</f>
        <v>11.198531340152112</v>
      </c>
      <c r="C18" s="305">
        <f>B8/SUM(B3:B8)*100</f>
        <v>5.9721300597213007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20.771046420141619</v>
      </c>
      <c r="C22" s="303">
        <f>C13</f>
        <v>16.522893165228933</v>
      </c>
    </row>
    <row r="23" spans="1:18" x14ac:dyDescent="0.25">
      <c r="A23" s="222" t="s">
        <v>839</v>
      </c>
      <c r="B23" s="307">
        <f t="shared" ref="B23:C27" si="1">B14</f>
        <v>26.986624704956725</v>
      </c>
      <c r="C23" s="304">
        <f t="shared" si="1"/>
        <v>24.153948241539482</v>
      </c>
    </row>
    <row r="24" spans="1:18" x14ac:dyDescent="0.25">
      <c r="A24" s="309" t="s">
        <v>840</v>
      </c>
      <c r="B24" s="307">
        <f t="shared" si="1"/>
        <v>15.945449777078416</v>
      </c>
      <c r="C24" s="304">
        <f t="shared" si="1"/>
        <v>20.437956204379564</v>
      </c>
    </row>
    <row r="25" spans="1:18" x14ac:dyDescent="0.25">
      <c r="A25" s="222" t="s">
        <v>841</v>
      </c>
      <c r="B25" s="307">
        <f t="shared" si="1"/>
        <v>15.027537372147915</v>
      </c>
      <c r="C25" s="304">
        <f t="shared" si="1"/>
        <v>25.547445255474454</v>
      </c>
    </row>
    <row r="26" spans="1:18" x14ac:dyDescent="0.25">
      <c r="A26" s="222" t="s">
        <v>842</v>
      </c>
      <c r="B26" s="307">
        <f t="shared" si="1"/>
        <v>10.07081038552321</v>
      </c>
      <c r="C26" s="304">
        <f t="shared" si="1"/>
        <v>7.3656270736562712</v>
      </c>
    </row>
    <row r="27" spans="1:18" x14ac:dyDescent="0.25">
      <c r="A27" s="310" t="s">
        <v>843</v>
      </c>
      <c r="B27" s="308">
        <f t="shared" si="1"/>
        <v>11.198531340152112</v>
      </c>
      <c r="C27" s="305">
        <f t="shared" si="1"/>
        <v>5.9721300597213007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376</v>
      </c>
      <c r="C34" s="110">
        <v>925</v>
      </c>
      <c r="E34" s="299" t="s">
        <v>717</v>
      </c>
      <c r="F34" s="71">
        <v>51.61</v>
      </c>
      <c r="G34" s="213"/>
      <c r="K34" s="122" t="s">
        <v>16</v>
      </c>
      <c r="L34" s="71">
        <v>2.76</v>
      </c>
      <c r="M34" s="213"/>
    </row>
    <row r="35" spans="1:16" x14ac:dyDescent="0.25">
      <c r="A35" s="204" t="s">
        <v>712</v>
      </c>
      <c r="B35" s="214">
        <v>426</v>
      </c>
      <c r="C35" s="162">
        <v>924</v>
      </c>
      <c r="E35" s="300" t="s">
        <v>718</v>
      </c>
      <c r="F35" s="216">
        <v>39.130000000000003</v>
      </c>
      <c r="G35" s="213"/>
      <c r="K35" s="217" t="s">
        <v>212</v>
      </c>
      <c r="L35" s="216">
        <v>2.73</v>
      </c>
      <c r="M35" s="213"/>
      <c r="N35" s="29" t="s">
        <v>884</v>
      </c>
    </row>
    <row r="36" spans="1:16" x14ac:dyDescent="0.25">
      <c r="A36" s="204" t="s">
        <v>713</v>
      </c>
      <c r="B36" s="214">
        <v>263</v>
      </c>
      <c r="C36" s="162">
        <v>521</v>
      </c>
      <c r="E36" s="300" t="s">
        <v>719</v>
      </c>
      <c r="F36" s="216">
        <v>7.99</v>
      </c>
      <c r="G36" s="213"/>
      <c r="K36" s="123" t="s">
        <v>213</v>
      </c>
      <c r="L36" s="73">
        <v>2.78</v>
      </c>
      <c r="M36" s="213"/>
      <c r="N36" s="290">
        <v>2022</v>
      </c>
    </row>
    <row r="37" spans="1:16" x14ac:dyDescent="0.25">
      <c r="A37" s="204" t="s">
        <v>714</v>
      </c>
      <c r="B37" s="214">
        <v>257</v>
      </c>
      <c r="C37" s="162">
        <v>441</v>
      </c>
      <c r="E37" s="300" t="s">
        <v>720</v>
      </c>
      <c r="F37" s="216">
        <v>0.99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103</v>
      </c>
      <c r="C38" s="162">
        <v>281</v>
      </c>
      <c r="E38" s="301" t="s">
        <v>721</v>
      </c>
      <c r="F38" s="73">
        <v>0.28000000000000003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89</v>
      </c>
      <c r="C39" s="111">
        <v>290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27.350680070963929</v>
      </c>
      <c r="C44" s="303">
        <f>B34/SUM(B34:B39)*100</f>
        <v>24.834874504623514</v>
      </c>
      <c r="E44" s="219" t="s">
        <v>844</v>
      </c>
      <c r="F44" s="291">
        <f>IF(ISBLANK(F34),"",F34)</f>
        <v>51.61</v>
      </c>
    </row>
    <row r="45" spans="1:16" x14ac:dyDescent="0.25">
      <c r="A45" s="222" t="s">
        <v>833</v>
      </c>
      <c r="B45" s="307">
        <f>C35/SUM(C34:C39)*100</f>
        <v>27.321111768184508</v>
      </c>
      <c r="C45" s="304">
        <f>B35/SUM(B34:B39)*100</f>
        <v>28.137384412153239</v>
      </c>
      <c r="E45" s="288" t="s">
        <v>845</v>
      </c>
      <c r="F45" s="292">
        <f t="shared" ref="F45:F48" si="2">IF(ISBLANK(F35),"",F35)</f>
        <v>39.130000000000003</v>
      </c>
    </row>
    <row r="46" spans="1:16" x14ac:dyDescent="0.25">
      <c r="A46" s="222" t="s">
        <v>834</v>
      </c>
      <c r="B46" s="307">
        <f>C36/SUM(C34:C39)*100</f>
        <v>15.40508574807806</v>
      </c>
      <c r="C46" s="304">
        <f>B36/SUM(B34:B39)*100</f>
        <v>17.371202113606341</v>
      </c>
      <c r="E46" s="288" t="s">
        <v>846</v>
      </c>
      <c r="F46" s="292">
        <f t="shared" si="2"/>
        <v>7.99</v>
      </c>
    </row>
    <row r="47" spans="1:16" x14ac:dyDescent="0.25">
      <c r="A47" s="222" t="s">
        <v>835</v>
      </c>
      <c r="B47" s="307">
        <f>C37/SUM(C34:C39)*100</f>
        <v>13.039621525724424</v>
      </c>
      <c r="C47" s="304">
        <f>B37/SUM(B34:B39)*100</f>
        <v>16.974900924702773</v>
      </c>
      <c r="E47" s="288" t="s">
        <v>847</v>
      </c>
      <c r="F47" s="292">
        <f t="shared" si="2"/>
        <v>0.99</v>
      </c>
    </row>
    <row r="48" spans="1:16" x14ac:dyDescent="0.25">
      <c r="A48" s="222" t="s">
        <v>836</v>
      </c>
      <c r="B48" s="307">
        <f>C38/SUM(C34:C39)*100</f>
        <v>8.3086930810171502</v>
      </c>
      <c r="C48" s="304">
        <f>B38/SUM(B34:B39)*100</f>
        <v>6.8031704095112291</v>
      </c>
      <c r="E48" s="221" t="s">
        <v>848</v>
      </c>
      <c r="F48" s="293">
        <f t="shared" si="2"/>
        <v>0.28000000000000003</v>
      </c>
    </row>
    <row r="49" spans="1:3" x14ac:dyDescent="0.25">
      <c r="A49" s="223" t="s">
        <v>837</v>
      </c>
      <c r="B49" s="308">
        <f>C39/SUM(C34:C39)*100</f>
        <v>8.5748078060319344</v>
      </c>
      <c r="C49" s="305">
        <f>B39/SUM(B34:B39)*100</f>
        <v>5.878467635402906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27.350680070963929</v>
      </c>
      <c r="C53" s="303">
        <f>C44</f>
        <v>24.834874504623514</v>
      </c>
    </row>
    <row r="54" spans="1:3" x14ac:dyDescent="0.25">
      <c r="A54" s="222" t="s">
        <v>839</v>
      </c>
      <c r="B54" s="307">
        <f t="shared" ref="B54:C54" si="3">B45</f>
        <v>27.321111768184508</v>
      </c>
      <c r="C54" s="304">
        <f t="shared" si="3"/>
        <v>28.137384412153239</v>
      </c>
    </row>
    <row r="55" spans="1:3" x14ac:dyDescent="0.25">
      <c r="A55" s="309" t="s">
        <v>840</v>
      </c>
      <c r="B55" s="307">
        <f t="shared" ref="B55:C55" si="4">B46</f>
        <v>15.40508574807806</v>
      </c>
      <c r="C55" s="304">
        <f t="shared" si="4"/>
        <v>17.371202113606341</v>
      </c>
    </row>
    <row r="56" spans="1:3" x14ac:dyDescent="0.25">
      <c r="A56" s="222" t="s">
        <v>841</v>
      </c>
      <c r="B56" s="307">
        <f t="shared" ref="B56:C56" si="5">B47</f>
        <v>13.039621525724424</v>
      </c>
      <c r="C56" s="304">
        <f t="shared" si="5"/>
        <v>16.974900924702773</v>
      </c>
    </row>
    <row r="57" spans="1:3" x14ac:dyDescent="0.25">
      <c r="A57" s="222" t="s">
        <v>842</v>
      </c>
      <c r="B57" s="307">
        <f t="shared" ref="B57:C57" si="6">B48</f>
        <v>8.3086930810171502</v>
      </c>
      <c r="C57" s="304">
        <f t="shared" si="6"/>
        <v>6.8031704095112291</v>
      </c>
    </row>
    <row r="58" spans="1:3" x14ac:dyDescent="0.25">
      <c r="A58" s="310" t="s">
        <v>843</v>
      </c>
      <c r="B58" s="308">
        <f t="shared" ref="B58:C58" si="7">B49</f>
        <v>8.5748078060319344</v>
      </c>
      <c r="C58" s="305">
        <f t="shared" si="7"/>
        <v>5.878467635402906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2024-01-30T09:20:57Z</dcterms:modified>
</cp:coreProperties>
</file>