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<sst xmlns="http://schemas.openxmlformats.org/spreadsheetml/2006/main" count="6314" uniqueCount="2917">
  <si>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</si>
  <si>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</si>
  <si>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</si>
  <si>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</si>
  <si>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</si>
  <si>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</si>
  <si>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</si>
  <si>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</si>
  <si>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</si>
  <si>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</si>
  <si>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</si>
  <si>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</si>
  <si>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</si>
  <si>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</si>
  <si>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</si>
  <si>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</si>
  <si>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</si>
  <si>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</si>
  <si>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</si>
  <si>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</si>
  <si>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</si>
  <si>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</si>
  <si>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</si>
  <si>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</si>
  <si>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</si>
  <si>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</si>
  <si>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</si>
  <si>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</si>
  <si>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</si>
  <si>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</si>
  <si>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</si>
  <si>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</si>
  <si>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</si>
  <si>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</si>
  <si>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</si>
  <si>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</si>
  <si>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</si>
  <si>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</si>
  <si>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</si>
  <si>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</si>
  <si>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</si>
  <si>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</si>
  <si>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</si>
  <si>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</si>
  <si>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</si>
  <si>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</si>
  <si>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</si>
  <si>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</si>
  <si>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</si>
  <si>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</si>
  <si>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</si>
  <si>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</si>
  <si>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</si>
  <si>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</si>
  <si>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</si>
  <si>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</si>
  <si>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</si>
  <si>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</si>
  <si>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</si>
  <si>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</si>
  <si>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</si>
  <si>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</si>
  <si>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</si>
  <si>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</si>
  <si>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</si>
  <si>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</si>
  <si>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</si>
  <si>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</si>
  <si>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</si>
  <si>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</si>
  <si>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</si>
  <si>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</si>
  <si>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</si>
  <si>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</si>
  <si>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</si>
  <si>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</si>
  <si>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</si>
  <si>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</si>
  <si>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</si>
  <si>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</si>
  <si>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</si>
  <si>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</si>
  <si>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</si>
  <si>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</si>
  <si>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</si>
  <si>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</si>
  <si>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</si>
  <si>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</si>
  <si>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</si>
  <si>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</si>
  <si>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</si>
  <si>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</si>
  <si>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</si>
  <si>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</si>
  <si>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</si>
  <si>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</si>
  <si>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</si>
  <si>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</si>
  <si>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</si>
  <si>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</si>
  <si>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</si>
  <si>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</si>
  <si>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</si>
  <si>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</si>
  <si>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</si>
  <si>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</si>
  <si>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</si>
  <si>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</si>
  <si>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</si>
  <si>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</si>
  <si>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</si>
  <si>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</si>
  <si>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</si>
  <si>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</si>
  <si>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</si>
  <si>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</si>
  <si>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</si>
  <si>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</si>
  <si>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</si>
  <si>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</si>
  <si>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</si>
  <si>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</si>
  <si>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</si>
  <si>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</si>
  <si>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</si>
  <si>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</si>
  <si>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</si>
  <si>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</si>
  <si>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</si>
  <si>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</si>
  <si>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</si>
  <si>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</si>
  <si>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</si>
  <si>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</si>
  <si>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</si>
  <si>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</si>
  <si>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</si>
  <si>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</si>
  <si>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</si>
  <si>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</si>
  <si>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</si>
  <si>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</si>
  <si>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</si>
  <si>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</si>
  <si>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</si>
  <si>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</si>
  <si>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</si>
  <si>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</si>
  <si>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</si>
  <si>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</si>
  <si>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</si>
  <si>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</si>
  <si>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</si>
  <si>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</si>
  <si>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</si>
  <si>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</si>
  <si>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</si>
  <si>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</si>
  <si>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</si>
  <si>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</si>
  <si>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</si>
  <si>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</si>
  <si>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</si>
  <si>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</si>
  <si>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</si>
  <si>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</si>
  <si>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</si>
  <si>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</si>
  <si>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</si>
  <si>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</si>
  <si>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</si>
  <si>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</si>
  <si>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</si>
  <si>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</si>
  <si>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</si>
  <si>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</si>
  <si>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</si>
  <si>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</si>
  <si>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</si>
  <si>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</si>
  <si>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</si>
  <si>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</si>
  <si>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</si>
  <si>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</si>
  <si>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</si>
  <si>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</si>
  <si>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</si>
  <si>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</si>
  <si>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</si>
  <si>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</si>
  <si>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</si>
  <si>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</si>
  <si>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</si>
  <si>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</si>
  <si>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</si>
  <si>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</si>
  <si>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</si>
  <si>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</si>
  <si>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</si>
  <si>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</si>
  <si>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</si>
  <si>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</si>
  <si>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</si>
  <si>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</si>
  <si>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</si>
  <si>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</si>
  <si>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</si>
  <si>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</si>
  <si>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</si>
  <si>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</si>
  <si>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</si>
  <si>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</si>
  <si>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</si>
  <si>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</si>
  <si>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</si>
  <si>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</si>
  <si>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</si>
  <si>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</si>
  <si>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</si>
  <si>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</si>
  <si>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</si>
  <si>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</si>
  <si>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</si>
  <si>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</si>
  <si>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</si>
  <si>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</si>
  <si>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</si>
  <si>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</si>
  <si>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</si>
  <si>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</si>
  <si>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</si>
  <si>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</si>
  <si>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</si>
  <si>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</si>
  <si>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</si>
  <si>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</si>
  <si>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</si>
  <si>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</si>
  <si>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</si>
  <si>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</si>
  <si>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</si>
  <si>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</si>
  <si>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</si>
  <si>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</si>
  <si>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</si>
  <si>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</si>
  <si>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</si>
  <si>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</si>
  <si>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</si>
  <si>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</si>
  <si>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</si>
  <si>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</si>
  <si>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</si>
  <si>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</si>
  <si>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</si>
  <si>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</si>
  <si>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</si>
  <si>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</si>
  <si>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</si>
  <si>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</si>
  <si>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</si>
  <si>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</si>
  <si>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</si>
  <si>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</si>
  <si>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</si>
  <si>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</si>
  <si>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</si>
  <si>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</si>
  <si>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</si>
  <si>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</si>
  <si>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</si>
  <si>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</si>
  <si>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</si>
  <si>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</si>
  <si>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</si>
  <si>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</si>
  <si>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</si>
  <si>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</si>
  <si>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</si>
  <si>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</si>
  <si>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</si>
  <si>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</si>
  <si>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</si>
  <si>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</si>
  <si>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</si>
  <si>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</si>
  <si>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</si>
  <si>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</si>
  <si>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</si>
  <si>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</si>
  <si>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</si>
  <si>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</si>
  <si>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</si>
  <si>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</si>
  <si>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</si>
  <si>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</si>
  <si>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</si>
  <si>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</si>
  <si>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</si>
  <si>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</si>
  <si>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</si>
  <si>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</si>
  <si>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</si>
  <si>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</si>
  <si>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</si>
  <si>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</si>
  <si>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</si>
  <si>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</si>
  <si>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</si>
  <si>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</si>
  <si>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</si>
  <si>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</si>
  <si>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</si>
  <si>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</si>
  <si>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</si>
  <si>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</si>
  <si>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</si>
  <si>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</si>
  <si>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</si>
  <si>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</si>
  <si>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</si>
  <si>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</si>
  <si>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</si>
  <si>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</si>
  <si>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</si>
  <si>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</si>
  <si>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</si>
  <si>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</si>
  <si>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</si>
  <si>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</si>
  <si>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</si>
  <si>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</si>
  <si>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</si>
  <si>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</si>
  <si>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</si>
  <si>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</si>
  <si>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</si>
  <si>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</si>
  <si>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</si>
  <si>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</si>
  <si>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</si>
  <si>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</si>
  <si>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</si>
  <si>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</si>
  <si>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</si>
  <si>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</si>
  <si>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</si>
  <si>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</si>
  <si>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</si>
  <si>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</si>
  <si>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</si>
  <si>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</si>
  <si>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</si>
  <si>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</si>
  <si>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</si>
  <si>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</si>
  <si>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</si>
  <si>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</si>
  <si>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</si>
  <si>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</si>
  <si>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</si>
  <si>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</si>
  <si>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</si>
  <si>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</si>
  <si>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</si>
  <si>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</si>
  <si>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</si>
  <si>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</si>
  <si>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</si>
  <si>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</si>
  <si>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</si>
  <si>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</si>
  <si>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</si>
  <si>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</si>
  <si>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</si>
  <si>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</si>
  <si>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</si>
  <si>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</si>
  <si>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</si>
  <si>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</si>
  <si>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</si>
  <si>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</si>
  <si>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</si>
  <si>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</si>
  <si>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</si>
  <si>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</si>
  <si>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</si>
  <si>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</si>
  <si>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</si>
  <si>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</si>
  <si>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</si>
  <si>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</si>
  <si>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</si>
  <si>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</si>
  <si>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</si>
  <si>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</si>
  <si>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</si>
  <si>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</si>
  <si>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</si>
  <si>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</si>
  <si>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</si>
  <si>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</si>
  <si>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</si>
  <si>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</si>
  <si>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</si>
  <si>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</si>
  <si>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</si>
  <si>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</si>
  <si>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</si>
  <si>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</si>
  <si>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</si>
  <si>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</si>
  <si>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</si>
  <si>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</si>
  <si>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</si>
  <si>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</si>
  <si>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</si>
  <si>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</si>
  <si>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</si>
  <si>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</si>
  <si>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</si>
  <si>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</si>
  <si>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</si>
  <si>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</si>
  <si>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</si>
  <si>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</si>
  <si>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</si>
  <si>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</si>
  <si>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</si>
  <si>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</si>
  <si>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</si>
  <si>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</si>
  <si>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</si>
  <si>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</si>
  <si>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</si>
  <si>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</si>
  <si>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</si>
  <si>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</si>
  <si>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</si>
  <si>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</si>
  <si>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</si>
  <si>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</si>
  <si>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</si>
  <si>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</si>
  <si>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</si>
  <si>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</si>
  <si>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</si>
  <si>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</si>
  <si>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</si>
  <si>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</si>
  <si>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</si>
  <si>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</si>
  <si>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</si>
  <si>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</si>
  <si>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</si>
  <si>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</si>
  <si>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</si>
  <si>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</si>
  <si>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</si>
  <si>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</si>
  <si>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</si>
  <si>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</si>
  <si>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</si>
  <si>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</si>
  <si>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</si>
  <si>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</si>
  <si>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</si>
  <si>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</si>
  <si>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</si>
  <si>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</si>
  <si>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</si>
  <si>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</si>
  <si>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</si>
  <si>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</si>
  <si>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</si>
  <si>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</si>
  <si>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</si>
  <si>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</si>
  <si>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</si>
  <si>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</si>
  <si>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</si>
  <si>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</si>
  <si>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</si>
  <si>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</si>
  <si>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</si>
  <si>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</si>
  <si>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</si>
  <si>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</si>
  <si>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</si>
  <si>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</si>
  <si>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</si>
  <si>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</si>
  <si>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</si>
  <si>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</si>
  <si>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</si>
  <si>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</si>
  <si>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</si>
  <si>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</si>
  <si>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</si>
  <si>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</si>
  <si>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</si>
  <si>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</si>
  <si>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</si>
  <si>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</si>
  <si>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</si>
  <si>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</si>
  <si>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</si>
  <si>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</si>
  <si>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</si>
  <si>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</si>
  <si>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</si>
  <si>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</si>
  <si>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</si>
  <si>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</si>
  <si>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</si>
  <si>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</si>
  <si>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</si>
  <si>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</si>
  <si>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</si>
  <si>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</si>
  <si>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</si>
  <si>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</si>
  <si>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</si>
  <si>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</si>
  <si>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</si>
  <si>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</si>
  <si>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</si>
  <si>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</si>
  <si>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</si>
  <si>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</si>
  <si>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</si>
  <si>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</si>
  <si>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</si>
  <si>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</si>
  <si>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</si>
  <si>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</si>
  <si>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</si>
  <si>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</si>
  <si>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</si>
  <si>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</si>
  <si>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</si>
  <si>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</si>
  <si>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</si>
  <si>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</si>
  <si>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</si>
  <si>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</si>
  <si>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</si>
  <si>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</si>
  <si>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</si>
  <si>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</si>
  <si>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</si>
  <si>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</si>
  <si>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</si>
  <si>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</si>
  <si>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</si>
  <si>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</si>
  <si>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</si>
  <si>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</si>
  <si>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</si>
  <si>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</si>
  <si>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</si>
  <si>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</si>
  <si>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</si>
  <si>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</si>
  <si>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</si>
  <si>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</si>
  <si>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</si>
  <si>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</si>
  <si>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</si>
  <si>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</si>
  <si>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</si>
  <si>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</si>
  <si>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</si>
  <si>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</si>
  <si>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</si>
  <si>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</si>
  <si>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</si>
  <si>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</si>
  <si>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</si>
  <si>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</si>
  <si>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</si>
  <si>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</si>
  <si>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</si>
  <si>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</si>
  <si>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</si>
  <si>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</si>
  <si>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</si>
  <si>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</si>
  <si>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</si>
  <si>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</si>
  <si>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</si>
  <si>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</si>
  <si>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</si>
  <si>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</si>
  <si>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</si>
  <si>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</si>
  <si>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</si>
  <si>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</si>
  <si>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</si>
  <si>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</si>
  <si>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</si>
  <si>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</si>
  <si>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</si>
  <si>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</si>
  <si>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</si>
  <si>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</si>
  <si>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</si>
  <si>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</si>
  <si>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</si>
  <si>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</si>
  <si>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</si>
  <si>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</si>
  <si>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</si>
  <si>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</si>
  <si>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</si>
  <si>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</si>
  <si>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</si>
  <si>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</si>
  <si>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</si>
  <si>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</si>
  <si>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</si>
  <si>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</si>
  <si>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</si>
  <si>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</si>
  <si>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</si>
  <si>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</si>
  <si>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</si>
  <si>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</si>
  <si>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</si>
  <si>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</si>
  <si>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</si>
  <si>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</si>
  <si>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</si>
  <si>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</si>
  <si>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</si>
  <si>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</si>
  <si>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</si>
  <si>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</si>
  <si>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</si>
  <si>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</si>
  <si>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</si>
  <si>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</si>
  <si>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</si>
  <si>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</si>
  <si>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</si>
  <si>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</si>
  <si>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</si>
  <si>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</si>
  <si>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</si>
  <si>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</si>
  <si>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</si>
  <si>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</si>
  <si>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</si>
  <si>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</si>
  <si>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</si>
  <si>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</si>
  <si>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</si>
  <si>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</si>
  <si>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</si>
  <si>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</si>
  <si>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</si>
  <si>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</si>
  <si>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</si>
  <si>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</si>
  <si>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</si>
  <si>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</si>
  <si>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</si>
  <si>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</si>
  <si>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</si>
  <si>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</si>
  <si>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</si>
  <si>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</si>
  <si>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</si>
  <si>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</si>
  <si>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</si>
  <si>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</si>
  <si>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</si>
  <si>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</si>
  <si>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</si>
  <si>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</si>
  <si>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</si>
  <si>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</si>
  <si>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</si>
  <si>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</si>
  <si>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</si>
  <si>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</si>
  <si>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</si>
  <si>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</si>
  <si>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</si>
  <si>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</si>
  <si>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</si>
  <si>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</si>
  <si>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</si>
  <si>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</si>
  <si>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</si>
  <si>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</si>
  <si>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</si>
  <si>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</si>
  <si>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</si>
  <si>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</si>
  <si>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</si>
  <si>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</si>
  <si>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</si>
  <si>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</si>
  <si>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</si>
  <si>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</si>
  <si>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</si>
  <si>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</si>
  <si>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</si>
  <si>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</si>
  <si>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</si>
  <si>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</si>
  <si>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</si>
  <si>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</si>
  <si>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</si>
  <si>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</si>
  <si>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</si>
  <si>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</si>
  <si>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</si>
  <si>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</si>
  <si>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</si>
  <si>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</si>
  <si>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</si>
  <si>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</si>
  <si>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</si>
  <si>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</si>
  <si>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</si>
  <si>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</si>
  <si>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</si>
  <si>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</si>
  <si>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</si>
  <si>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</si>
  <si>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</si>
  <si>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</si>
  <si>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</si>
  <si>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</si>
  <si>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</si>
  <si>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</si>
  <si>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</si>
  <si>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</si>
  <si>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</si>
  <si>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</si>
  <si>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</si>
  <si>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</si>
  <si>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</si>
  <si>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</si>
  <si>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</si>
  <si>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</si>
  <si>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</si>
  <si>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</si>
  <si>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</si>
  <si>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</si>
  <si>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</si>
  <si>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</si>
  <si>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</si>
  <si>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</si>
  <si>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</si>
  <si>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</si>
  <si>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</si>
  <si>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</si>
  <si>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</si>
  <si>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</si>
  <si>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</si>
  <si>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</si>
  <si>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</si>
  <si>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</si>
  <si>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</si>
  <si>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</si>
  <si>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</si>
  <si>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</si>
  <si>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</si>
  <si>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</si>
  <si>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</si>
  <si>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</si>
  <si>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</si>
  <si>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</si>
  <si>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</si>
  <si>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</si>
  <si>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</si>
  <si>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</si>
  <si>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</si>
  <si>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</si>
  <si>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</si>
  <si>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</si>
  <si>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</si>
  <si>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</si>
  <si>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</si>
  <si>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</si>
  <si>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</si>
  <si>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</si>
  <si>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</si>
  <si>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</si>
  <si>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</si>
  <si>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</si>
  <si>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</si>
  <si>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</si>
  <si>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</si>
  <si>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</si>
  <si>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</si>
  <si>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</si>
  <si>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</si>
  <si>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</si>
  <si>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</si>
  <si>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</si>
  <si>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</si>
  <si>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</si>
  <si>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</si>
  <si>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</si>
  <si>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</si>
  <si>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</si>
  <si>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</si>
  <si>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</si>
  <si>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</si>
  <si>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</si>
  <si>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</si>
  <si>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</si>
  <si>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</si>
  <si>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</si>
  <si>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</si>
  <si>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</si>
  <si>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</si>
  <si>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</si>
  <si>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</si>
  <si>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</si>
  <si>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</si>
  <si>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</si>
  <si>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</si>
  <si>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</si>
  <si>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</si>
  <si>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</si>
  <si>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</si>
  <si>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</si>
  <si>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</si>
  <si>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</si>
  <si>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</si>
  <si>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</si>
  <si>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</si>
  <si>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</si>
  <si>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</si>
  <si>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</si>
  <si>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</si>
  <si>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</si>
  <si>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</si>
  <si>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</si>
  <si>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</si>
  <si>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</si>
  <si>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</si>
  <si>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</si>
  <si>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</si>
  <si>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</si>
  <si>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</si>
  <si>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</si>
  <si>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</si>
  <si>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</si>
  <si>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</si>
  <si>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</si>
  <si>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</si>
  <si>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</si>
  <si>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</si>
  <si>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</si>
  <si>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</si>
  <si>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</si>
  <si>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</si>
  <si>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</si>
  <si>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</si>
  <si>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</si>
  <si>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</si>
  <si>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</si>
  <si>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</si>
  <si>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</si>
  <si>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</si>
  <si>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</si>
  <si>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</si>
  <si>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</si>
  <si>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</si>
  <si>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</si>
  <si>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</si>
  <si>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</si>
  <si>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</si>
  <si>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</si>
  <si>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</si>
  <si>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</si>
  <si>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</si>
  <si>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</si>
  <si>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</si>
  <si>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</si>
  <si>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</si>
  <si>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</si>
  <si>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</si>
  <si>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</si>
  <si>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</si>
  <si>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</si>
  <si>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</si>
  <si>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</si>
  <si>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</si>
  <si>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</si>
  <si>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</si>
  <si>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</si>
  <si>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</si>
  <si>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</si>
  <si>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</si>
  <si>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</si>
  <si>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</si>
  <si>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</si>
  <si>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</si>
  <si>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</si>
  <si>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</si>
  <si>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</si>
  <si>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</si>
  <si>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</si>
  <si>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</si>
  <si>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</si>
  <si>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</si>
  <si>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</si>
  <si>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</si>
  <si>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</si>
  <si>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</si>
  <si>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</si>
  <si>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</si>
  <si>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</si>
  <si>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</si>
  <si>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</si>
  <si>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</si>
  <si>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</si>
  <si>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</si>
  <si>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</si>
  <si>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</si>
  <si>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</si>
  <si>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</si>
  <si>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</si>
  <si>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</si>
  <si>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</si>
  <si>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</si>
  <si>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</si>
  <si>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</si>
  <si>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</si>
  <si>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</si>
  <si>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</si>
  <si>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</si>
  <si>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</si>
  <si>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</si>
  <si>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</si>
  <si>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</si>
  <si>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</si>
  <si>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</si>
  <si>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</si>
  <si>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</si>
  <si>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</si>
  <si>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</si>
  <si>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</si>
  <si>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</si>
  <si>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</si>
  <si>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</si>
  <si>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</si>
  <si>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</si>
  <si>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</si>
  <si>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</si>
  <si>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</si>
  <si>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</si>
  <si>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</si>
  <si>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</si>
  <si>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</si>
  <si>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</si>
  <si>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</si>
  <si>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</si>
  <si>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</si>
  <si>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</si>
  <si>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</si>
  <si>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</si>
  <si>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</si>
  <si>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</si>
  <si>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</si>
  <si>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</si>
  <si>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</si>
  <si>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</si>
  <si>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</si>
  <si>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</si>
  <si>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</si>
  <si>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</si>
  <si>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</si>
  <si>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</si>
  <si>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</si>
  <si>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</si>
  <si>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</si>
  <si>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</si>
  <si>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</si>
  <si>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</si>
  <si>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</si>
  <si>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</si>
  <si>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</si>
  <si>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</si>
  <si>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</si>
  <si>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</si>
  <si>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</si>
  <si>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</si>
  <si>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</si>
  <si>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</si>
  <si>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</si>
  <si>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</si>
  <si>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</si>
  <si>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</si>
  <si>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</si>
  <si>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</si>
  <si>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</si>
  <si>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</si>
  <si>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</si>
  <si>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</si>
  <si>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</si>
  <si>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</si>
  <si>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</si>
  <si>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</si>
  <si>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</si>
  <si>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</si>
  <si>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</si>
  <si>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</si>
  <si>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</si>
  <si>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</si>
  <si>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</si>
  <si>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</si>
  <si>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</si>
  <si>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</si>
  <si>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</si>
  <si>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</si>
  <si>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</si>
  <si>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</si>
  <si>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</si>
  <si>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</si>
  <si>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</si>
  <si>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</si>
  <si>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</si>
  <si>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</si>
  <si>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</si>
  <si>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</si>
  <si>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</si>
  <si>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</si>
  <si>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</si>
  <si>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</si>
  <si>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</si>
  <si>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</si>
  <si>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</si>
  <si>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</si>
  <si>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</si>
  <si>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</si>
  <si>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</si>
  <si>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</si>
  <si>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</si>
  <si>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</si>
  <si>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</si>
  <si>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</si>
  <si>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</si>
  <si>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</si>
  <si>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</si>
  <si>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</si>
  <si>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</si>
  <si>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</si>
  <si>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</si>
  <si>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</si>
  <si>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</si>
  <si>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</si>
  <si>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</si>
  <si>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</si>
  <si>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</si>
  <si>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</si>
  <si>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</si>
  <si>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</si>
  <si>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</si>
  <si>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</si>
  <si>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</si>
  <si>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</si>
  <si>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</si>
  <si>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</si>
  <si>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</si>
  <si>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</si>
  <si>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</si>
  <si>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</si>
  <si>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</si>
  <si>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</si>
  <si>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</si>
  <si>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</si>
  <si>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</si>
  <si>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</si>
  <si>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</si>
  <si>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</si>
  <si>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</si>
  <si>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</si>
  <si>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</si>
  <si>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</si>
  <si>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</si>
  <si>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</si>
  <si>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</si>
  <si>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</si>
  <si>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</si>
  <si>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</si>
  <si>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</si>
  <si>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</si>
  <si>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</si>
  <si>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</si>
  <si>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</si>
  <si>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</si>
  <si>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</si>
  <si>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</si>
  <si>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</si>
  <si>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</si>
  <si>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</si>
  <si>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</si>
  <si>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</si>
  <si>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</si>
  <si>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</si>
  <si>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</si>
  <si>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</si>
  <si>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</si>
  <si>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</si>
  <si>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</si>
  <si>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</si>
  <si>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</si>
  <si>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</si>
  <si>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</si>
  <si>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</si>
  <si>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</si>
  <si>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</si>
  <si>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</si>
  <si>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</si>
  <si>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</si>
  <si>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</si>
  <si>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</si>
  <si>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</si>
  <si>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</si>
  <si>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</si>
  <si>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</si>
  <si>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</si>
  <si>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</si>
  <si>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</si>
  <si>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</si>
  <si>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</si>
  <si>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</si>
  <si>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</si>
  <si>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</si>
  <si>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</si>
  <si>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</si>
  <si>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</si>
  <si>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</si>
  <si>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</si>
  <si>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</si>
  <si>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</si>
  <si>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</si>
  <si>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</si>
  <si>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</si>
  <si>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</si>
  <si>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</si>
  <si>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</si>
  <si>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</si>
  <si>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</si>
  <si>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</si>
  <si>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</si>
  <si>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</si>
  <si>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</si>
  <si>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</si>
  <si>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</si>
  <si>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</si>
  <si>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</si>
  <si>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</si>
  <si>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</si>
  <si>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</si>
  <si>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</si>
  <si>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</si>
  <si>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</si>
  <si>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</si>
  <si>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</si>
  <si>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</si>
  <si>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</si>
  <si>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</si>
  <si>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</si>
  <si>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</si>
  <si>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</si>
  <si>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</si>
  <si>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</si>
  <si>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</si>
  <si>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</si>
  <si>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</si>
  <si>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</si>
  <si>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</si>
  <si>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</si>
  <si>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</si>
  <si>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</si>
  <si>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</si>
  <si>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</si>
  <si>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</si>
  <si>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</si>
  <si>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</si>
  <si>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</si>
  <si>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</si>
  <si>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</si>
  <si>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</si>
  <si>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</si>
  <si>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</si>
  <si>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</si>
  <si>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</si>
  <si>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</si>
  <si>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</si>
  <si>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</si>
  <si>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</si>
  <si>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</si>
  <si>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</si>
  <si>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</si>
  <si>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</si>
  <si>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</si>
  <si>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</si>
  <si>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</si>
  <si>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</si>
  <si>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</si>
  <si>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</si>
  <si>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</si>
  <si>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</si>
  <si>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</si>
  <si>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</si>
  <si>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</si>
  <si>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</si>
  <si>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</si>
  <si>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</si>
  <si>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</si>
  <si>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</si>
  <si>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</si>
  <si>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</si>
  <si>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</si>
  <si>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</si>
  <si>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</si>
  <si>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</si>
  <si>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</si>
  <si>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</si>
  <si>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</si>
  <si>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</si>
  <si>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</si>
  <si>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</si>
  <si>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</si>
  <si>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</si>
  <si>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</si>
  <si>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</si>
  <si>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</si>
  <si>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</si>
  <si>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</si>
  <si>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</si>
  <si>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</si>
  <si>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</si>
  <si>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</si>
  <si>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</si>
  <si>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</si>
  <si>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</si>
  <si>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</si>
  <si>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</si>
  <si>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</si>
  <si>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</si>
  <si>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</si>
  <si>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</si>
  <si>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</si>
  <si>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</si>
  <si>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</si>
  <si>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</si>
  <si>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</si>
  <si>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</si>
  <si>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</si>
  <si>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</si>
  <si>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</si>
  <si>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</si>
  <si>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</si>
  <si>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</si>
  <si>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</si>
  <si>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</si>
  <si>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</si>
  <si>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</si>
  <si>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</si>
  <si>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</si>
  <si>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</si>
  <si>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</si>
  <si>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</si>
  <si>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</si>
  <si>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</si>
  <si>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</si>
  <si>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</si>
  <si>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</si>
  <si>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</si>
  <si>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</si>
  <si>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</si>
  <si>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</si>
  <si>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</si>
  <si>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</si>
  <si>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</si>
  <si>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</si>
  <si>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</si>
  <si>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</si>
  <si>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</si>
  <si>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</si>
  <si>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</si>
  <si>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</si>
  <si>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</si>
  <si>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</si>
  <si>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</si>
  <si>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</si>
  <si>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</si>
  <si>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</si>
  <si>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</si>
  <si>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</si>
  <si>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</si>
  <si>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</si>
  <si>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</si>
  <si>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</si>
  <si>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</si>
  <si>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</si>
  <si>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</si>
  <si>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</si>
  <si>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</si>
  <si>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</si>
  <si>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</si>
  <si>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</si>
  <si>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</si>
  <si>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</si>
  <si>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</si>
  <si>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</si>
  <si>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</si>
  <si>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</si>
  <si>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</si>
  <si>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</si>
  <si>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</si>
  <si>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</si>
  <si>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</si>
  <si>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</si>
  <si>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</si>
  <si>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</si>
  <si>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</si>
  <si>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</si>
  <si>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</si>
  <si>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</si>
  <si>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</si>
  <si>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</si>
  <si>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</si>
  <si>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</si>
  <si>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</si>
  <si>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</si>
  <si>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</si>
  <si>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</si>
  <si>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</si>
  <si>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</si>
  <si>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</si>
  <si>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</si>
  <si>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</si>
  <si>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</si>
  <si>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</si>
  <si>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</si>
  <si>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</si>
  <si>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</si>
  <si>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</si>
  <si>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</si>
  <si>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</si>
  <si>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</si>
  <si>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</si>
  <si>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</si>
  <si>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</si>
  <si>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</si>
  <si>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</si>
  <si>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</si>
  <si>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</si>
  <si>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</si>
  <si>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</si>
  <si>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</si>
  <si>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</si>
  <si>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</si>
  <si>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</si>
  <si>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</si>
  <si>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</si>
  <si>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</si>
  <si>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</si>
  <si>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</si>
  <si>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</si>
  <si>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</si>
  <si>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</si>
  <si>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</si>
  <si>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</si>
  <si>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</si>
  <si>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</si>
  <si>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</si>
  <si>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</si>
  <si>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</si>
  <si>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</si>
  <si>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</si>
  <si>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</si>
  <si>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</si>
  <si>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</si>
  <si>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</si>
  <si>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</si>
  <si>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</si>
  <si>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</si>
  <si>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</si>
  <si>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</si>
  <si>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</si>
  <si>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</si>
  <si>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</si>
  <si>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</si>
  <si>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</si>
  <si>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</si>
  <si>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</si>
  <si>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</si>
  <si>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</si>
  <si>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</si>
  <si>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</si>
  <si>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</si>
  <si>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</si>
  <si>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</si>
  <si>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</si>
  <si>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</si>
  <si>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</si>
  <si>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</si>
  <si>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</si>
  <si>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</si>
  <si>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</si>
  <si>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</si>
  <si>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</si>
  <si>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</si>
  <si>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</si>
  <si>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</si>
  <si>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</si>
  <si>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</si>
  <si>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</si>
  <si>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</si>
  <si>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</si>
  <si>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</si>
  <si>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</si>
  <si>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</si>
  <si>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</si>
  <si>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</si>
  <si>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</si>
  <si>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</si>
  <si>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</si>
  <si>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</si>
  <si>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</si>
  <si>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</si>
  <si>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</si>
  <si>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</si>
  <si>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</si>
  <si>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</si>
  <si>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</si>
  <si>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</si>
  <si>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</si>
  <si>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</si>
  <si>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</si>
  <si>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</si>
  <si>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</si>
  <si>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</si>
  <si>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</si>
  <si>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</si>
  <si>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</si>
  <si>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</si>
  <si>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</si>
  <si>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</si>
  <si>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</si>
  <si>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</si>
  <si>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</si>
  <si>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</si>
  <si>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</si>
  <si>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</si>
  <si>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</si>
  <si>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</si>
  <si>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</si>
  <si>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</si>
  <si>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</si>
  <si>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</si>
  <si>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</si>
  <si>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</si>
  <si>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</si>
  <si>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</si>
  <si>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</si>
  <si>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</si>
  <si>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</si>
  <si>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</si>
  <si>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</si>
  <si>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</si>
  <si>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</si>
  <si>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</si>
  <si>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</si>
  <si>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</si>
  <si>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</si>
  <si>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</si>
  <si>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</si>
  <si>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</si>
  <si>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</si>
  <si>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</si>
  <si>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</si>
  <si>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</si>
  <si>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</si>
  <si>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</si>
  <si>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</si>
  <si>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</si>
  <si>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</si>
  <si>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</si>
  <si>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</si>
  <si>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</si>
  <si>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</si>
  <si>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</si>
  <si>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</si>
  <si>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</si>
  <si>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</si>
  <si>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</si>
  <si>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</si>
  <si>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</si>
  <si>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</si>
  <si>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</si>
  <si>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</si>
  <si>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</si>
  <si>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</si>
  <si>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</si>
  <si>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</si>
  <si>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</si>
  <si>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</si>
  <si>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</si>
  <si>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</si>
  <si>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</si>
  <si>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</si>
  <si>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</si>
  <si>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</si>
  <si>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</si>
  <si>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</si>
  <si>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</si>
  <si>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</si>
  <si>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</si>
  <si>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</si>
  <si>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</si>
  <si>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</si>
  <si>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</si>
  <si>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</si>
  <si>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</si>
  <si>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</si>
  <si>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</si>
  <si>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</si>
  <si>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</si>
  <si>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</si>
  <si>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</si>
  <si>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</si>
  <si>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</si>
  <si>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</si>
  <si>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</si>
  <si>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</si>
  <si>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</si>
  <si>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</si>
  <si>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</si>
  <si>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</si>
  <si>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</si>
  <si>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</si>
  <si>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</si>
  <si>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</si>
  <si>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</si>
  <si>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</si>
  <si>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</si>
  <si>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</si>
  <si>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</si>
  <si>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</si>
  <si>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</si>
  <si>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</si>
  <si>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</si>
  <si>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</si>
  <si>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</si>
  <si>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</si>
  <si>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</si>
  <si>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</si>
  <si>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</si>
  <si>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</si>
  <si>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</si>
  <si>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</si>
  <si>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</si>
  <si>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</si>
  <si>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</si>
  <si>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</si>
  <si>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</si>
  <si>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</si>
  <si>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</si>
  <si>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</si>
  <si>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</si>
  <si>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</si>
  <si>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</si>
  <si>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</si>
  <si>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</si>
  <si>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</si>
  <si>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</si>
  <si>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</si>
  <si>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</si>
  <si>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</si>
  <si>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</si>
  <si>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</si>
  <si>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</si>
  <si>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</si>
  <si>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</si>
  <si>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</si>
  <si>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</si>
  <si>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</si>
  <si>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</si>
  <si>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</si>
  <si>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</si>
  <si>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</si>
  <si>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</si>
  <si>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</si>
  <si>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</si>
  <si>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</si>
  <si>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</si>
  <si>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</si>
  <si>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</si>
  <si>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</si>
  <si>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</si>
  <si>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</si>
  <si>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</si>
  <si>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</si>
  <si>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</si>
  <si>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</si>
  <si>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</si>
  <si>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</si>
  <si>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</si>
  <si>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</si>
  <si>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</si>
  <si>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</si>
  <si>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</si>
  <si>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</si>
  <si>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</si>
  <si>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</si>
  <si>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</si>
  <si>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</si>
  <si>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</si>
  <si>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</si>
  <si>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</si>
  <si>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</si>
  <si>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</si>
  <si>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</si>
  <si>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</si>
  <si>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</si>
  <si>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</si>
  <si>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</si>
  <si>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</si>
  <si>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</si>
  <si>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</si>
  <si>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</si>
  <si>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</si>
  <si>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</si>
  <si>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</si>
  <si>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</si>
  <si>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</si>
  <si>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</si>
  <si>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</si>
  <si>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</si>
  <si>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</si>
  <si>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</si>
  <si>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</si>
  <si>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</si>
  <si>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</si>
  <si>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</si>
  <si>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</si>
  <si>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</si>
  <si>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</si>
  <si>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</si>
  <si>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</si>
  <si>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</si>
  <si>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</si>
  <si>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</si>
  <si>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</si>
  <si>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</si>
  <si>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</si>
  <si>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</si>
  <si>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</si>
  <si>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</si>
  <si>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</si>
  <si>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</si>
  <si>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</si>
  <si>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</si>
  <si>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</si>
  <si>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</si>
  <si>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</si>
  <si>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</si>
  <si>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</si>
  <si>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</si>
  <si>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</si>
  <si>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</si>
  <si>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</si>
  <si>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</si>
  <si>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</si>
  <si>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</si>
  <si>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</si>
  <si>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</si>
  <si>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</si>
  <si>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</si>
  <si>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</si>
  <si>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</si>
  <si>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</si>
  <si>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</si>
  <si>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</si>
  <si>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</si>
  <si>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</si>
  <si>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</si>
  <si>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</si>
  <si>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</si>
  <si>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</si>
  <si>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</si>
  <si>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</si>
  <si>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</si>
  <si>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</si>
  <si>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</si>
  <si>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</si>
  <si>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</si>
  <si>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</si>
  <si>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</si>
  <si>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</si>
  <si>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</si>
  <si>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</si>
  <si>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</si>
  <si>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</si>
  <si>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</si>
  <si>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</si>
  <si>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</si>
  <si>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</si>
  <si>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</si>
  <si>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</si>
  <si>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</si>
  <si>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</si>
  <si>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</si>
  <si>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</si>
  <si>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</si>
  <si>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</si>
  <si>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</si>
  <si>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</si>
  <si>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</si>
  <si>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</si>
  <si>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</si>
  <si>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</si>
  <si>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</si>
  <si>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</si>
  <si>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</si>
  <si>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</si>
  <si>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</si>
  <si>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</si>
  <si>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</si>
  <si>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</si>
  <si>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</si>
  <si>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</si>
  <si>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</si>
  <si>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</si>
  <si>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</si>
  <si>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</si>
  <si>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</si>
  <si>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</si>
  <si>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</si>
  <si>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</si>
  <si>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</si>
  <si>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</si>
  <si>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</si>
  <si>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</si>
  <si>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</si>
  <si>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</si>
  <si>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</si>
  <si>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</si>
  <si>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</si>
  <si>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</si>
  <si>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</si>
  <si>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</si>
  <si>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</si>
  <si>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</si>
  <si>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</si>
  <si>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</si>
  <si>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</si>
  <si>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</si>
  <si>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</si>
  <si>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</si>
  <si>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</si>
  <si>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</si>
  <si>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</si>
  <si>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</si>
  <si>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</si>
  <si>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</si>
  <si>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</si>
  <si>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</si>
  <si>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</si>
  <si>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</si>
  <si>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</si>
  <si>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</si>
  <si>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</si>
  <si>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</si>
  <si>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</si>
  <si>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</si>
  <si>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</si>
  <si>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</si>
  <si>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</si>
  <si>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</si>
  <si>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</si>
  <si>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</si>
  <si>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</si>
  <si>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</si>
  <si>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</si>
  <si>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</si>
  <si>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</si>
  <si>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</si>
  <si>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</si>
  <si>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</si>
  <si>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</si>
  <si>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</si>
  <si>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</si>
  <si>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</si>
  <si>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</si>
  <si>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</si>
  <si>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</si>
  <si>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</si>
  <si>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</si>
  <si>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</si>
  <si>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</si>
  <si>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</si>
  <si>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</si>
  <si>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</si>
  <si>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</si>
  <si>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</si>
  <si>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</si>
  <si>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</si>
  <si>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</si>
  <si>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</si>
  <si>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</si>
  <si>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</si>
  <si>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</si>
  <si>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</si>
  <si>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</si>
  <si>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</si>
  <si>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</si>
  <si>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</si>
  <si>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</si>
  <si>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</si>
  <si>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</si>
  <si>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</si>
  <si>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</si>
  <si>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</si>
  <si>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</si>
  <si>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</si>
  <si>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</si>
  <si>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</si>
  <si>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</si>
  <si>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</si>
  <si>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</si>
  <si>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</si>
  <si>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</si>
  <si>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</si>
  <si>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</si>
  <si>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</si>
  <si>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</si>
  <si>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</si>
  <si>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</si>
  <si>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</si>
  <si>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</si>
  <si>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</si>
  <si>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</si>
  <si>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</si>
  <si>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</si>
  <si>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</si>
  <si>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</si>
  <si>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</si>
  <si>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</si>
  <si>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</si>
  <si>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</si>
  <si>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</si>
  <si>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</si>
  <si>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</si>
  <si>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</si>
  <si>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</si>
  <si>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</si>
  <si>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</si>
  <si>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</si>
  <si>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</si>
  <si>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</si>
  <si>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</si>
  <si>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</si>
  <si>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</si>
  <si>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</si>
  <si>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</si>
  <si>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</si>
  <si>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</si>
  <si>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</si>
  <si>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</si>
  <si>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</si>
  <si>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</si>
  <si>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</si>
  <si>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</si>
  <si>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</si>
  <si>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</si>
  <si>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</si>
  <si>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</si>
  <si>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</si>
  <si>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</si>
  <si>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</si>
  <si>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</si>
  <si>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</si>
  <si>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</si>
  <si>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</si>
  <si>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</si>
  <si>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</si>
  <si>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</si>
  <si>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</si>
  <si>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</si>
  <si>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</si>
  <si>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</si>
  <si>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</si>
  <si>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</si>
  <si>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</si>
  <si>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</si>
  <si>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</si>
  <si>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</si>
  <si>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</si>
  <si>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</si>
  <si>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</si>
  <si>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</si>
  <si>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</si>
  <si>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</si>
  <si>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</si>
  <si>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</si>
  <si>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</si>
  <si>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</si>
  <si>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</si>
  <si>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</si>
  <si>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</si>
  <si>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</si>
  <si>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</si>
  <si>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</si>
  <si>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</si>
  <si>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</si>
  <si>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</si>
  <si>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</si>
  <si>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</si>
  <si>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</si>
  <si>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</si>
  <si>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</si>
  <si>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</si>
  <si>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</si>
  <si>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</si>
  <si>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</si>
  <si>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</si>
  <si>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</si>
  <si>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</si>
  <si>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</si>
  <si>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</si>
  <si>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</si>
  <si>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</si>
  <si>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</si>
  <si>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</si>
  <si>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</si>
  <si>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</si>
  <si>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</si>
  <si>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</si>
  <si>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</si>
  <si>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</si>
  <si>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</si>
  <si>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</si>
  <si>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</si>
  <si>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</si>
  <si>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</si>
  <si>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</si>
  <si>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</si>
  <si>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</si>
  <si>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</si>
  <si>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</si>
  <si>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</si>
  <si>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</si>
  <si>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</si>
  <si>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</si>
  <si>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</si>
  <si>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</si>
  <si>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</si>
  <si>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</si>
  <si>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</si>
  <si>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</si>
  <si>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</si>
  <si>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</si>
  <si>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</si>
  <si>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</si>
  <si>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</si>
  <si>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</si>
  <si>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</si>
  <si>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</si>
  <si>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</si>
  <si>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</si>
  <si>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</si>
  <si>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</si>
  <si>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</si>
  <si>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</si>
  <si>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</si>
  <si>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</si>
  <si>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</si>
  <si>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</si>
  <si>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</si>
  <si>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</si>
  <si>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</si>
  <si>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</si>
  <si>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</si>
  <si>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</si>
  <si>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</si>
  <si>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</si>
  <si>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</si>
  <si>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</si>
  <si>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</si>
  <si>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</si>
  <si>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</si>
  <si>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</si>
  <si>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</si>
  <si>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</si>
  <si>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</si>
  <si>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</si>
  <si>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</si>
  <si>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</si>
  <si>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</si>
  <si>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</si>
  <si>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</si>
  <si>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</si>
  <si>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</si>
  <si>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</si>
  <si>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</si>
  <si>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</si>
  <si>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</si>
  <si>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</si>
  <si>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</si>
  <si>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</si>
  <si>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</si>
  <si>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</si>
  <si>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</si>
  <si>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</si>
  <si>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</si>
  <si>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</si>
  <si>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</si>
  <si>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</si>
  <si>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</si>
  <si>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</si>
  <si>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</si>
  <si>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</si>
  <si>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</si>
  <si>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</si>
  <si>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</si>
  <si>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</si>
  <si>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</si>
  <si>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</si>
  <si>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</si>
  <si>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</si>
  <si>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</si>
  <si>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</si>
  <si>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</si>
  <si>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</si>
  <si>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</si>
  <si>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</si>
  <si>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</si>
  <si>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</si>
  <si>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</si>
  <si>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</si>
  <si>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</si>
  <si>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</si>
  <si>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</si>
  <si>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</si>
  <si>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</si>
  <si>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</si>
  <si>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</si>
  <si>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</si>
  <si>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</si>
  <si>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</si>
  <si>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</si>
  <si>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</si>
  <si>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</si>
  <si>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</si>
  <si>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</si>
  <si>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</si>
  <si>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</si>
  <si>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</si>
  <si>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</si>
  <si>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</si>
  <si>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</si>
  <si>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</si>
  <si>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</si>
  <si>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</si>
  <si>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</si>
  <si>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</si>
  <si>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</si>
  <si>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</si>
  <si>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</si>
  <si>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</si>
  <si>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</si>
  <si>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</si>
  <si>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</si>
  <si>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</si>
  <si>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</si>
  <si>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</si>
  <si>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</si>
  <si>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</si>
  <si>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</si>
  <si>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</si>
  <si>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</si>
  <si>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</si>
  <si>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</si>
  <si>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</si>
  <si>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</si>
  <si>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</si>
  <si>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</si>
  <si>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</si>
  <si>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</si>
  <si>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</si>
  <si>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</si>
  <si>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</si>
  <si>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</si>
  <si>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</si>
  <si>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</si>
  <si>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</si>
  <si>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</si>
  <si>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</si>
  <si>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</si>
  <si>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</si>
  <si>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</si>
  <si>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</si>
  <si>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</si>
  <si>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</si>
  <si>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</si>
  <si>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</si>
  <si>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</si>
  <si>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</si>
  <si>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</si>
  <si>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</si>
  <si>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</si>
  <si>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</si>
  <si>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</si>
  <si>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</si>
  <si>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</si>
  <si>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</si>
  <si>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</si>
  <si>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</si>
  <si>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</si>
  <si>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</si>
  <si>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</si>
  <si>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</si>
  <si>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</si>
  <si>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</si>
  <si>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</si>
  <si>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</si>
  <si>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</si>
  <si>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</si>
  <si>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</si>
  <si>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</si>
  <si>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</si>
  <si>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</si>
  <si>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</si>
  <si>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</si>
  <si>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</si>
  <si>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</si>
  <si>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</si>
  <si>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</si>
  <si>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</si>
  <si>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</si>
  <si>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</si>
  <si>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</si>
  <si>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</si>
  <si>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</si>
  <si>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</si>
  <si>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</si>
  <si>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</si>
  <si>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</si>
  <si>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</si>
  <si>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</si>
  <si>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</si>
  <si>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</si>
  <si>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</si>
  <si>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</si>
  <si>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</si>
  <si>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</si>
  <si>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</si>
  <si>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</si>
  <si>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</si>
  <si>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</si>
  <si>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</si>
  <si>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</si>
  <si>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</si>
  <si>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</si>
  <si>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</si>
  <si>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</si>
  <si>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</si>
  <si>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</si>
  <si>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</si>
  <si>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</si>
  <si>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</si>
  <si>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</si>
  <si>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</si>
  <si>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</si>
  <si>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</si>
  <si>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</si>
  <si>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</si>
  <si>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</si>
  <si>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</si>
  <si>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</si>
  <si>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</si>
  <si>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</si>
  <si>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</si>
  <si>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</si>
  <si>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</si>
  <si>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</si>
  <si>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</si>
  <si>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</si>
  <si>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</si>
  <si>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</si>
  <si>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</si>
  <si>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</si>
  <si>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</si>
  <si>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</si>
  <si>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</si>
  <si>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</si>
  <si>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</si>
  <si>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</si>
  <si>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</si>
  <si>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</si>
  <si>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</si>
  <si>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</si>
  <si>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</si>
  <si>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</si>
  <si>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</si>
  <si>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</si>
  <si>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</si>
  <si>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</si>
  <si>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</si>
  <si>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</si>
  <si>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</si>
  <si>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</si>
  <si>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</si>
  <si>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</si>
  <si>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</si>
  <si>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</si>
  <si>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</si>
  <si>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</si>
  <si>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</si>
  <si>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</si>
  <si>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</si>
  <si>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</si>
  <si>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</si>
  <si>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</si>
  <si>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</si>
  <si>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</si>
  <si>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</si>
  <si>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</si>
  <si>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</si>
  <si>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</si>
  <si>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</si>
  <si>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</si>
  <si>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</si>
  <si>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</si>
  <si>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</si>
  <si>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</si>
  <si>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</si>
  <si>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</si>
  <si>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</si>
  <si>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</si>
  <si>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</si>
  <si>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</si>
  <si>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</si>
  <si>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</si>
  <si>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</si>
  <si>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</si>
  <si>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</si>
  <si>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</si>
  <si>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</si>
  <si>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</si>
  <si>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</si>
  <si>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</si>
  <si>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</si>
  <si>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</si>
  <si>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</si>
  <si>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</si>
  <si>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</si>
  <si>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</si>
  <si>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</si>
  <si>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</si>
  <si>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</si>
  <si>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</si>
  <si>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</si>
  <si>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</si>
  <si>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</si>
  <si>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</si>
  <si>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</si>
  <si>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</si>
  <si>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</si>
  <si>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</si>
  <si>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</si>
  <si>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</si>
  <si>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</si>
  <si>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</si>
  <si>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</si>
  <si>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</si>
  <si>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</si>
  <si>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</si>
  <si>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</si>
  <si>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</si>
  <si>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</si>
  <si>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</si>
  <si>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</si>
  <si>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</si>
  <si>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</si>
  <si>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</si>
  <si>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</si>
  <si>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</si>
  <si>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</si>
  <si>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</si>
  <si>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</si>
  <si>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</si>
  <si>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</si>
  <si>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</si>
  <si>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</si>
  <si>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</si>
  <si>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</si>
  <si>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</si>
  <si>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</si>
  <si>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</si>
  <si>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</si>
  <si>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</si>
  <si>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</si>
  <si>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</si>
  <si>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</si>
  <si>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</si>
  <si>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</si>
  <si>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</si>
  <si>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</si>
  <si>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</si>
  <si>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</si>
  <si>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</si>
  <si>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</si>
  <si>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</si>
  <si>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</si>
  <si>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</si>
  <si>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</si>
  <si>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</si>
  <si>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</si>
  <si>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</si>
  <si>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</si>
  <si>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</si>
  <si>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</si>
  <si>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</si>
  <si>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</si>
  <si>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</si>
  <si>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</si>
  <si>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</si>
  <si>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</si>
  <si>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</si>
  <si>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</si>
  <si>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</si>
  <si>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</si>
  <si>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</si>
  <si>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</si>
  <si>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</si>
  <si>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</si>
  <si>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</si>
  <si>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</si>
  <si>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</si>
  <si>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</si>
  <si>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</si>
  <si>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</si>
  <si>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</si>
  <si>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</si>
  <si>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</si>
  <si>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</si>
  <si>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</si>
  <si>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</si>
  <si>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</si>
  <si>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</si>
  <si>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</si>
  <si>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</si>
  <si>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</si>
  <si>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</si>
  <si>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</si>
  <si>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</si>
  <si>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</si>
  <si>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</si>
  <si>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</si>
  <si>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</si>
  <si>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</si>
  <si>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</si>
  <si>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</si>
  <si>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</si>
  <si>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</si>
  <si>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</si>
  <si>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</si>
  <si>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</si>
  <si>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</si>
  <si>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</si>
  <si>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</si>
  <si>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</si>
  <si>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</si>
  <si>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</si>
  <si>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</si>
  <si>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</si>
  <si>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</si>
  <si>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</si>
  <si>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</si>
  <si>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</si>
  <si>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</si>
  <si>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</si>
  <si>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</si>
  <si>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</si>
  <si>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</si>
  <si>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</si>
  <si>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</si>
  <si>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</si>
  <si>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</si>
  <si>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</si>
  <si>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</si>
  <si>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</si>
  <si>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</si>
  <si>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</si>
  <si>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</si>
  <si>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</si>
  <si>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</si>
  <si>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</si>
  <si>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</si>
  <si>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</si>
  <si>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</si>
  <si>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</si>
  <si>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</si>
  <si>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</si>
  <si>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</si>
  <si>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</si>
  <si>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</si>
  <si>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</si>
  <si>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</si>
  <si>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</si>
  <si>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</si>
  <si>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</si>
  <si>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</si>
  <si>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</si>
  <si>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</si>
  <si>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</si>
  <si>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</si>
  <si>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</si>
  <si>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</si>
  <si>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</si>
  <si>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</si>
  <si>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</si>
  <si>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</si>
  <si>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</si>
  <si>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</si>
  <si>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</si>
  <si>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</si>
  <si>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</si>
  <si>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</si>
  <si>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</si>
  <si>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</si>
  <si>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</si>
  <si>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</si>
  <si>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</si>
  <si>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</si>
  <si>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</si>
  <si>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</si>
  <si>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</si>
  <si>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</si>
  <si>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</si>
  <si>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</si>
  <si>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</si>
  <si>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</si>
  <si>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</si>
  <si>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</si>
  <si>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</si>
  <si>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</si>
  <si>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</si>
  <si>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</si>
  <si>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</si>
  <si>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</si>
  <si>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</si>
  <si>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</si>
  <si>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</si>
  <si>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</si>
  <si>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</si>
  <si>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</si>
  <si>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</si>
  <si>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</si>
  <si>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</si>
  <si>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</si>
  <si>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</si>
  <si>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</si>
  <si>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</si>
  <si>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</si>
  <si>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</si>
  <si>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</si>
  <si>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</si>
  <si>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</si>
  <si>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</si>
  <si>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</si>
  <si>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</si>
  <si>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</si>
  <si>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</si>
  <si>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</si>
  <si>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</si>
  <si>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</si>
  <si>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</si>
  <si>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</si>
  <si>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</si>
  <si>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</si>
  <si>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</si>
  <si>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</si>
  <si>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</si>
  <si>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</si>
  <si>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</si>
  <si>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</si>
  <si>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</si>
  <si>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</si>
  <si>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</si>
  <si>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</si>
  <si>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</si>
  <si>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</si>
  <si>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</si>
  <si>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</si>
  <si>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</si>
  <si>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</si>
  <si>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</si>
  <si>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</si>
  <si>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</si>
  <si>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</si>
  <si>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</si>
  <si>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</si>
  <si>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</si>
  <si>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</si>
  <si>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</si>
  <si>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</si>
  <si>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</si>
  <si>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</si>
  <si>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</si>
  <si>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</si>
  <si>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</si>
  <si>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</si>
  <si>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</si>
  <si>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</si>
  <si>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</si>
  <si>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</si>
  <si>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</si>
  <si>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</si>
  <si>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</si>
  <si>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</si>
  <si>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</si>
  <si>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</si>
  <si>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</si>
  <si>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</si>
  <si>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</si>
  <si>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</si>
  <si>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</si>
  <si>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</si>
  <si>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</si>
  <si>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</si>
  <si>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</si>
  <si>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</si>
  <si>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</si>
  <si>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</si>
  <si>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</si>
  <si>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</si>
  <si>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</si>
  <si>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</si>
  <si>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</si>
  <si>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</si>
  <si>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</si>
  <si>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</si>
  <si>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</si>
  <si>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</si>
  <si>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</si>
  <si>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</si>
  <si>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</si>
  <si>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</si>
  <si>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</si>
  <si>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</si>
  <si>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</si>
  <si>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</si>
  <si>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</si>
  <si>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</si>
  <si>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</si>
  <si>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</si>
  <si>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</si>
  <si>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</si>
  <si>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</si>
  <si>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</si>
  <si>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</si>
  <si>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</si>
  <si>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</si>
  <si>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</si>
  <si>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</si>
  <si>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</si>
  <si>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</si>
  <si>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</si>
  <si>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</si>
  <si>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</si>
  <si>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</si>
  <si>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</si>
  <si>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</si>
  <si>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</si>
  <si>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</si>
  <si>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</si>
  <si>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</si>
  <si>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</si>
  <si>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</si>
  <si>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</si>
  <si>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</si>
  <si>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</si>
  <si>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</si>
  <si>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</si>
  <si>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</si>
  <si>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</si>
  <si>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</si>
  <si>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</si>
  <si>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</si>
  <si>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</si>
  <si>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</si>
  <si>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</si>
  <si>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</si>
  <si>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</si>
  <si>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</si>
  <si>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</si>
  <si>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</si>
  <si>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</si>
  <si>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</si>
  <si>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</si>
  <si>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</si>
  <si>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</si>
  <si>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</si>
  <si>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</si>
  <si>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</si>
  <si>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</si>
  <si>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</si>
  <si>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</si>
  <si>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</si>
  <si>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</si>
  <si>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</si>
  <si>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</si>
  <si>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</si>
  <si>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</si>
  <si>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</si>
  <si>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</si>
  <si>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</si>
  <si>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</si>
  <si>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</si>
  <si>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</si>
  <si>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</si>
  <si>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</si>
  <si>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</si>
  <si>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</si>
  <si>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</si>
  <si>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</si>
  <si>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</si>
  <si>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</si>
  <si>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</si>
  <si>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</si>
  <si>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</si>
  <si>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</si>
  <si>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</si>
  <si>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</si>
  <si>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</si>
  <si>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</si>
  <si>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</si>
  <si>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</si>
  <si>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</si>
  <si>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</si>
  <si>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</si>
  <si>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</si>
  <si>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</si>
  <si>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</si>
  <si>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</si>
  <si>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</si>
  <si>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</si>
  <si>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</si>
  <si>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</si>
  <si>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</si>
  <si>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</si>
  <si>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</si>
  <si>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</si>
  <si>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</si>
  <si>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</si>
  <si>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</si>
  <si>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</si>
  <si>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</si>
  <si>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</si>
  <si>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</si>
  <si>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</si>
  <si>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</si>
  <si>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</si>
  <si>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</si>
  <si>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</si>
  <si>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</si>
  <si>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</si>
  <si>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</si>
  <si>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</si>
  <si>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</si>
  <si>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</si>
  <si>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</si>
  <si>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</si>
  <si>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</si>
  <si>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</si>
  <si>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</si>
  <si>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</si>
  <si>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</si>
  <si>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</si>
  <si>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</si>
  <si>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</si>
  <si>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</si>
  <si>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</si>
  <si>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</si>
  <si>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</si>
  <si>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</si>
  <si>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</si>
  <si>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</si>
  <si>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</si>
  <si>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</si>
  <si>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</si>
  <si>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</si>
  <si>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</si>
  <si>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</si>
  <si>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</si>
  <si>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</si>
  <si>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</si>
  <si>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</si>
  <si>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</si>
  <si>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</si>
  <si>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</si>
  <si>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</si>
  <si>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</si>
  <si>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</si>
  <si>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</si>
  <si>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</si>
  <si>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</si>
  <si>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</si>
  <si>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</si>
  <si>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</si>
  <si>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</si>
  <si>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</si>
  <si>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</si>
  <si>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</si>
  <si>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</si>
  <si>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</si>
  <si>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</si>
  <si>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</si>
  <si>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</si>
  <si>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</si>
  <si>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</si>
  <si>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</si>
  <si>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</si>
  <si>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</si>
  <si>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</si>
  <si>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</si>
  <si>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</si>
  <si>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</si>
  <si>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</si>
  <si>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</si>
  <si>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</si>
  <si>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</si>
  <si>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</si>
  <si>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</si>
  <si>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</si>
  <si>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</si>
  <si>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</si>
  <si>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</si>
  <si>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</si>
  <si>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</si>
  <si>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</si>
  <si>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</si>
  <si>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</si>
  <si>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</si>
  <si>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</si>
  <si>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</si>
  <si>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</si>
  <si>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</si>
  <si>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</si>
  <si>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</si>
  <si>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</si>
  <si>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</si>
  <si>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</si>
  <si>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</si>
  <si>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</si>
  <si>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</si>
  <si>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</si>
  <si>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</si>
  <si>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</si>
  <si>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</si>
  <si>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</si>
  <si>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</si>
  <si>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</si>
  <si>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</si>
  <si>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</si>
  <si>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</si>
  <si>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</si>
  <si>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</si>
  <si>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</si>
  <si>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</si>
  <si>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</si>
  <si>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</si>
  <si>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</si>
  <si>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</si>
  <si>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</si>
  <si>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</si>
  <si>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</si>
  <si>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</si>
  <si>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</si>
  <si>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</si>
  <si>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</si>
  <si>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</si>
  <si>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</si>
  <si>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</si>
  <si>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</si>
  <si>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</si>
  <si>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</si>
  <si>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</si>
  <si>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</si>
  <si>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</si>
  <si>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</si>
  <si>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</si>
  <si>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</si>
  <si>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</si>
  <si>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</si>
  <si>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</si>
  <si>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</si>
  <si>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</si>
  <si>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</si>
  <si>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</si>
  <si>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</si>
  <si>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</si>
  <si>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</si>
  <si>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</si>
  <si>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</si>
  <si>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</si>
  <si>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</si>
  <si>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</si>
  <si>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</si>
  <si>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</si>
  <si>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</si>
  <si>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</si>
  <si>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</si>
  <si>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</si>
  <si>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</si>
  <si>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</si>
  <si>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</si>
  <si>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</si>
  <si>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</si>
  <si>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</si>
  <si>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</si>
  <si>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</si>
  <si>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</si>
  <si>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</si>
  <si>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</si>
  <si>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</si>
  <si>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</si>
  <si>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</si>
  <si>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</si>
  <si>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</si>
  <si>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</si>
  <si>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</si>
  <si>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</si>
  <si>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</si>
  <si>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</si>
  <si>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</si>
  <si>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</si>
  <si>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</si>
  <si>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</si>
  <si>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</si>
  <si>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</si>
  <si>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</si>
  <si>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</si>
  <si>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</si>
  <si>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</si>
  <si>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</si>
  <si>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</si>
  <si>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</si>
  <si>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</si>
  <si>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</si>
  <si>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</si>
  <si>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</si>
  <si>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</si>
  <si>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</si>
  <si>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</si>
  <si>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</si>
  <si>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</si>
  <si>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</si>
  <si>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</si>
  <si>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</si>
  <si>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</si>
  <si>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</si>
  <si>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</si>
  <si>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</si>
  <si>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</si>
  <si>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</si>
  <si>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</si>
  <si>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</si>
  <si>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</si>
  <si>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</si>
  <si>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</si>
  <si>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</si>
  <si>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</si>
  <si>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</si>
  <si>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</si>
  <si>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</si>
  <si>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</si>
  <si>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</si>
  <si>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</si>
  <si>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</si>
  <si>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</si>
  <si>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</si>
  <si>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</si>
  <si>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</si>
  <si>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</si>
  <si>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</si>
  <si>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</si>
  <si>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</si>
  <si>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</si>
  <si>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</si>
  <si>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</si>
  <si>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</si>
  <si>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</si>
  <si>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</si>
  <si>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</si>
  <si>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</si>
  <si>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</si>
  <si>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</si>
  <si>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</si>
  <si>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</si>
  <si>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</si>
  <si>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</si>
  <si>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</si>
  <si>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</si>
  <si>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</si>
  <si>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</si>
  <si>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</si>
  <si>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</si>
  <si>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</si>
  <si>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Бољевац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</si>
</sst>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204</c:v>
                </c:pt>
                <c:pt idx="1">
                  <c:v>198</c:v>
                </c:pt>
                <c:pt idx="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183</c:v>
                </c:pt>
                <c:pt idx="1">
                  <c:v>218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01472"/>
        <c:axId val="90252416"/>
      </c:barChart>
      <c:catAx>
        <c:axId val="9020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416"/>
        <c:crosses val="autoZero"/>
        <c:auto val="1"/>
        <c:lblAlgn val="ctr"/>
        <c:lblOffset val="100"/>
        <c:noMultiLvlLbl val="0"/>
      </c:catAx>
      <c:valAx>
        <c:axId val="9025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0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730</c:v>
                </c:pt>
                <c:pt idx="1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6704"/>
        <c:axId val="154258432"/>
      </c:barChart>
      <c:catAx>
        <c:axId val="15421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432"/>
        <c:crosses val="autoZero"/>
        <c:auto val="1"/>
        <c:lblAlgn val="ctr"/>
        <c:lblOffset val="100"/>
        <c:noMultiLvlLbl val="0"/>
      </c:catAx>
      <c:valAx>
        <c:axId val="1542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405</c:v>
                </c:pt>
                <c:pt idx="1">
                  <c:v>377</c:v>
                </c:pt>
                <c:pt idx="2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01120"/>
        <c:axId val="154892928"/>
      </c:barChart>
      <c:catAx>
        <c:axId val="1545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2928"/>
        <c:crosses val="autoZero"/>
        <c:auto val="1"/>
        <c:lblAlgn val="ctr"/>
        <c:lblOffset val="100"/>
        <c:noMultiLvlLbl val="0"/>
      </c:catAx>
      <c:valAx>
        <c:axId val="1548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0112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12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4704"/>
        <c:axId val="155233280"/>
      </c:barChart>
      <c:catAx>
        <c:axId val="15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280"/>
        <c:crosses val="autoZero"/>
        <c:auto val="1"/>
        <c:lblAlgn val="ctr"/>
        <c:lblOffset val="100"/>
        <c:noMultiLvlLbl val="0"/>
      </c:catAx>
      <c:valAx>
        <c:axId val="15523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440"/>
        <c:axId val="155846144"/>
      </c:barChart>
      <c:catAx>
        <c:axId val="155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144"/>
        <c:crosses val="autoZero"/>
        <c:auto val="1"/>
        <c:lblAlgn val="ctr"/>
        <c:lblOffset val="100"/>
        <c:noMultiLvlLbl val="0"/>
      </c:catAx>
      <c:valAx>
        <c:axId val="15584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3712"/>
        <c:axId val="156083328"/>
      </c:barChart>
      <c:catAx>
        <c:axId val="15600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328"/>
        <c:crosses val="autoZero"/>
        <c:auto val="1"/>
        <c:lblAlgn val="ctr"/>
        <c:lblOffset val="100"/>
        <c:noMultiLvlLbl val="0"/>
      </c:catAx>
      <c:valAx>
        <c:axId val="15608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208.22900000000001</c:v>
                </c:pt>
                <c:pt idx="1">
                  <c:v>257.22899999999998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048"/>
        <c:axId val="156419584"/>
      </c:barChart>
      <c:catAx>
        <c:axId val="156418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9584"/>
        <c:crosses val="autoZero"/>
        <c:auto val="1"/>
        <c:lblAlgn val="ctr"/>
        <c:lblOffset val="100"/>
        <c:noMultiLvlLbl val="0"/>
      </c:catAx>
      <c:valAx>
        <c:axId val="156419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2872</c:v>
                </c:pt>
                <c:pt idx="1">
                  <c:v>2573</c:v>
                </c:pt>
                <c:pt idx="2">
                  <c:v>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29792"/>
        <c:axId val="156531328"/>
      </c:barChart>
      <c:catAx>
        <c:axId val="1565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1328"/>
        <c:crosses val="autoZero"/>
        <c:auto val="1"/>
        <c:lblAlgn val="ctr"/>
        <c:lblOffset val="100"/>
        <c:noMultiLvlLbl val="0"/>
      </c:catAx>
      <c:valAx>
        <c:axId val="1565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2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969664"/>
        <c:axId val="159971200"/>
      </c:barChart>
      <c:catAx>
        <c:axId val="1599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71200"/>
        <c:crosses val="autoZero"/>
        <c:auto val="1"/>
        <c:lblAlgn val="ctr"/>
        <c:lblOffset val="100"/>
        <c:noMultiLvlLbl val="0"/>
      </c:catAx>
      <c:valAx>
        <c:axId val="15997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6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21.3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927104"/>
        <c:axId val="202946048"/>
      </c:barChart>
      <c:catAx>
        <c:axId val="2029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946048"/>
        <c:crosses val="autoZero"/>
        <c:auto val="1"/>
        <c:lblAlgn val="ctr"/>
        <c:lblOffset val="100"/>
        <c:noMultiLvlLbl val="0"/>
      </c:catAx>
      <c:valAx>
        <c:axId val="20294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92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13.609698865858427</c:v>
                </c:pt>
                <c:pt idx="1">
                  <c:v>56.452874462260461</c:v>
                </c:pt>
                <c:pt idx="2">
                  <c:v>29.937426671881113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</c:v>
                </c:pt>
                <c:pt idx="1">
                  <c:v>13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248"/>
        <c:axId val="90561152"/>
      </c:barChart>
      <c:catAx>
        <c:axId val="905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152"/>
        <c:crosses val="autoZero"/>
        <c:auto val="1"/>
        <c:lblAlgn val="ctr"/>
        <c:lblOffset val="100"/>
        <c:noMultiLvlLbl val="0"/>
      </c:catAx>
      <c:valAx>
        <c:axId val="9056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463104"/>
        <c:axId val="205639680"/>
      </c:barChart>
      <c:catAx>
        <c:axId val="2044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39680"/>
        <c:crosses val="autoZero"/>
        <c:auto val="1"/>
        <c:lblAlgn val="ctr"/>
        <c:lblOffset val="100"/>
        <c:noMultiLvlLbl val="0"/>
      </c:catAx>
      <c:valAx>
        <c:axId val="20563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46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747520"/>
        <c:axId val="206749056"/>
      </c:barChart>
      <c:catAx>
        <c:axId val="20674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49056"/>
        <c:crosses val="autoZero"/>
        <c:auto val="1"/>
        <c:lblAlgn val="ctr"/>
        <c:lblOffset val="100"/>
        <c:noMultiLvlLbl val="0"/>
      </c:catAx>
      <c:valAx>
        <c:axId val="20674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74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122.2</c:v>
                </c:pt>
                <c:pt idx="1">
                  <c:v>144.80000000000001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124.3</c:v>
                </c:pt>
                <c:pt idx="1">
                  <c:v>120</c:v>
                </c:pt>
                <c:pt idx="2">
                  <c:v>114.8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6896512"/>
        <c:axId val="207038720"/>
      </c:barChart>
      <c:catAx>
        <c:axId val="20689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038720"/>
        <c:crosses val="autoZero"/>
        <c:auto val="1"/>
        <c:lblAlgn val="ctr"/>
        <c:lblOffset val="100"/>
        <c:noMultiLvlLbl val="0"/>
      </c:catAx>
      <c:valAx>
        <c:axId val="20703872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9651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144</c:v>
                </c:pt>
                <c:pt idx="1">
                  <c:v>117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7256192"/>
        <c:axId val="207263616"/>
      </c:barChart>
      <c:catAx>
        <c:axId val="20725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63616"/>
        <c:crosses val="autoZero"/>
        <c:auto val="1"/>
        <c:lblAlgn val="ctr"/>
        <c:lblOffset val="100"/>
        <c:noMultiLvlLbl val="0"/>
      </c:catAx>
      <c:valAx>
        <c:axId val="2072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5619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532416"/>
        <c:axId val="207534336"/>
      </c:barChart>
      <c:catAx>
        <c:axId val="2075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534336"/>
        <c:crosses val="autoZero"/>
        <c:auto val="1"/>
        <c:lblAlgn val="ctr"/>
        <c:lblOffset val="100"/>
        <c:noMultiLvlLbl val="0"/>
      </c:catAx>
      <c:valAx>
        <c:axId val="2075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53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25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8335232"/>
        <c:axId val="208336768"/>
      </c:barChart>
      <c:catAx>
        <c:axId val="2083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336768"/>
        <c:crosses val="autoZero"/>
        <c:auto val="1"/>
        <c:lblAlgn val="ctr"/>
        <c:lblOffset val="100"/>
        <c:noMultiLvlLbl val="0"/>
      </c:catAx>
      <c:valAx>
        <c:axId val="20833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33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1.4861165428236214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1.8087602659366444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1.8380915134923741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2.1411810715682442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1.9945248337895971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2.2389518967540085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2.1998435666797027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2.2780602268283143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2.7375831052014079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2.8646851779429019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3.4904184591317953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3.8717246773562768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4.1748142354321471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5.308955807587016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4.9569808369182633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2.9526789206100896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2.1314039890496677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1.6327727806022683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022784"/>
        <c:axId val="214122496"/>
      </c:barChart>
      <c:catAx>
        <c:axId val="214022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122496"/>
        <c:crosses val="autoZero"/>
        <c:auto val="1"/>
        <c:lblAlgn val="ctr"/>
        <c:lblOffset val="100"/>
        <c:noMultiLvlLbl val="0"/>
      </c:catAx>
      <c:valAx>
        <c:axId val="2141224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022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1.5838873680093859</c:v>
                </c:pt>
                <c:pt idx="1">
                  <c:v>1.8967540086038328</c:v>
                </c:pt>
                <c:pt idx="2">
                  <c:v>2.2291748142354324</c:v>
                </c:pt>
                <c:pt idx="3">
                  <c:v>2.2780602268283143</c:v>
                </c:pt>
                <c:pt idx="4">
                  <c:v>2.307391474384044</c:v>
                </c:pt>
                <c:pt idx="5">
                  <c:v>2.5713727023856081</c:v>
                </c:pt>
                <c:pt idx="6">
                  <c:v>2.8255768478685961</c:v>
                </c:pt>
                <c:pt idx="7">
                  <c:v>3.0797809933515841</c:v>
                </c:pt>
                <c:pt idx="8">
                  <c:v>2.9331247555729369</c:v>
                </c:pt>
                <c:pt idx="9">
                  <c:v>3.5588580367618308</c:v>
                </c:pt>
                <c:pt idx="10">
                  <c:v>3.6370746969104415</c:v>
                </c:pt>
                <c:pt idx="11">
                  <c:v>3.8912788423934299</c:v>
                </c:pt>
                <c:pt idx="12">
                  <c:v>4.1454829878764174</c:v>
                </c:pt>
                <c:pt idx="13">
                  <c:v>4.526789206100899</c:v>
                </c:pt>
                <c:pt idx="14">
                  <c:v>3.7837309346890891</c:v>
                </c:pt>
                <c:pt idx="15">
                  <c:v>2.1607352366053969</c:v>
                </c:pt>
                <c:pt idx="16">
                  <c:v>1.5154477903793508</c:v>
                </c:pt>
                <c:pt idx="17">
                  <c:v>0.9679311693390692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563456"/>
        <c:axId val="214643072"/>
      </c:barChart>
      <c:catAx>
        <c:axId val="214563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4643072"/>
        <c:crosses val="autoZero"/>
        <c:auto val="1"/>
        <c:lblAlgn val="ctr"/>
        <c:lblOffset val="100"/>
        <c:noMultiLvlLbl val="0"/>
      </c:catAx>
      <c:valAx>
        <c:axId val="214643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56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0.28409090909090912</c:v>
                </c:pt>
                <c:pt idx="1">
                  <c:v>0.35516093229744727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1.94493006993007</c:v>
                </c:pt>
                <c:pt idx="1">
                  <c:v>0.82130965593784688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4D9-41E7-B1E5-97676C98126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4D9-41E7-B1E5-97676C98126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22.508741258741257</c:v>
                </c:pt>
                <c:pt idx="1">
                  <c:v>10.188679245283019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4D9-41E7-B1E5-97676C98126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4D9-41E7-B1E5-97676C98126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28.518356643356647</c:v>
                </c:pt>
                <c:pt idx="1">
                  <c:v>26.548279689234182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4D9-41E7-B1E5-97676C98126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4D9-41E7-B1E5-97676C98126A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35.642482517482513</c:v>
                </c:pt>
                <c:pt idx="1">
                  <c:v>51.764705882352949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4D9-41E7-B1E5-97676C98126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4D9-41E7-B1E5-97676C98126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3.9117132867132867</c:v>
                </c:pt>
                <c:pt idx="1">
                  <c:v>3.7291897891231969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4D9-41E7-B1E5-97676C98126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4D9-41E7-B1E5-97676C98126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7.189685314685315</c:v>
                </c:pt>
                <c:pt idx="1">
                  <c:v>6.5926748057713649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324544"/>
        <c:axId val="215326080"/>
      </c:barChart>
      <c:catAx>
        <c:axId val="21532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326080"/>
        <c:crosses val="autoZero"/>
        <c:auto val="1"/>
        <c:lblAlgn val="ctr"/>
        <c:lblOffset val="100"/>
        <c:noMultiLvlLbl val="0"/>
      </c:catAx>
      <c:valAx>
        <c:axId val="21532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324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5C9-48BE-83A1-01EF1259272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5C9-48BE-83A1-01EF125927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43.138111888111894</c:v>
                </c:pt>
                <c:pt idx="1">
                  <c:v>36.248612652608216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5C9-48BE-83A1-01EF1259272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5C9-48BE-83A1-01EF125927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29.195804195804197</c:v>
                </c:pt>
                <c:pt idx="1">
                  <c:v>36.670366259711436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5C9-48BE-83A1-01EF1259272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5C9-48BE-83A1-01EF125927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27.425699300699304</c:v>
                </c:pt>
                <c:pt idx="1">
                  <c:v>26.79245283018868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0.24038461538461539</c:v>
                </c:pt>
                <c:pt idx="1">
                  <c:v>0.28856825749167592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969792"/>
        <c:axId val="215971328"/>
      </c:barChart>
      <c:catAx>
        <c:axId val="2159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71328"/>
        <c:crosses val="autoZero"/>
        <c:auto val="1"/>
        <c:lblAlgn val="ctr"/>
        <c:lblOffset val="100"/>
        <c:noMultiLvlLbl val="0"/>
      </c:catAx>
      <c:valAx>
        <c:axId val="215971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69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469</c:v>
                </c:pt>
                <c:pt idx="1">
                  <c:v>366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369</c:v>
                </c:pt>
                <c:pt idx="1">
                  <c:v>302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520"/>
        <c:axId val="138803456"/>
      </c:barChart>
      <c:catAx>
        <c:axId val="1386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456"/>
        <c:crosses val="autoZero"/>
        <c:auto val="1"/>
        <c:lblAlgn val="ctr"/>
        <c:lblOffset val="100"/>
        <c:noMultiLvlLbl val="0"/>
      </c:catAx>
      <c:valAx>
        <c:axId val="1388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520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10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6179072"/>
        <c:axId val="216269568"/>
      </c:barChart>
      <c:catAx>
        <c:axId val="216179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269568"/>
        <c:crosses val="autoZero"/>
        <c:auto val="1"/>
        <c:lblAlgn val="ctr"/>
        <c:lblOffset val="100"/>
        <c:noMultiLvlLbl val="0"/>
      </c:catAx>
      <c:valAx>
        <c:axId val="216269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1.24</c:v>
                </c:pt>
                <c:pt idx="1">
                  <c:v>0.55000000000000004</c:v>
                </c:pt>
                <c:pt idx="3">
                  <c:v>0.56999999999999995</c:v>
                </c:pt>
                <c:pt idx="4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6471808"/>
        <c:axId val="216634112"/>
      </c:barChart>
      <c:catAx>
        <c:axId val="21647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634112"/>
        <c:crosses val="autoZero"/>
        <c:auto val="1"/>
        <c:lblAlgn val="ctr"/>
        <c:lblOffset val="100"/>
        <c:noMultiLvlLbl val="0"/>
      </c:catAx>
      <c:valAx>
        <c:axId val="2166341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471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80</c:v>
                </c:pt>
                <c:pt idx="1">
                  <c:v>57.450628366247756</c:v>
                </c:pt>
                <c:pt idx="2">
                  <c:v>31.822971548998947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20</c:v>
                </c:pt>
                <c:pt idx="1">
                  <c:v>42.549371633752244</c:v>
                </c:pt>
                <c:pt idx="2">
                  <c:v>68.17702845100105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6894464"/>
        <c:axId val="216961792"/>
      </c:barChart>
      <c:catAx>
        <c:axId val="216894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961792"/>
        <c:crosses val="autoZero"/>
        <c:auto val="1"/>
        <c:lblAlgn val="ctr"/>
        <c:lblOffset val="100"/>
        <c:noMultiLvlLbl val="0"/>
      </c:catAx>
      <c:valAx>
        <c:axId val="216961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894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</c:v>
                </c:pt>
                <c:pt idx="1">
                  <c:v>21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22</c:v>
                </c:pt>
                <c:pt idx="1">
                  <c:v>30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134592"/>
        <c:axId val="217136128"/>
      </c:barChart>
      <c:catAx>
        <c:axId val="2171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136128"/>
        <c:crosses val="autoZero"/>
        <c:auto val="1"/>
        <c:lblAlgn val="ctr"/>
        <c:lblOffset val="100"/>
        <c:noMultiLvlLbl val="0"/>
      </c:catAx>
      <c:valAx>
        <c:axId val="21713612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713459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141</c:v>
                </c:pt>
                <c:pt idx="1">
                  <c:v>207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119</c:v>
                </c:pt>
                <c:pt idx="1">
                  <c:v>153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298816"/>
        <c:axId val="217301376"/>
      </c:barChart>
      <c:catAx>
        <c:axId val="2172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301376"/>
        <c:crosses val="autoZero"/>
        <c:auto val="1"/>
        <c:lblAlgn val="ctr"/>
        <c:lblOffset val="100"/>
        <c:noMultiLvlLbl val="0"/>
      </c:catAx>
      <c:valAx>
        <c:axId val="2173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729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31.549960660896932</c:v>
                </c:pt>
                <c:pt idx="1">
                  <c:v>35.759096612296112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30.68450039339103</c:v>
                </c:pt>
                <c:pt idx="1">
                  <c:v>25.972396486825595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15.184893784421716</c:v>
                </c:pt>
                <c:pt idx="1">
                  <c:v>17.001254705144291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9.7167584579071598</c:v>
                </c:pt>
                <c:pt idx="1">
                  <c:v>11.856963613550816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7.081038552321008</c:v>
                </c:pt>
                <c:pt idx="1">
                  <c:v>5.2070263488080304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5.7828481510621561</c:v>
                </c:pt>
                <c:pt idx="1">
                  <c:v>4.203262233375157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18251648"/>
        <c:axId val="218253568"/>
      </c:barChart>
      <c:catAx>
        <c:axId val="21825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8253568"/>
        <c:crosses val="autoZero"/>
        <c:auto val="1"/>
        <c:lblAlgn val="ctr"/>
        <c:lblOffset val="100"/>
        <c:noMultiLvlLbl val="0"/>
      </c:catAx>
      <c:valAx>
        <c:axId val="218253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251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58.67</c:v>
                </c:pt>
                <c:pt idx="1">
                  <c:v>34.49</c:v>
                </c:pt>
                <c:pt idx="2">
                  <c:v>5.68</c:v>
                </c:pt>
                <c:pt idx="3">
                  <c:v>1.03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62.02</c:v>
                </c:pt>
                <c:pt idx="1">
                  <c:v>31.89</c:v>
                </c:pt>
                <c:pt idx="2">
                  <c:v>4.87</c:v>
                </c:pt>
                <c:pt idx="3">
                  <c:v>0.94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18317184"/>
        <c:axId val="218320256"/>
      </c:barChart>
      <c:catAx>
        <c:axId val="2183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320256"/>
        <c:crosses val="autoZero"/>
        <c:auto val="1"/>
        <c:lblAlgn val="ctr"/>
        <c:lblOffset val="100"/>
        <c:noMultiLvlLbl val="0"/>
      </c:catAx>
      <c:valAx>
        <c:axId val="218320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3171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50331</c:v>
                </c:pt>
                <c:pt idx="1">
                  <c:v>55670</c:v>
                </c:pt>
                <c:pt idx="2">
                  <c:v>63149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815872"/>
        <c:axId val="219027712"/>
      </c:barChart>
      <c:catAx>
        <c:axId val="2188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027712"/>
        <c:crosses val="autoZero"/>
        <c:auto val="1"/>
        <c:lblAlgn val="ctr"/>
        <c:lblOffset val="100"/>
        <c:noMultiLvlLbl val="0"/>
      </c:catAx>
      <c:valAx>
        <c:axId val="21902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81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982</c:v>
                </c:pt>
                <c:pt idx="1">
                  <c:v>998</c:v>
                </c:pt>
                <c:pt idx="2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1728</c:v>
                </c:pt>
                <c:pt idx="1">
                  <c:v>1750</c:v>
                </c:pt>
                <c:pt idx="2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064960"/>
        <c:axId val="219080192"/>
      </c:barChart>
      <c:catAx>
        <c:axId val="2190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080192"/>
        <c:crosses val="autoZero"/>
        <c:auto val="1"/>
        <c:lblAlgn val="ctr"/>
        <c:lblOffset val="100"/>
        <c:noMultiLvlLbl val="0"/>
      </c:catAx>
      <c:valAx>
        <c:axId val="2190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06496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15.6</c:v>
                </c:pt>
                <c:pt idx="1">
                  <c:v>33.1</c:v>
                </c:pt>
                <c:pt idx="2">
                  <c:v>2</c:v>
                </c:pt>
                <c:pt idx="3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58.6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65.161290322580641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34.838709677419352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0173824"/>
        <c:axId val="220175360"/>
      </c:barChart>
      <c:catAx>
        <c:axId val="22017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175360"/>
        <c:crosses val="autoZero"/>
        <c:auto val="1"/>
        <c:lblAlgn val="ctr"/>
        <c:lblOffset val="100"/>
        <c:noMultiLvlLbl val="0"/>
      </c:catAx>
      <c:valAx>
        <c:axId val="2201753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1738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7.5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0555136"/>
        <c:axId val="220569984"/>
      </c:barChart>
      <c:catAx>
        <c:axId val="2205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569984"/>
        <c:crosses val="autoZero"/>
        <c:auto val="1"/>
        <c:lblAlgn val="ctr"/>
        <c:lblOffset val="100"/>
        <c:noMultiLvlLbl val="0"/>
      </c:catAx>
      <c:valAx>
        <c:axId val="22056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55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</c:v>
                </c:pt>
                <c:pt idx="1">
                  <c:v>37.4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312896"/>
        <c:axId val="221353856"/>
      </c:barChart>
      <c:catAx>
        <c:axId val="2213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353856"/>
        <c:crosses val="autoZero"/>
        <c:auto val="1"/>
        <c:lblAlgn val="ctr"/>
        <c:lblOffset val="100"/>
        <c:noMultiLvlLbl val="0"/>
      </c:catAx>
      <c:valAx>
        <c:axId val="2213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31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35.71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1443584"/>
        <c:axId val="221445120"/>
      </c:barChart>
      <c:catAx>
        <c:axId val="2214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45120"/>
        <c:crosses val="autoZero"/>
        <c:auto val="1"/>
        <c:lblAlgn val="ctr"/>
        <c:lblOffset val="100"/>
        <c:noMultiLvlLbl val="0"/>
      </c:catAx>
      <c:valAx>
        <c:axId val="2214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14435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11826</c:v>
                </c:pt>
                <c:pt idx="1">
                  <c:v>13700</c:v>
                </c:pt>
                <c:pt idx="2">
                  <c:v>13778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1234</c:v>
                </c:pt>
                <c:pt idx="1">
                  <c:v>1199</c:v>
                </c:pt>
                <c:pt idx="2">
                  <c:v>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31584"/>
        <c:axId val="156933120"/>
      </c:barChart>
      <c:catAx>
        <c:axId val="15693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3120"/>
        <c:crosses val="autoZero"/>
        <c:auto val="1"/>
        <c:lblAlgn val="ctr"/>
        <c:lblOffset val="100"/>
        <c:noMultiLvlLbl val="0"/>
      </c:catAx>
      <c:valAx>
        <c:axId val="156933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6931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28968</c:v>
                </c:pt>
                <c:pt idx="1">
                  <c:v>31249</c:v>
                </c:pt>
                <c:pt idx="2">
                  <c:v>47313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13332</c:v>
                </c:pt>
                <c:pt idx="1">
                  <c:v>2489</c:v>
                </c:pt>
                <c:pt idx="2">
                  <c:v>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037696"/>
        <c:axId val="157039232"/>
      </c:barChart>
      <c:catAx>
        <c:axId val="15703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39232"/>
        <c:crosses val="autoZero"/>
        <c:auto val="1"/>
        <c:lblAlgn val="ctr"/>
        <c:lblOffset val="100"/>
        <c:noMultiLvlLbl val="0"/>
      </c:catAx>
      <c:valAx>
        <c:axId val="157039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03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10.8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053696"/>
        <c:axId val="157055232"/>
      </c:barChart>
      <c:catAx>
        <c:axId val="1570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55232"/>
        <c:crosses val="autoZero"/>
        <c:auto val="1"/>
        <c:lblAlgn val="ctr"/>
        <c:lblOffset val="100"/>
        <c:noMultiLvlLbl val="0"/>
      </c:catAx>
      <c:valAx>
        <c:axId val="157055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05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17.8</c:v>
                </c:pt>
                <c:pt idx="1">
                  <c:v>18.600000000000001</c:v>
                </c:pt>
                <c:pt idx="2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098368"/>
        <c:axId val="157099904"/>
      </c:barChart>
      <c:catAx>
        <c:axId val="1570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99904"/>
        <c:crosses val="autoZero"/>
        <c:auto val="1"/>
        <c:lblAlgn val="ctr"/>
        <c:lblOffset val="100"/>
        <c:noMultiLvlLbl val="0"/>
      </c:catAx>
      <c:valAx>
        <c:axId val="15709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98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22880.62</c:v>
                </c:pt>
                <c:pt idx="1">
                  <c:v>18656.52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18464"/>
        <c:axId val="157120000"/>
      </c:barChart>
      <c:catAx>
        <c:axId val="15711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20000"/>
        <c:crosses val="autoZero"/>
        <c:auto val="1"/>
        <c:lblAlgn val="ctr"/>
        <c:lblOffset val="100"/>
        <c:noMultiLvlLbl val="0"/>
      </c:catAx>
      <c:valAx>
        <c:axId val="15712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90</c:v>
                </c:pt>
                <c:pt idx="1">
                  <c:v>89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233152"/>
        <c:axId val="157234688"/>
      </c:barChart>
      <c:catAx>
        <c:axId val="1572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34688"/>
        <c:crosses val="autoZero"/>
        <c:auto val="1"/>
        <c:lblAlgn val="ctr"/>
        <c:lblOffset val="100"/>
        <c:noMultiLvlLbl val="0"/>
      </c:catAx>
      <c:valAx>
        <c:axId val="15723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2331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137-45F9-B17B-51D22288CFA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137-45F9-B17B-51D22288CFA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18.7</c:v>
                </c:pt>
                <c:pt idx="1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137-45F9-B17B-51D22288CFA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137-45F9-B17B-51D22288CFA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58.1</c:v>
                </c:pt>
                <c:pt idx="1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137-45F9-B17B-51D22288CFA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23.2</c:v>
                </c:pt>
                <c:pt idx="1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040"/>
        <c:axId val="152957696"/>
      </c:barChart>
      <c:catAx>
        <c:axId val="15291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204</c:v>
                </c:pt>
                <c:pt idx="1">
                  <c:v>198</c:v>
                </c:pt>
                <c:pt idx="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183</c:v>
                </c:pt>
                <c:pt idx="1">
                  <c:v>218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32064"/>
        <c:axId val="157437952"/>
      </c:barChart>
      <c:catAx>
        <c:axId val="1574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37952"/>
        <c:crosses val="autoZero"/>
        <c:auto val="1"/>
        <c:lblAlgn val="ctr"/>
        <c:lblOffset val="100"/>
        <c:noMultiLvlLbl val="0"/>
      </c:catAx>
      <c:valAx>
        <c:axId val="1574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3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</c:v>
                </c:pt>
                <c:pt idx="1">
                  <c:v>13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60352"/>
        <c:axId val="157461888"/>
      </c:barChart>
      <c:catAx>
        <c:axId val="1574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61888"/>
        <c:crosses val="autoZero"/>
        <c:auto val="1"/>
        <c:lblAlgn val="ctr"/>
        <c:lblOffset val="100"/>
        <c:noMultiLvlLbl val="0"/>
      </c:catAx>
      <c:valAx>
        <c:axId val="157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60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469</c:v>
                </c:pt>
                <c:pt idx="1">
                  <c:v>366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369</c:v>
                </c:pt>
                <c:pt idx="1">
                  <c:v>302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92736"/>
        <c:axId val="157494272"/>
      </c:barChart>
      <c:catAx>
        <c:axId val="1574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4272"/>
        <c:crosses val="autoZero"/>
        <c:auto val="1"/>
        <c:lblAlgn val="ctr"/>
        <c:lblOffset val="100"/>
        <c:noMultiLvlLbl val="0"/>
      </c:catAx>
      <c:valAx>
        <c:axId val="15749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492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58.6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627-4287-8727-BDF4C4BC0F6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627-4287-8727-BDF4C4BC0F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18.7</c:v>
                </c:pt>
                <c:pt idx="1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627-4287-8727-BDF4C4BC0F6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627-4287-8727-BDF4C4BC0F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58.1</c:v>
                </c:pt>
                <c:pt idx="1">
                  <c:v>59.3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627-4287-8727-BDF4C4BC0F6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627-4287-8727-BDF4C4BC0F6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23.2</c:v>
                </c:pt>
                <c:pt idx="1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7587712"/>
        <c:axId val="157597696"/>
      </c:barChart>
      <c:catAx>
        <c:axId val="15758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597696"/>
        <c:crosses val="autoZero"/>
        <c:auto val="1"/>
        <c:lblAlgn val="ctr"/>
        <c:lblOffset val="100"/>
        <c:noMultiLvlLbl val="0"/>
      </c:catAx>
      <c:valAx>
        <c:axId val="15759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5877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7607808"/>
        <c:axId val="157609344"/>
      </c:barChart>
      <c:catAx>
        <c:axId val="15760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09344"/>
        <c:crosses val="autoZero"/>
        <c:auto val="1"/>
        <c:lblAlgn val="ctr"/>
        <c:lblOffset val="100"/>
        <c:noMultiLvlLbl val="0"/>
      </c:catAx>
      <c:valAx>
        <c:axId val="1576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60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</c:v>
                </c:pt>
                <c:pt idx="1">
                  <c:v>49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</c:v>
                </c:pt>
                <c:pt idx="1">
                  <c:v>49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40960"/>
        <c:axId val="157655040"/>
      </c:barChart>
      <c:catAx>
        <c:axId val="15764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55040"/>
        <c:crosses val="autoZero"/>
        <c:auto val="1"/>
        <c:lblAlgn val="ctr"/>
        <c:lblOffset val="100"/>
        <c:noMultiLvlLbl val="0"/>
      </c:catAx>
      <c:valAx>
        <c:axId val="1576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4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85632"/>
        <c:axId val="157687168"/>
      </c:barChart>
      <c:catAx>
        <c:axId val="1576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87168"/>
        <c:crosses val="autoZero"/>
        <c:auto val="1"/>
        <c:lblAlgn val="ctr"/>
        <c:lblOffset val="100"/>
        <c:noMultiLvlLbl val="0"/>
      </c:catAx>
      <c:valAx>
        <c:axId val="15768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85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730</c:v>
                </c:pt>
                <c:pt idx="1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09824"/>
        <c:axId val="157711360"/>
      </c:barChart>
      <c:catAx>
        <c:axId val="1577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711360"/>
        <c:crosses val="autoZero"/>
        <c:auto val="1"/>
        <c:lblAlgn val="ctr"/>
        <c:lblOffset val="100"/>
        <c:noMultiLvlLbl val="0"/>
      </c:catAx>
      <c:valAx>
        <c:axId val="15771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0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405</c:v>
                </c:pt>
                <c:pt idx="1">
                  <c:v>377</c:v>
                </c:pt>
                <c:pt idx="2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44128"/>
        <c:axId val="157758208"/>
      </c:barChart>
      <c:catAx>
        <c:axId val="1577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58208"/>
        <c:crosses val="autoZero"/>
        <c:auto val="1"/>
        <c:lblAlgn val="ctr"/>
        <c:lblOffset val="100"/>
        <c:noMultiLvlLbl val="0"/>
      </c:catAx>
      <c:valAx>
        <c:axId val="15775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4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39.5</c:v>
                </c:pt>
                <c:pt idx="1">
                  <c:v>42.5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60.5</c:v>
                </c:pt>
                <c:pt idx="1">
                  <c:v>57.5</c:v>
                </c:pt>
                <c:pt idx="2">
                  <c:v>60.5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608"/>
        <c:axId val="153286144"/>
      </c:barChart>
      <c:catAx>
        <c:axId val="1532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144"/>
        <c:crosses val="autoZero"/>
        <c:auto val="1"/>
        <c:lblAlgn val="ctr"/>
        <c:lblOffset val="100"/>
        <c:noMultiLvlLbl val="0"/>
      </c:catAx>
      <c:valAx>
        <c:axId val="15328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12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72800"/>
        <c:axId val="157786880"/>
      </c:barChart>
      <c:catAx>
        <c:axId val="15777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86880"/>
        <c:crosses val="autoZero"/>
        <c:auto val="1"/>
        <c:lblAlgn val="ctr"/>
        <c:lblOffset val="100"/>
        <c:noMultiLvlLbl val="0"/>
      </c:catAx>
      <c:valAx>
        <c:axId val="157786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7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29376"/>
        <c:axId val="157843456"/>
      </c:barChart>
      <c:catAx>
        <c:axId val="15782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43456"/>
        <c:crosses val="autoZero"/>
        <c:auto val="1"/>
        <c:lblAlgn val="ctr"/>
        <c:lblOffset val="100"/>
        <c:noMultiLvlLbl val="0"/>
      </c:catAx>
      <c:valAx>
        <c:axId val="157843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2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2872</c:v>
                </c:pt>
                <c:pt idx="1">
                  <c:v>2573</c:v>
                </c:pt>
                <c:pt idx="2">
                  <c:v>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72128"/>
        <c:axId val="157873664"/>
      </c:barChart>
      <c:catAx>
        <c:axId val="1578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3664"/>
        <c:crosses val="autoZero"/>
        <c:auto val="1"/>
        <c:lblAlgn val="ctr"/>
        <c:lblOffset val="100"/>
        <c:noMultiLvlLbl val="0"/>
      </c:catAx>
      <c:valAx>
        <c:axId val="15787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7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13.609698865858427</c:v>
                </c:pt>
                <c:pt idx="1">
                  <c:v>56.452874462260461</c:v>
                </c:pt>
                <c:pt idx="2">
                  <c:v>29.937426671881113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007680"/>
        <c:axId val="158009216"/>
      </c:barChart>
      <c:catAx>
        <c:axId val="1580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09216"/>
        <c:crosses val="autoZero"/>
        <c:auto val="1"/>
        <c:lblAlgn val="ctr"/>
        <c:lblOffset val="100"/>
        <c:noMultiLvlLbl val="0"/>
      </c:catAx>
      <c:valAx>
        <c:axId val="15800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00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040064"/>
        <c:axId val="158041600"/>
      </c:barChart>
      <c:catAx>
        <c:axId val="158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41600"/>
        <c:crosses val="autoZero"/>
        <c:auto val="1"/>
        <c:lblAlgn val="ctr"/>
        <c:lblOffset val="100"/>
        <c:noMultiLvlLbl val="0"/>
      </c:catAx>
      <c:valAx>
        <c:axId val="15804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04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122.2</c:v>
                </c:pt>
                <c:pt idx="1">
                  <c:v>144.80000000000001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124.3</c:v>
                </c:pt>
                <c:pt idx="1">
                  <c:v>120</c:v>
                </c:pt>
                <c:pt idx="2">
                  <c:v>114.8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080384"/>
        <c:axId val="158086272"/>
      </c:barChart>
      <c:catAx>
        <c:axId val="15808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86272"/>
        <c:crosses val="autoZero"/>
        <c:auto val="1"/>
        <c:lblAlgn val="ctr"/>
        <c:lblOffset val="100"/>
        <c:noMultiLvlLbl val="0"/>
      </c:catAx>
      <c:valAx>
        <c:axId val="158086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80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144</c:v>
                </c:pt>
                <c:pt idx="1">
                  <c:v>117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111232"/>
        <c:axId val="158112768"/>
      </c:barChart>
      <c:catAx>
        <c:axId val="1581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12768"/>
        <c:crosses val="autoZero"/>
        <c:auto val="1"/>
        <c:lblAlgn val="ctr"/>
        <c:lblOffset val="100"/>
        <c:noMultiLvlLbl val="0"/>
      </c:catAx>
      <c:valAx>
        <c:axId val="158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1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04672"/>
        <c:axId val="158206208"/>
      </c:barChart>
      <c:catAx>
        <c:axId val="1582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6208"/>
        <c:crosses val="autoZero"/>
        <c:auto val="1"/>
        <c:lblAlgn val="ctr"/>
        <c:lblOffset val="100"/>
        <c:noMultiLvlLbl val="0"/>
      </c:catAx>
      <c:valAx>
        <c:axId val="15820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25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37056"/>
        <c:axId val="158238592"/>
      </c:barChart>
      <c:catAx>
        <c:axId val="1582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38592"/>
        <c:crosses val="autoZero"/>
        <c:auto val="1"/>
        <c:lblAlgn val="ctr"/>
        <c:lblOffset val="100"/>
        <c:noMultiLvlLbl val="0"/>
      </c:catAx>
      <c:valAx>
        <c:axId val="15823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37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216"/>
        <c:axId val="153450752"/>
      </c:barChart>
      <c:catAx>
        <c:axId val="15344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0752"/>
        <c:crosses val="autoZero"/>
        <c:auto val="1"/>
        <c:lblAlgn val="ctr"/>
        <c:lblOffset val="100"/>
        <c:noMultiLvlLbl val="0"/>
      </c:catAx>
      <c:valAx>
        <c:axId val="1534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1.4861165428236214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1.8087602659366444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1.8380915134923741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2.1411810715682442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1.9945248337895971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2.2389518967540085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2.1998435666797027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2.2780602268283143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2.7375831052014079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2.8646851779429019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3.4904184591317953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3.8717246773562768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4.1748142354321471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5.308955807587016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4.9569808369182633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2.9526789206100896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2.1314039890496677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1.6327727806022683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374144"/>
        <c:axId val="158375936"/>
      </c:barChart>
      <c:catAx>
        <c:axId val="1583741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375936"/>
        <c:crosses val="autoZero"/>
        <c:auto val="1"/>
        <c:lblAlgn val="ctr"/>
        <c:lblOffset val="100"/>
        <c:noMultiLvlLbl val="0"/>
      </c:catAx>
      <c:valAx>
        <c:axId val="1583759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374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1.5838873680093859</c:v>
                </c:pt>
                <c:pt idx="1">
                  <c:v>1.8967540086038328</c:v>
                </c:pt>
                <c:pt idx="2">
                  <c:v>2.2291748142354324</c:v>
                </c:pt>
                <c:pt idx="3">
                  <c:v>2.2780602268283143</c:v>
                </c:pt>
                <c:pt idx="4">
                  <c:v>2.307391474384044</c:v>
                </c:pt>
                <c:pt idx="5">
                  <c:v>2.5713727023856081</c:v>
                </c:pt>
                <c:pt idx="6">
                  <c:v>2.8255768478685961</c:v>
                </c:pt>
                <c:pt idx="7">
                  <c:v>3.0797809933515841</c:v>
                </c:pt>
                <c:pt idx="8">
                  <c:v>2.9331247555729369</c:v>
                </c:pt>
                <c:pt idx="9">
                  <c:v>3.5588580367618308</c:v>
                </c:pt>
                <c:pt idx="10">
                  <c:v>3.6370746969104415</c:v>
                </c:pt>
                <c:pt idx="11">
                  <c:v>3.8912788423934299</c:v>
                </c:pt>
                <c:pt idx="12">
                  <c:v>4.1454829878764174</c:v>
                </c:pt>
                <c:pt idx="13">
                  <c:v>4.526789206100899</c:v>
                </c:pt>
                <c:pt idx="14">
                  <c:v>3.7837309346890891</c:v>
                </c:pt>
                <c:pt idx="15">
                  <c:v>2.1607352366053969</c:v>
                </c:pt>
                <c:pt idx="16">
                  <c:v>1.5154477903793508</c:v>
                </c:pt>
                <c:pt idx="17">
                  <c:v>0.9679311693390692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383104"/>
        <c:axId val="158384896"/>
      </c:barChart>
      <c:catAx>
        <c:axId val="1583831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384896"/>
        <c:crosses val="autoZero"/>
        <c:auto val="1"/>
        <c:lblAlgn val="ctr"/>
        <c:lblOffset val="100"/>
        <c:noMultiLvlLbl val="0"/>
      </c:catAx>
      <c:valAx>
        <c:axId val="1583848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83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0.28409090909090912</c:v>
                </c:pt>
                <c:pt idx="1">
                  <c:v>0.35516093229744727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1.94493006993007</c:v>
                </c:pt>
                <c:pt idx="1">
                  <c:v>0.82130965593784688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BC0-4108-8CB9-DAD700F8A33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BC0-4108-8CB9-DAD700F8A33A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BC0-4108-8CB9-DAD700F8A33A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BC0-4108-8CB9-DAD700F8A33A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22.508741258741257</c:v>
                </c:pt>
                <c:pt idx="1">
                  <c:v>10.188679245283019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BC0-4108-8CB9-DAD700F8A33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BC0-4108-8CB9-DAD700F8A33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28.518356643356647</c:v>
                </c:pt>
                <c:pt idx="1">
                  <c:v>26.548279689234182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BC0-4108-8CB9-DAD700F8A33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BC0-4108-8CB9-DAD700F8A33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35.642482517482513</c:v>
                </c:pt>
                <c:pt idx="1">
                  <c:v>51.764705882352949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BC0-4108-8CB9-DAD700F8A33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BC0-4108-8CB9-DAD700F8A33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3.9117132867132867</c:v>
                </c:pt>
                <c:pt idx="1">
                  <c:v>3.7291897891231969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BC0-4108-8CB9-DAD700F8A33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BC0-4108-8CB9-DAD700F8A33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7.189685314685315</c:v>
                </c:pt>
                <c:pt idx="1">
                  <c:v>6.5926748057713649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551040"/>
        <c:axId val="158561024"/>
      </c:barChart>
      <c:catAx>
        <c:axId val="15855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61024"/>
        <c:crosses val="autoZero"/>
        <c:auto val="1"/>
        <c:lblAlgn val="ctr"/>
        <c:lblOffset val="100"/>
        <c:noMultiLvlLbl val="0"/>
      </c:catAx>
      <c:valAx>
        <c:axId val="15856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51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CA9-46C9-A984-95CB89C2E76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CA9-46C9-A984-95CB89C2E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43.138111888111894</c:v>
                </c:pt>
                <c:pt idx="1">
                  <c:v>36.248612652608216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CA9-46C9-A984-95CB89C2E76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CA9-46C9-A984-95CB89C2E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29.195804195804197</c:v>
                </c:pt>
                <c:pt idx="1">
                  <c:v>36.670366259711436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CA9-46C9-A984-95CB89C2E76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CA9-46C9-A984-95CB89C2E76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27.425699300699304</c:v>
                </c:pt>
                <c:pt idx="1">
                  <c:v>26.79245283018868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0.24038461538461539</c:v>
                </c:pt>
                <c:pt idx="1">
                  <c:v>0.28856825749167592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605312"/>
        <c:axId val="158606848"/>
      </c:barChart>
      <c:catAx>
        <c:axId val="15860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06848"/>
        <c:crosses val="autoZero"/>
        <c:auto val="1"/>
        <c:lblAlgn val="ctr"/>
        <c:lblOffset val="100"/>
        <c:noMultiLvlLbl val="0"/>
      </c:catAx>
      <c:valAx>
        <c:axId val="15860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05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10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8641536"/>
        <c:axId val="158655616"/>
      </c:barChart>
      <c:catAx>
        <c:axId val="158641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55616"/>
        <c:crosses val="autoZero"/>
        <c:auto val="1"/>
        <c:lblAlgn val="ctr"/>
        <c:lblOffset val="100"/>
        <c:noMultiLvlLbl val="0"/>
      </c:catAx>
      <c:valAx>
        <c:axId val="158655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4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1.24</c:v>
                </c:pt>
                <c:pt idx="1">
                  <c:v>0.55000000000000004</c:v>
                </c:pt>
                <c:pt idx="3">
                  <c:v>0.56999999999999995</c:v>
                </c:pt>
                <c:pt idx="4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700288"/>
        <c:axId val="158701824"/>
      </c:barChart>
      <c:catAx>
        <c:axId val="1587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01824"/>
        <c:crosses val="autoZero"/>
        <c:auto val="1"/>
        <c:lblAlgn val="ctr"/>
        <c:lblOffset val="100"/>
        <c:noMultiLvlLbl val="0"/>
      </c:catAx>
      <c:valAx>
        <c:axId val="15870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0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80</c:v>
                </c:pt>
                <c:pt idx="1">
                  <c:v>57.450628366247756</c:v>
                </c:pt>
                <c:pt idx="2">
                  <c:v>31.822971548998947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20</c:v>
                </c:pt>
                <c:pt idx="1">
                  <c:v>42.549371633752244</c:v>
                </c:pt>
                <c:pt idx="2">
                  <c:v>68.17702845100105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2768"/>
        <c:axId val="158754304"/>
      </c:barChart>
      <c:catAx>
        <c:axId val="15875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304"/>
        <c:crosses val="autoZero"/>
        <c:auto val="1"/>
        <c:lblAlgn val="ctr"/>
        <c:lblOffset val="100"/>
        <c:noMultiLvlLbl val="0"/>
      </c:catAx>
      <c:valAx>
        <c:axId val="1587543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2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21.3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787456"/>
        <c:axId val="158788992"/>
      </c:barChart>
      <c:catAx>
        <c:axId val="1587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88992"/>
        <c:crosses val="autoZero"/>
        <c:auto val="1"/>
        <c:lblAlgn val="ctr"/>
        <c:lblOffset val="100"/>
        <c:noMultiLvlLbl val="0"/>
      </c:catAx>
      <c:valAx>
        <c:axId val="15878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8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</c:v>
                </c:pt>
                <c:pt idx="1">
                  <c:v>21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22</c:v>
                </c:pt>
                <c:pt idx="1">
                  <c:v>30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23552"/>
        <c:axId val="158825088"/>
      </c:barChart>
      <c:catAx>
        <c:axId val="1588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25088"/>
        <c:crosses val="autoZero"/>
        <c:auto val="1"/>
        <c:lblAlgn val="ctr"/>
        <c:lblOffset val="100"/>
        <c:noMultiLvlLbl val="0"/>
      </c:catAx>
      <c:valAx>
        <c:axId val="15882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23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141</c:v>
                </c:pt>
                <c:pt idx="1">
                  <c:v>207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119</c:v>
                </c:pt>
                <c:pt idx="1">
                  <c:v>153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933760"/>
        <c:axId val="158935296"/>
      </c:barChart>
      <c:catAx>
        <c:axId val="1589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935296"/>
        <c:crosses val="autoZero"/>
        <c:auto val="1"/>
        <c:lblAlgn val="ctr"/>
        <c:lblOffset val="100"/>
        <c:noMultiLvlLbl val="0"/>
      </c:catAx>
      <c:valAx>
        <c:axId val="1589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933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</c:v>
                </c:pt>
                <c:pt idx="1">
                  <c:v>49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</c:v>
                </c:pt>
                <c:pt idx="1">
                  <c:v>49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056"/>
        <c:axId val="153598592"/>
      </c:barChart>
      <c:catAx>
        <c:axId val="15359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592"/>
        <c:crosses val="autoZero"/>
        <c:auto val="1"/>
        <c:lblAlgn val="ctr"/>
        <c:lblOffset val="100"/>
        <c:noMultiLvlLbl val="0"/>
      </c:catAx>
      <c:valAx>
        <c:axId val="1535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31.549960660896932</c:v>
                </c:pt>
                <c:pt idx="1">
                  <c:v>35.759096612296112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30.68450039339103</c:v>
                </c:pt>
                <c:pt idx="1">
                  <c:v>25.972396486825595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15.184893784421716</c:v>
                </c:pt>
                <c:pt idx="1">
                  <c:v>17.001254705144291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9.7167584579071598</c:v>
                </c:pt>
                <c:pt idx="1">
                  <c:v>11.856963613550816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7.081038552321008</c:v>
                </c:pt>
                <c:pt idx="1">
                  <c:v>5.2070263488080304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5.7828481510621561</c:v>
                </c:pt>
                <c:pt idx="1">
                  <c:v>4.203262233375157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062656"/>
        <c:axId val="159072640"/>
      </c:barChart>
      <c:catAx>
        <c:axId val="1590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72640"/>
        <c:crosses val="autoZero"/>
        <c:auto val="1"/>
        <c:lblAlgn val="ctr"/>
        <c:lblOffset val="100"/>
        <c:noMultiLvlLbl val="0"/>
      </c:catAx>
      <c:valAx>
        <c:axId val="159072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62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58.67</c:v>
                </c:pt>
                <c:pt idx="1">
                  <c:v>34.49</c:v>
                </c:pt>
                <c:pt idx="2">
                  <c:v>5.68</c:v>
                </c:pt>
                <c:pt idx="3">
                  <c:v>1.03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62.02</c:v>
                </c:pt>
                <c:pt idx="1">
                  <c:v>31.89</c:v>
                </c:pt>
                <c:pt idx="2">
                  <c:v>4.87</c:v>
                </c:pt>
                <c:pt idx="3">
                  <c:v>0.94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199616"/>
        <c:axId val="159201152"/>
      </c:barChart>
      <c:catAx>
        <c:axId val="15919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01152"/>
        <c:crosses val="autoZero"/>
        <c:auto val="1"/>
        <c:lblAlgn val="ctr"/>
        <c:lblOffset val="100"/>
        <c:noMultiLvlLbl val="0"/>
      </c:catAx>
      <c:valAx>
        <c:axId val="15920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99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50331</c:v>
                </c:pt>
                <c:pt idx="1">
                  <c:v>55670</c:v>
                </c:pt>
                <c:pt idx="2">
                  <c:v>63149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217920"/>
        <c:axId val="159219712"/>
      </c:barChart>
      <c:catAx>
        <c:axId val="1592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19712"/>
        <c:crosses val="autoZero"/>
        <c:auto val="1"/>
        <c:lblAlgn val="ctr"/>
        <c:lblOffset val="100"/>
        <c:noMultiLvlLbl val="0"/>
      </c:catAx>
      <c:valAx>
        <c:axId val="1592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1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982</c:v>
                </c:pt>
                <c:pt idx="1">
                  <c:v>998</c:v>
                </c:pt>
                <c:pt idx="2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1728</c:v>
                </c:pt>
                <c:pt idx="1">
                  <c:v>1750</c:v>
                </c:pt>
                <c:pt idx="2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237632"/>
        <c:axId val="159239168"/>
      </c:barChart>
      <c:catAx>
        <c:axId val="1592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39168"/>
        <c:crosses val="autoZero"/>
        <c:auto val="1"/>
        <c:lblAlgn val="ctr"/>
        <c:lblOffset val="100"/>
        <c:noMultiLvlLbl val="0"/>
      </c:catAx>
      <c:valAx>
        <c:axId val="15923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37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15.6</c:v>
                </c:pt>
                <c:pt idx="1">
                  <c:v>33.1</c:v>
                </c:pt>
                <c:pt idx="2">
                  <c:v>2</c:v>
                </c:pt>
                <c:pt idx="3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65.161290322580641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34.838709677419352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9400320"/>
        <c:axId val="159401856"/>
      </c:barChart>
      <c:catAx>
        <c:axId val="159400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401856"/>
        <c:crosses val="autoZero"/>
        <c:auto val="1"/>
        <c:lblAlgn val="ctr"/>
        <c:lblOffset val="100"/>
        <c:noMultiLvlLbl val="0"/>
      </c:catAx>
      <c:valAx>
        <c:axId val="159401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4003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35008"/>
        <c:axId val="159436800"/>
      </c:barChart>
      <c:catAx>
        <c:axId val="1594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36800"/>
        <c:crosses val="autoZero"/>
        <c:auto val="1"/>
        <c:lblAlgn val="ctr"/>
        <c:lblOffset val="100"/>
        <c:noMultiLvlLbl val="0"/>
      </c:catAx>
      <c:valAx>
        <c:axId val="15943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7.5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57280"/>
        <c:axId val="159458816"/>
      </c:barChart>
      <c:catAx>
        <c:axId val="1594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58816"/>
        <c:crosses val="autoZero"/>
        <c:auto val="1"/>
        <c:lblAlgn val="ctr"/>
        <c:lblOffset val="100"/>
        <c:noMultiLvlLbl val="0"/>
      </c:catAx>
      <c:valAx>
        <c:axId val="1594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5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</c:v>
                </c:pt>
                <c:pt idx="1">
                  <c:v>37.4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95680"/>
        <c:axId val="159497216"/>
      </c:barChart>
      <c:catAx>
        <c:axId val="1594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97216"/>
        <c:crosses val="autoZero"/>
        <c:auto val="1"/>
        <c:lblAlgn val="ctr"/>
        <c:lblOffset val="100"/>
        <c:noMultiLvlLbl val="0"/>
      </c:catAx>
      <c:valAx>
        <c:axId val="15949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49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35.71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33.33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9593216"/>
        <c:axId val="159594752"/>
      </c:barChart>
      <c:catAx>
        <c:axId val="1595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594752"/>
        <c:crosses val="autoZero"/>
        <c:auto val="1"/>
        <c:lblAlgn val="ctr"/>
        <c:lblOffset val="100"/>
        <c:noMultiLvlLbl val="0"/>
      </c:catAx>
      <c:valAx>
        <c:axId val="159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593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008"/>
        <c:axId val="153900544"/>
      </c:barChart>
      <c:catAx>
        <c:axId val="15389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544"/>
        <c:crosses val="autoZero"/>
        <c:auto val="1"/>
        <c:lblAlgn val="ctr"/>
        <c:lblOffset val="100"/>
        <c:noMultiLvlLbl val="0"/>
      </c:catAx>
      <c:valAx>
        <c:axId val="1539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615616"/>
        <c:axId val="159625600"/>
      </c:barChart>
      <c:catAx>
        <c:axId val="1596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25600"/>
        <c:crosses val="autoZero"/>
        <c:auto val="1"/>
        <c:lblAlgn val="ctr"/>
        <c:lblOffset val="100"/>
        <c:noMultiLvlLbl val="0"/>
      </c:catAx>
      <c:valAx>
        <c:axId val="15962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1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39.5</c:v>
                </c:pt>
                <c:pt idx="1">
                  <c:v>42.5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60.5</c:v>
                </c:pt>
                <c:pt idx="1">
                  <c:v>57.5</c:v>
                </c:pt>
                <c:pt idx="2">
                  <c:v>60.5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660288"/>
        <c:axId val="159662080"/>
      </c:barChart>
      <c:catAx>
        <c:axId val="1596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62080"/>
        <c:crosses val="autoZero"/>
        <c:auto val="1"/>
        <c:lblAlgn val="ctr"/>
        <c:lblOffset val="100"/>
        <c:noMultiLvlLbl val="0"/>
      </c:catAx>
      <c:valAx>
        <c:axId val="15966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6602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11826</c:v>
                </c:pt>
                <c:pt idx="1">
                  <c:v>13700</c:v>
                </c:pt>
                <c:pt idx="2">
                  <c:v>13778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1234</c:v>
                </c:pt>
                <c:pt idx="1">
                  <c:v>1199</c:v>
                </c:pt>
                <c:pt idx="2">
                  <c:v>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713152"/>
        <c:axId val="159714688"/>
      </c:barChart>
      <c:catAx>
        <c:axId val="15971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4688"/>
        <c:crosses val="autoZero"/>
        <c:auto val="1"/>
        <c:lblAlgn val="ctr"/>
        <c:lblOffset val="100"/>
        <c:noMultiLvlLbl val="0"/>
      </c:catAx>
      <c:valAx>
        <c:axId val="159714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71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28968</c:v>
                </c:pt>
                <c:pt idx="1">
                  <c:v>31249</c:v>
                </c:pt>
                <c:pt idx="2">
                  <c:v>47313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13332</c:v>
                </c:pt>
                <c:pt idx="1">
                  <c:v>2489</c:v>
                </c:pt>
                <c:pt idx="2">
                  <c:v>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876608"/>
        <c:axId val="159878144"/>
      </c:barChart>
      <c:catAx>
        <c:axId val="15987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8144"/>
        <c:crosses val="autoZero"/>
        <c:auto val="1"/>
        <c:lblAlgn val="ctr"/>
        <c:lblOffset val="100"/>
        <c:noMultiLvlLbl val="0"/>
      </c:catAx>
      <c:valAx>
        <c:axId val="159878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87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10.8</c:v>
                </c:pt>
                <c:pt idx="1">
                  <c:v>2.1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904896"/>
        <c:axId val="159906432"/>
      </c:barChart>
      <c:catAx>
        <c:axId val="15990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06432"/>
        <c:crosses val="autoZero"/>
        <c:auto val="1"/>
        <c:lblAlgn val="ctr"/>
        <c:lblOffset val="100"/>
        <c:noMultiLvlLbl val="0"/>
      </c:catAx>
      <c:valAx>
        <c:axId val="159906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90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17.8</c:v>
                </c:pt>
                <c:pt idx="1">
                  <c:v>18.600000000000001</c:v>
                </c:pt>
                <c:pt idx="2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31.9</c:v>
                </c:pt>
                <c:pt idx="1">
                  <c:v>32.9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933184"/>
        <c:axId val="159934720"/>
      </c:barChart>
      <c:catAx>
        <c:axId val="1599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34720"/>
        <c:crosses val="autoZero"/>
        <c:auto val="1"/>
        <c:lblAlgn val="ctr"/>
        <c:lblOffset val="100"/>
        <c:noMultiLvlLbl val="0"/>
      </c:catAx>
      <c:valAx>
        <c:axId val="15993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33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208.22900000000001</c:v>
                </c:pt>
                <c:pt idx="1">
                  <c:v>257.22899999999998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981952"/>
        <c:axId val="159983488"/>
      </c:barChart>
      <c:catAx>
        <c:axId val="15998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83488"/>
        <c:crosses val="autoZero"/>
        <c:auto val="1"/>
        <c:lblAlgn val="ctr"/>
        <c:lblOffset val="100"/>
        <c:noMultiLvlLbl val="0"/>
      </c:catAx>
      <c:valAx>
        <c:axId val="159983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22880.62</c:v>
                </c:pt>
                <c:pt idx="1">
                  <c:v>18656.52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017792"/>
        <c:axId val="160023680"/>
      </c:barChart>
      <c:catAx>
        <c:axId val="16001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3680"/>
        <c:crosses val="autoZero"/>
        <c:auto val="1"/>
        <c:lblAlgn val="ctr"/>
        <c:lblOffset val="100"/>
        <c:noMultiLvlLbl val="0"/>
      </c:catAx>
      <c:valAx>
        <c:axId val="1600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90</c:v>
                </c:pt>
                <c:pt idx="1">
                  <c:v>89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74</c:v>
                </c:pt>
                <c:pt idx="1">
                  <c:v>70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45696"/>
        <c:axId val="160055680"/>
      </c:barChart>
      <c:catAx>
        <c:axId val="1600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55680"/>
        <c:crosses val="autoZero"/>
        <c:auto val="1"/>
        <c:lblAlgn val="ctr"/>
        <c:lblOffset val="100"/>
        <c:noMultiLvlLbl val="0"/>
      </c:catAx>
      <c:valAx>
        <c:axId val="16005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045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5125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5103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8556</v>
      </c>
      <c r="C4" s="35">
        <v>4107</v>
      </c>
      <c r="D4" s="63">
        <v>4449</v>
      </c>
      <c r="E4" s="213"/>
    </row>
    <row r="5" spans="1:5" ht="30" x14ac:dyDescent="0.25">
      <c r="A5" s="203" t="s">
        <v>724</v>
      </c>
      <c r="B5" s="72">
        <v>7161</v>
      </c>
      <c r="C5" s="61">
        <v>3468</v>
      </c>
      <c r="D5" s="111">
        <v>3693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2068</v>
      </c>
      <c r="C4" s="71">
        <v>2929</v>
      </c>
    </row>
    <row r="5" spans="1:6" x14ac:dyDescent="0.25">
      <c r="A5" s="288" t="s">
        <v>727</v>
      </c>
      <c r="B5" s="216">
        <v>346</v>
      </c>
      <c r="C5" s="216">
        <v>373</v>
      </c>
    </row>
    <row r="6" spans="1:6" x14ac:dyDescent="0.25">
      <c r="A6" s="288" t="s">
        <v>728</v>
      </c>
      <c r="B6" s="216">
        <v>746</v>
      </c>
      <c r="C6" s="216">
        <v>811</v>
      </c>
    </row>
    <row r="7" spans="1:6" x14ac:dyDescent="0.25">
      <c r="A7" s="288" t="s">
        <v>729</v>
      </c>
      <c r="B7" s="216">
        <v>2036</v>
      </c>
      <c r="C7" s="216">
        <v>1463</v>
      </c>
    </row>
    <row r="8" spans="1:6" x14ac:dyDescent="0.25">
      <c r="A8" s="288" t="s">
        <v>730</v>
      </c>
      <c r="B8" s="216">
        <v>21</v>
      </c>
      <c r="C8" s="216">
        <v>48</v>
      </c>
    </row>
    <row r="9" spans="1:6" x14ac:dyDescent="0.25">
      <c r="A9" s="288" t="s">
        <v>731</v>
      </c>
      <c r="B9" s="216">
        <v>381</v>
      </c>
      <c r="C9" s="216">
        <v>391</v>
      </c>
    </row>
    <row r="10" spans="1:6" ht="30" x14ac:dyDescent="0.25">
      <c r="A10" s="295" t="s">
        <v>732</v>
      </c>
      <c r="B10" s="216">
        <v>818</v>
      </c>
      <c r="C10" s="216">
        <v>101</v>
      </c>
    </row>
    <row r="11" spans="1:6" x14ac:dyDescent="0.25">
      <c r="A11" s="288" t="s">
        <v>895</v>
      </c>
      <c r="B11" s="216">
        <v>226</v>
      </c>
      <c r="C11" s="216">
        <v>236</v>
      </c>
    </row>
    <row r="12" spans="1:6" x14ac:dyDescent="0.25">
      <c r="A12" s="296" t="s">
        <v>16</v>
      </c>
      <c r="B12" s="1">
        <f>SUM(B4:B11)</f>
        <v>6642</v>
      </c>
      <c r="C12" s="1">
        <f>SUM(C4:C11)</f>
        <v>6352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1013</v>
      </c>
      <c r="C19" s="71">
        <v>1858</v>
      </c>
    </row>
    <row r="20" spans="1:3" x14ac:dyDescent="0.25">
      <c r="A20" s="288" t="s">
        <v>727</v>
      </c>
      <c r="B20" s="216">
        <v>295</v>
      </c>
      <c r="C20" s="216">
        <v>326</v>
      </c>
    </row>
    <row r="21" spans="1:3" x14ac:dyDescent="0.25">
      <c r="A21" s="288" t="s">
        <v>728</v>
      </c>
      <c r="B21" s="216">
        <v>520</v>
      </c>
      <c r="C21" s="216">
        <v>583</v>
      </c>
    </row>
    <row r="22" spans="1:3" x14ac:dyDescent="0.25">
      <c r="A22" s="288" t="s">
        <v>729</v>
      </c>
      <c r="B22" s="216">
        <v>1885</v>
      </c>
      <c r="C22" s="216">
        <v>1553</v>
      </c>
    </row>
    <row r="23" spans="1:3" x14ac:dyDescent="0.25">
      <c r="A23" s="288" t="s">
        <v>730</v>
      </c>
      <c r="B23" s="216">
        <v>3</v>
      </c>
      <c r="C23" s="216">
        <v>13</v>
      </c>
    </row>
    <row r="24" spans="1:3" x14ac:dyDescent="0.25">
      <c r="A24" s="288" t="s">
        <v>731</v>
      </c>
      <c r="B24" s="216">
        <v>287</v>
      </c>
      <c r="C24" s="216">
        <v>228</v>
      </c>
    </row>
    <row r="25" spans="1:3" ht="30" x14ac:dyDescent="0.25">
      <c r="A25" s="295" t="s">
        <v>732</v>
      </c>
      <c r="B25" s="216">
        <v>891</v>
      </c>
      <c r="C25" s="216">
        <v>164</v>
      </c>
    </row>
    <row r="26" spans="1:3" x14ac:dyDescent="0.25">
      <c r="A26" s="288" t="s">
        <v>895</v>
      </c>
      <c r="B26" s="216">
        <v>202</v>
      </c>
      <c r="C26" s="216">
        <v>363</v>
      </c>
    </row>
    <row r="27" spans="1:3" x14ac:dyDescent="0.25">
      <c r="A27" s="296" t="s">
        <v>16</v>
      </c>
      <c r="B27" s="1">
        <f>SUM(B19:B26)</f>
        <v>5096</v>
      </c>
      <c r="C27" s="1">
        <f>SUM(C19:C26)</f>
        <v>5088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73.19</v>
      </c>
      <c r="C4" s="1027">
        <v>71.290000000000006</v>
      </c>
      <c r="D4" s="1027">
        <v>75.150000000000006</v>
      </c>
      <c r="E4" s="1028">
        <v>13</v>
      </c>
      <c r="F4" s="1028">
        <v>239.1</v>
      </c>
      <c r="G4" s="1029">
        <v>48.2</v>
      </c>
      <c r="H4" s="1030">
        <v>46.2</v>
      </c>
      <c r="I4" s="1031">
        <v>50.2</v>
      </c>
      <c r="J4" s="1028">
        <v>9.1</v>
      </c>
    </row>
    <row r="5" spans="1:12" x14ac:dyDescent="0.25">
      <c r="A5" s="500">
        <v>2021</v>
      </c>
      <c r="B5" s="759">
        <v>71.45</v>
      </c>
      <c r="C5" s="760">
        <v>69.150000000000006</v>
      </c>
      <c r="D5" s="760">
        <v>74.05</v>
      </c>
      <c r="E5" s="1032">
        <v>13</v>
      </c>
      <c r="F5" s="1032">
        <v>240.7</v>
      </c>
      <c r="G5" s="1033">
        <v>48.2</v>
      </c>
      <c r="H5" s="1034">
        <v>46.3</v>
      </c>
      <c r="I5" s="1035">
        <v>50.1</v>
      </c>
      <c r="J5" s="1032">
        <v>37.4</v>
      </c>
    </row>
    <row r="6" spans="1:12" x14ac:dyDescent="0.25">
      <c r="A6" s="501">
        <v>2022</v>
      </c>
      <c r="B6" s="1020">
        <v>71.25</v>
      </c>
      <c r="C6" s="1021">
        <v>68.5</v>
      </c>
      <c r="D6" s="1021">
        <v>74.47</v>
      </c>
      <c r="E6" s="1022">
        <v>12</v>
      </c>
      <c r="F6" s="1022">
        <v>250.7</v>
      </c>
      <c r="G6" s="1023">
        <v>48.7</v>
      </c>
      <c r="H6" s="1024">
        <v>46.9</v>
      </c>
      <c r="I6" s="1025">
        <v>50.5</v>
      </c>
      <c r="J6" s="1022">
        <v>9.8000000000000007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9.1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37.4</v>
      </c>
    </row>
    <row r="13" spans="1:12" x14ac:dyDescent="0.25">
      <c r="A13" s="635">
        <f t="shared" si="0"/>
        <v>2022</v>
      </c>
      <c r="B13" s="629">
        <f t="shared" si="1"/>
        <v>9.8000000000000007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2186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2829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27.7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63149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573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66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2264</v>
      </c>
      <c r="C5" s="70">
        <v>2711</v>
      </c>
      <c r="D5" s="55">
        <v>1728</v>
      </c>
      <c r="E5" s="110">
        <v>982</v>
      </c>
      <c r="F5" s="55">
        <v>24.8</v>
      </c>
      <c r="G5" s="55">
        <v>31.9</v>
      </c>
      <c r="H5" s="110">
        <v>17.8</v>
      </c>
      <c r="I5" s="55">
        <v>50331</v>
      </c>
      <c r="J5" s="70"/>
      <c r="K5" s="55"/>
      <c r="L5" s="55"/>
      <c r="M5" s="71">
        <v>82</v>
      </c>
      <c r="N5" s="71">
        <v>74</v>
      </c>
      <c r="O5" s="71">
        <v>90</v>
      </c>
    </row>
    <row r="6" spans="1:16" x14ac:dyDescent="0.25">
      <c r="A6" s="217">
        <v>2021</v>
      </c>
      <c r="B6" s="214">
        <v>2233</v>
      </c>
      <c r="C6" s="214">
        <v>2748</v>
      </c>
      <c r="D6" s="58">
        <v>1750</v>
      </c>
      <c r="E6" s="162">
        <v>998</v>
      </c>
      <c r="F6" s="58">
        <v>25.7</v>
      </c>
      <c r="G6" s="58">
        <v>32.9</v>
      </c>
      <c r="H6" s="162">
        <v>18.600000000000001</v>
      </c>
      <c r="I6" s="58">
        <v>55670</v>
      </c>
      <c r="J6" s="214">
        <v>838</v>
      </c>
      <c r="K6" s="58">
        <v>369</v>
      </c>
      <c r="L6" s="58">
        <v>469</v>
      </c>
      <c r="M6" s="216">
        <v>80</v>
      </c>
      <c r="N6" s="216">
        <v>70</v>
      </c>
      <c r="O6" s="216">
        <v>89</v>
      </c>
    </row>
    <row r="7" spans="1:16" x14ac:dyDescent="0.25">
      <c r="A7" s="231">
        <v>2022</v>
      </c>
      <c r="B7" s="169">
        <v>2186</v>
      </c>
      <c r="C7" s="169">
        <v>2829</v>
      </c>
      <c r="D7" s="94">
        <v>1788</v>
      </c>
      <c r="E7" s="171">
        <v>1042</v>
      </c>
      <c r="F7" s="94">
        <v>27.7</v>
      </c>
      <c r="G7" s="58">
        <v>35</v>
      </c>
      <c r="H7" s="162">
        <v>20.3</v>
      </c>
      <c r="I7" s="94">
        <v>63149</v>
      </c>
      <c r="J7" s="169">
        <v>668</v>
      </c>
      <c r="K7" s="94">
        <v>302</v>
      </c>
      <c r="L7" s="94">
        <v>366</v>
      </c>
      <c r="M7" s="216">
        <v>66</v>
      </c>
      <c r="N7" s="216">
        <v>60</v>
      </c>
      <c r="O7" s="216">
        <v>72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573</v>
      </c>
      <c r="K8" s="1082">
        <v>246</v>
      </c>
      <c r="L8" s="1082">
        <v>327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50331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55670</v>
      </c>
      <c r="F14" s="516">
        <f>A5</f>
        <v>2020</v>
      </c>
      <c r="G14" s="312">
        <f>IF(ISBLANK(E5),"",E5)</f>
        <v>982</v>
      </c>
      <c r="H14" s="312">
        <f>IF(ISBLANK(D5),"",D5)</f>
        <v>1728</v>
      </c>
      <c r="K14" s="516">
        <f>A6</f>
        <v>2021</v>
      </c>
      <c r="L14" s="312">
        <f>IF(ISBLANK(L6),"",L6)</f>
        <v>469</v>
      </c>
      <c r="M14" s="312">
        <f>IF(ISBLANK(K6),"",K6)</f>
        <v>369</v>
      </c>
    </row>
    <row r="15" spans="1:16" x14ac:dyDescent="0.25">
      <c r="A15" s="483">
        <f>A7</f>
        <v>2022</v>
      </c>
      <c r="B15" s="313">
        <f t="shared" si="0"/>
        <v>63149</v>
      </c>
      <c r="F15" s="488">
        <f t="shared" ref="F15:F16" si="1">A6</f>
        <v>2021</v>
      </c>
      <c r="G15" s="481">
        <f t="shared" ref="G15:G16" si="2">IF(ISBLANK(E6),"",E6)</f>
        <v>998</v>
      </c>
      <c r="H15" s="481">
        <f t="shared" ref="H15:H16" si="3">IF(ISBLANK(D6),"",D6)</f>
        <v>1750</v>
      </c>
      <c r="K15" s="488">
        <f>A7</f>
        <v>2022</v>
      </c>
      <c r="L15" s="481">
        <f t="shared" ref="L15:L16" si="4">IF(ISBLANK(L7),"",L7)</f>
        <v>366</v>
      </c>
      <c r="M15" s="481">
        <f t="shared" ref="M15:M16" si="5">IF(ISBLANK(K7),"",K7)</f>
        <v>302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1042</v>
      </c>
      <c r="H16" s="313">
        <f t="shared" si="3"/>
        <v>1788</v>
      </c>
      <c r="K16" s="483">
        <f>A8</f>
        <v>2023</v>
      </c>
      <c r="L16" s="313">
        <f t="shared" si="4"/>
        <v>327</v>
      </c>
      <c r="M16" s="313">
        <f t="shared" si="5"/>
        <v>246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2264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2233</v>
      </c>
      <c r="C21" s="375"/>
      <c r="D21" s="199"/>
      <c r="F21" s="516">
        <f>A5</f>
        <v>2020</v>
      </c>
      <c r="G21" s="312">
        <f>IF(ISBLANK(E5),"",E5)</f>
        <v>982</v>
      </c>
      <c r="H21" s="312">
        <f>IF(ISBLANK(D5),"",D5)</f>
        <v>1728</v>
      </c>
      <c r="K21" s="516">
        <f>A6</f>
        <v>2021</v>
      </c>
      <c r="L21" s="312">
        <f>IF(ISBLANK(L6),"",L6)</f>
        <v>469</v>
      </c>
      <c r="M21" s="312">
        <f>IF(ISBLANK(K6),"",K6)</f>
        <v>369</v>
      </c>
    </row>
    <row r="22" spans="1:15" x14ac:dyDescent="0.25">
      <c r="A22" s="483">
        <f t="shared" si="6"/>
        <v>2022</v>
      </c>
      <c r="B22" s="313">
        <f t="shared" si="7"/>
        <v>2186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998</v>
      </c>
      <c r="H22" s="481">
        <f t="shared" ref="H22:H23" si="10">IF(ISBLANK(D6),"",D6)</f>
        <v>1750</v>
      </c>
      <c r="K22" s="488">
        <f>A7</f>
        <v>2022</v>
      </c>
      <c r="L22" s="481">
        <f>IF(ISBLANK(L7),"",L7)</f>
        <v>366</v>
      </c>
      <c r="M22" s="481">
        <f>IF(ISBLANK(K7),"",K7)</f>
        <v>302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1042</v>
      </c>
      <c r="H23" s="313">
        <f t="shared" si="10"/>
        <v>1788</v>
      </c>
      <c r="K23" s="483">
        <f>A8</f>
        <v>2023</v>
      </c>
      <c r="L23" s="313">
        <f>IF(ISBLANK(L8),"",L8)</f>
        <v>327</v>
      </c>
      <c r="M23" s="313">
        <f>IF(ISBLANK(K8),"",K8)</f>
        <v>246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2264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2233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2186</v>
      </c>
      <c r="C28" s="375"/>
      <c r="D28" s="199"/>
      <c r="F28" s="516">
        <f>A5</f>
        <v>2020</v>
      </c>
      <c r="G28" s="312">
        <f>IF(ISBLANK(H5),"",H5)</f>
        <v>17.8</v>
      </c>
      <c r="H28" s="312">
        <f>IF(ISBLANK(G5),"",G5)</f>
        <v>31.9</v>
      </c>
      <c r="K28" s="516">
        <f>A5</f>
        <v>2020</v>
      </c>
      <c r="L28" s="312">
        <f>IF(ISBLANK(O5),"",O5)</f>
        <v>90</v>
      </c>
      <c r="M28" s="312">
        <f>IF(ISBLANK(N5),"",N5)</f>
        <v>74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18.600000000000001</v>
      </c>
      <c r="H29" s="481">
        <f t="shared" ref="H29:H30" si="15">IF(ISBLANK(G6),"",G6)</f>
        <v>32.9</v>
      </c>
      <c r="K29" s="488">
        <f t="shared" ref="K29:K30" si="16">A6</f>
        <v>2021</v>
      </c>
      <c r="L29" s="481">
        <f t="shared" ref="L29:L30" si="17">IF(ISBLANK(O6),"",O6)</f>
        <v>89</v>
      </c>
      <c r="M29" s="481">
        <f t="shared" ref="M29:M30" si="18">IF(ISBLANK(N6),"",N6)</f>
        <v>70</v>
      </c>
    </row>
    <row r="30" spans="1:15" x14ac:dyDescent="0.25">
      <c r="F30" s="483">
        <f t="shared" si="13"/>
        <v>2022</v>
      </c>
      <c r="G30" s="313">
        <f t="shared" si="14"/>
        <v>20.3</v>
      </c>
      <c r="H30" s="313">
        <f t="shared" si="15"/>
        <v>35</v>
      </c>
      <c r="K30" s="483">
        <f t="shared" si="16"/>
        <v>2022</v>
      </c>
      <c r="L30" s="313">
        <f t="shared" si="17"/>
        <v>72</v>
      </c>
      <c r="M30" s="313">
        <f t="shared" si="18"/>
        <v>60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17.8</v>
      </c>
      <c r="H35" s="312">
        <f>IF(ISBLANK(G5),"",G5)</f>
        <v>31.9</v>
      </c>
      <c r="K35" s="516">
        <f>A5</f>
        <v>2020</v>
      </c>
      <c r="L35" s="312">
        <f>IF(ISBLANK(O5),"",O5)</f>
        <v>90</v>
      </c>
      <c r="M35" s="312">
        <f>IF(ISBLANK(N5),"",N5)</f>
        <v>74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18.600000000000001</v>
      </c>
      <c r="H36" s="481">
        <f t="shared" ref="H36:H37" si="21">IF(ISBLANK(G6),"",G6)</f>
        <v>32.9</v>
      </c>
      <c r="K36" s="488">
        <f t="shared" ref="K36:K37" si="22">A6</f>
        <v>2021</v>
      </c>
      <c r="L36" s="481">
        <f t="shared" ref="L36:L37" si="23">IF(ISBLANK(O6),"",O6)</f>
        <v>89</v>
      </c>
      <c r="M36" s="481">
        <f t="shared" ref="M36:M37" si="24">IF(ISBLANK(N6),"",N6)</f>
        <v>70</v>
      </c>
    </row>
    <row r="37" spans="6:15" x14ac:dyDescent="0.25">
      <c r="F37" s="483">
        <f t="shared" si="19"/>
        <v>2022</v>
      </c>
      <c r="G37" s="313">
        <f t="shared" si="20"/>
        <v>20.3</v>
      </c>
      <c r="H37" s="313">
        <f t="shared" si="21"/>
        <v>35</v>
      </c>
      <c r="K37" s="483">
        <f t="shared" si="22"/>
        <v>2022</v>
      </c>
      <c r="L37" s="313">
        <f t="shared" si="23"/>
        <v>72</v>
      </c>
      <c r="M37" s="313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19.8</v>
      </c>
      <c r="C6" s="35">
        <v>19</v>
      </c>
      <c r="D6" s="63">
        <v>20.5</v>
      </c>
      <c r="E6" s="35">
        <v>59.3</v>
      </c>
      <c r="F6" s="35">
        <v>56.9</v>
      </c>
      <c r="G6" s="35">
        <v>61.2</v>
      </c>
      <c r="H6" s="294">
        <v>20.9</v>
      </c>
      <c r="I6" s="35">
        <v>24.1</v>
      </c>
      <c r="J6" s="63">
        <v>18.3</v>
      </c>
      <c r="M6" s="127" t="s">
        <v>16</v>
      </c>
      <c r="N6" s="937">
        <f>IF(ISBLANK(B8),"",B8)</f>
        <v>16.8</v>
      </c>
      <c r="O6" s="937">
        <f>IF(ISBLANK(E8),"",E8)</f>
        <v>58.6</v>
      </c>
      <c r="P6" s="128">
        <f>IF(ISBLANK(H8),"",H8)</f>
        <v>24.6</v>
      </c>
    </row>
    <row r="7" spans="1:19" x14ac:dyDescent="0.25">
      <c r="A7" s="288">
        <v>2022</v>
      </c>
      <c r="B7" s="169">
        <v>17.8</v>
      </c>
      <c r="C7" s="94">
        <v>14.6</v>
      </c>
      <c r="D7" s="171">
        <v>20.5</v>
      </c>
      <c r="E7" s="94">
        <v>58.2</v>
      </c>
      <c r="F7" s="94">
        <v>57.6</v>
      </c>
      <c r="G7" s="94">
        <v>58.7</v>
      </c>
      <c r="H7" s="169">
        <v>24</v>
      </c>
      <c r="I7" s="94">
        <v>27.8</v>
      </c>
      <c r="J7" s="171">
        <v>20.8</v>
      </c>
    </row>
    <row r="8" spans="1:19" x14ac:dyDescent="0.25">
      <c r="A8" s="220">
        <v>2023</v>
      </c>
      <c r="B8" s="169">
        <v>16.8</v>
      </c>
      <c r="C8" s="94">
        <v>14.2</v>
      </c>
      <c r="D8" s="171">
        <v>18.7</v>
      </c>
      <c r="E8" s="94">
        <v>58.6</v>
      </c>
      <c r="F8" s="94">
        <v>59.3</v>
      </c>
      <c r="G8" s="94">
        <v>58.1</v>
      </c>
      <c r="H8" s="169">
        <v>24.6</v>
      </c>
      <c r="I8" s="94">
        <v>26.4</v>
      </c>
      <c r="J8" s="171">
        <v>23.2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18.7</v>
      </c>
      <c r="O12" s="938">
        <f>IF(ISBLANK(G8),"",G8)</f>
        <v>58.1</v>
      </c>
      <c r="P12" s="940">
        <f>IF(ISBLANK(J8),"",J8)</f>
        <v>23.2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14.2</v>
      </c>
      <c r="O13" s="939">
        <f>IF(ISBLANK(F8),"",F8)</f>
        <v>59.3</v>
      </c>
      <c r="P13" s="941">
        <f>IF(ISBLANK(I8),"",I8)</f>
        <v>26.4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16.8</v>
      </c>
      <c r="O20" s="937">
        <f>IF(ISBLANK(E8),"",E8)</f>
        <v>58.6</v>
      </c>
      <c r="P20" s="942">
        <f>IF(ISBLANK(H8),"",H8)</f>
        <v>24.6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18.7</v>
      </c>
      <c r="O24" s="938">
        <f>IF(ISBLANK(G8),"",G8)</f>
        <v>58.1</v>
      </c>
      <c r="P24" s="940">
        <f>IF(ISBLANK(J8),"",J8)</f>
        <v>23.2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14.2</v>
      </c>
      <c r="O25" s="939">
        <f>IF(ISBLANK(F8),"",F8)</f>
        <v>59.3</v>
      </c>
      <c r="P25" s="941">
        <f>IF(ISBLANK(I8),"",I8)</f>
        <v>26.4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638817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62458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572269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55951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890402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87055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69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11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4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256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14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25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150930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17.7</v>
      </c>
      <c r="E20" s="602">
        <v>18.399999999999999</v>
      </c>
      <c r="F20" s="602">
        <v>15.6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26.4</v>
      </c>
      <c r="E21" s="753">
        <v>31.3</v>
      </c>
      <c r="F21" s="753">
        <v>33.1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6.4</v>
      </c>
      <c r="E22" s="754">
        <v>1.8</v>
      </c>
      <c r="F22" s="754">
        <v>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15.6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33.1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49.3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15.6</v>
      </c>
      <c r="C30" s="206" t="s">
        <v>501</v>
      </c>
    </row>
    <row r="31" spans="1:11" x14ac:dyDescent="0.25">
      <c r="A31" s="700" t="s">
        <v>1438</v>
      </c>
      <c r="B31" s="736">
        <f>F21</f>
        <v>33.1</v>
      </c>
    </row>
    <row r="32" spans="1:11" x14ac:dyDescent="0.25">
      <c r="A32" s="700" t="s">
        <v>1439</v>
      </c>
      <c r="B32" s="736">
        <f>F22</f>
        <v>2</v>
      </c>
    </row>
    <row r="33" spans="1:2" x14ac:dyDescent="0.25">
      <c r="A33" s="701" t="s">
        <v>1440</v>
      </c>
      <c r="B33" s="734">
        <f>100-(B30+B31+B32)</f>
        <v>49.3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76</v>
      </c>
      <c r="C4" s="71">
        <v>3</v>
      </c>
      <c r="D4" s="71">
        <v>1</v>
      </c>
      <c r="G4" s="219">
        <f>A4</f>
        <v>2020</v>
      </c>
      <c r="H4" s="291">
        <f>IF(ISBLANK(C4),"",C4)</f>
        <v>3</v>
      </c>
      <c r="I4" s="291">
        <f>IF(ISBLANK(D4),"",D4)</f>
        <v>1</v>
      </c>
    </row>
    <row r="5" spans="1:9" x14ac:dyDescent="0.25">
      <c r="A5" s="288">
        <v>2021</v>
      </c>
      <c r="B5" s="216">
        <v>76</v>
      </c>
      <c r="C5" s="216">
        <v>4</v>
      </c>
      <c r="D5" s="216">
        <v>5</v>
      </c>
      <c r="G5" s="288">
        <f t="shared" ref="G5:G6" si="0">A5</f>
        <v>2021</v>
      </c>
      <c r="H5" s="292">
        <f t="shared" ref="H5:H6" si="1">IF(ISBLANK(C5),"",C5)</f>
        <v>4</v>
      </c>
      <c r="I5" s="292">
        <f t="shared" ref="I5:I6" si="2">IF(ISBLANK(D5),"",D5)</f>
        <v>5</v>
      </c>
    </row>
    <row r="6" spans="1:9" x14ac:dyDescent="0.25">
      <c r="A6" s="220">
        <v>2022</v>
      </c>
      <c r="B6" s="170">
        <v>69</v>
      </c>
      <c r="C6" s="170">
        <v>11</v>
      </c>
      <c r="D6" s="170">
        <v>4</v>
      </c>
      <c r="G6" s="221">
        <f t="shared" si="0"/>
        <v>2022</v>
      </c>
      <c r="H6" s="293">
        <f t="shared" si="1"/>
        <v>11</v>
      </c>
      <c r="I6" s="293">
        <f t="shared" si="2"/>
        <v>4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3</v>
      </c>
      <c r="I12" s="291">
        <f>IF(ISBLANK(D4),"",D4)</f>
        <v>1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4</v>
      </c>
      <c r="I13" s="292">
        <f t="shared" si="4"/>
        <v>5</v>
      </c>
    </row>
    <row r="14" spans="1:9" x14ac:dyDescent="0.25">
      <c r="G14" s="221">
        <f t="shared" si="3"/>
        <v>2022</v>
      </c>
      <c r="H14" s="293">
        <f t="shared" ref="H14:I14" si="5">IF(ISBLANK(C6),"",C6)</f>
        <v>11</v>
      </c>
      <c r="I14" s="293">
        <f t="shared" si="5"/>
        <v>4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231</v>
      </c>
      <c r="C23" s="71">
        <v>27</v>
      </c>
      <c r="D23" s="71">
        <v>25</v>
      </c>
      <c r="G23" s="219">
        <f>A23</f>
        <v>2020</v>
      </c>
      <c r="H23" s="291">
        <f>IF(ISBLANK(C23),"",C23)</f>
        <v>27</v>
      </c>
      <c r="I23" s="291">
        <f>IF(ISBLANK(D23),"",D23)</f>
        <v>25</v>
      </c>
    </row>
    <row r="24" spans="1:13" x14ac:dyDescent="0.25">
      <c r="A24" s="288">
        <v>2021</v>
      </c>
      <c r="B24" s="216">
        <v>243</v>
      </c>
      <c r="C24" s="216">
        <v>17</v>
      </c>
      <c r="D24" s="216">
        <v>28</v>
      </c>
      <c r="G24" s="288">
        <f t="shared" ref="G24:G25" si="6">A24</f>
        <v>2021</v>
      </c>
      <c r="H24" s="292">
        <f t="shared" ref="H24:H25" si="7">IF(ISBLANK(C24),"",C24)</f>
        <v>17</v>
      </c>
      <c r="I24" s="292">
        <f t="shared" ref="I24:I25" si="8">IF(ISBLANK(D24),"",D24)</f>
        <v>28</v>
      </c>
    </row>
    <row r="25" spans="1:13" x14ac:dyDescent="0.25">
      <c r="A25" s="220">
        <v>2022</v>
      </c>
      <c r="B25" s="170">
        <v>256</v>
      </c>
      <c r="C25" s="170">
        <v>14</v>
      </c>
      <c r="D25" s="170">
        <v>25</v>
      </c>
      <c r="G25" s="221">
        <f t="shared" si="6"/>
        <v>2022</v>
      </c>
      <c r="H25" s="293">
        <f t="shared" si="7"/>
        <v>14</v>
      </c>
      <c r="I25" s="293">
        <f t="shared" si="8"/>
        <v>25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27</v>
      </c>
      <c r="I31" s="291">
        <f>IF(ISBLANK(D23),"",D23)</f>
        <v>25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17</v>
      </c>
      <c r="I32" s="292">
        <f t="shared" si="10"/>
        <v>28</v>
      </c>
    </row>
    <row r="33" spans="7:9" x14ac:dyDescent="0.25">
      <c r="G33" s="221">
        <f t="shared" si="9"/>
        <v>2022</v>
      </c>
      <c r="H33" s="293">
        <f t="shared" ref="H33:I33" si="11">IF(ISBLANK(C25),"",C25)</f>
        <v>14</v>
      </c>
      <c r="I33" s="293">
        <f t="shared" si="11"/>
        <v>25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138511</v>
      </c>
      <c r="C4" s="1086">
        <v>12649</v>
      </c>
      <c r="D4" s="110">
        <v>206991</v>
      </c>
      <c r="E4" s="70">
        <v>18903</v>
      </c>
      <c r="F4" s="1085">
        <v>50333</v>
      </c>
      <c r="G4" s="70">
        <v>4597</v>
      </c>
      <c r="H4" s="1087">
        <v>783938</v>
      </c>
      <c r="I4" s="1086">
        <v>71593</v>
      </c>
    </row>
    <row r="5" spans="1:9" x14ac:dyDescent="0.25">
      <c r="A5" s="589">
        <v>2021</v>
      </c>
      <c r="B5" s="1088">
        <v>155911</v>
      </c>
      <c r="C5" s="1089">
        <v>14582</v>
      </c>
      <c r="D5" s="162">
        <v>265456</v>
      </c>
      <c r="E5" s="214">
        <v>24828</v>
      </c>
      <c r="F5" s="1088">
        <v>15006</v>
      </c>
      <c r="G5" s="214">
        <v>1403</v>
      </c>
      <c r="H5" s="1090">
        <v>846960</v>
      </c>
      <c r="I5" s="1089">
        <v>79214</v>
      </c>
    </row>
    <row r="6" spans="1:9" x14ac:dyDescent="0.25">
      <c r="A6" s="590">
        <v>2022</v>
      </c>
      <c r="B6" s="1091">
        <v>138933</v>
      </c>
      <c r="C6" s="1092">
        <v>13584</v>
      </c>
      <c r="D6" s="171">
        <v>295034</v>
      </c>
      <c r="E6" s="169">
        <v>28846</v>
      </c>
      <c r="F6" s="1091">
        <v>17909</v>
      </c>
      <c r="G6" s="169">
        <v>1751</v>
      </c>
      <c r="H6" s="1093">
        <v>890402</v>
      </c>
      <c r="I6" s="1092">
        <v>87055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192253</v>
      </c>
      <c r="C4" s="1085">
        <v>506287</v>
      </c>
      <c r="D4" s="1086">
        <v>46236</v>
      </c>
      <c r="E4" s="1085">
        <v>508458</v>
      </c>
      <c r="F4" s="1086">
        <v>46435</v>
      </c>
    </row>
    <row r="5" spans="1:6" x14ac:dyDescent="0.25">
      <c r="A5" s="482">
        <v>2021</v>
      </c>
      <c r="B5" s="1090">
        <v>91457</v>
      </c>
      <c r="C5" s="1088">
        <v>574734</v>
      </c>
      <c r="D5" s="1089">
        <v>53754</v>
      </c>
      <c r="E5" s="1088">
        <v>536678</v>
      </c>
      <c r="F5" s="1089">
        <v>50194</v>
      </c>
    </row>
    <row r="6" spans="1:6" ht="15.75" thickBot="1" x14ac:dyDescent="0.3">
      <c r="A6" s="962">
        <v>2022</v>
      </c>
      <c r="B6" s="1094">
        <v>150930</v>
      </c>
      <c r="C6" s="1095">
        <v>638817</v>
      </c>
      <c r="D6" s="1096">
        <v>62458</v>
      </c>
      <c r="E6" s="1095">
        <v>572269</v>
      </c>
      <c r="F6" s="1096">
        <v>55951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Бољевац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828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10228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12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6.4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21.3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-15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71.25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48.7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250.7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8556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7161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212</v>
      </c>
      <c r="C63" s="550">
        <f>IF(ISBLANK('DEM2'!C7),"-",'DEM2'!C7)</f>
        <v>224</v>
      </c>
      <c r="D63" s="550"/>
      <c r="E63" s="550">
        <f>IF(ISBLANK('DEM2'!D8),"-",'DEM2'!D8)</f>
        <v>229</v>
      </c>
      <c r="F63" s="550">
        <f>IF(ISBLANK('DEM2'!C8),"-",'DEM2'!C8)</f>
        <v>236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312</v>
      </c>
      <c r="C64" s="319">
        <f>IF(ISBLANK('DEM2'!F7),"-",'DEM2'!F7)</f>
        <v>364</v>
      </c>
      <c r="D64" s="791"/>
      <c r="E64" s="319">
        <f>IF(ISBLANK('DEM2'!G8),"-",'DEM2'!G8)</f>
        <v>296</v>
      </c>
      <c r="F64" s="319">
        <f>IF(ISBLANK('DEM2'!F8),"-",'DEM2'!F8)</f>
        <v>348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203</v>
      </c>
      <c r="C65" s="347">
        <f>IF(ISBLANK('DEM2'!I7),"-",'DEM2'!I7)</f>
        <v>206</v>
      </c>
      <c r="D65" s="395"/>
      <c r="E65" s="347">
        <f>IF(ISBLANK('DEM2'!J8),"-",'DEM2'!J8)</f>
        <v>184</v>
      </c>
      <c r="F65" s="347">
        <f>IF(ISBLANK('DEM2'!I8),"-",'DEM2'!I8)</f>
        <v>190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679</v>
      </c>
      <c r="C66" s="319">
        <f>IF(ISBLANK('DEM2'!L7),"-",'DEM2'!L7)</f>
        <v>740</v>
      </c>
      <c r="D66" s="397"/>
      <c r="E66" s="319">
        <f>IF(ISBLANK('DEM2'!M8),"-",'DEM2'!M8)</f>
        <v>667</v>
      </c>
      <c r="F66" s="319">
        <f>IF(ISBLANK('DEM2'!L8),"-",'DEM2'!L8)</f>
        <v>725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743</v>
      </c>
      <c r="C67" s="319">
        <f>IF(ISBLANK('DEM2'!O7),"-",'DEM2'!O7)</f>
        <v>876</v>
      </c>
      <c r="D67" s="397"/>
      <c r="E67" s="319">
        <f>IF(ISBLANK('DEM2'!P8),"-",'DEM2'!P8)</f>
        <v>652</v>
      </c>
      <c r="F67" s="319">
        <f>IF(ISBLANK('DEM2'!O8),"-",'DEM2'!O8)</f>
        <v>732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3082</v>
      </c>
      <c r="C68" s="416">
        <f>IF(ISBLANK('DEM2'!R7),"-",'DEM2'!R7)</f>
        <v>3390</v>
      </c>
      <c r="D68" s="422"/>
      <c r="E68" s="416">
        <f>IF(ISBLANK('DEM2'!S8),"-",'DEM2'!S8)</f>
        <v>2863</v>
      </c>
      <c r="F68" s="416">
        <f>IF(ISBLANK('DEM2'!R8),"-",'DEM2'!R8)</f>
        <v>3194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5371</v>
      </c>
      <c r="C69" s="465">
        <f>IF(ISBLANK('DEM2'!U7),"-",'DEM2'!U7)</f>
        <v>5321</v>
      </c>
      <c r="D69" s="801"/>
      <c r="E69" s="465">
        <f>IF(ISBLANK('DEM2'!V8),"-",'DEM2'!V8)</f>
        <v>5125</v>
      </c>
      <c r="F69" s="465">
        <f>IF(ISBLANK('DEM2'!U8),"-",'DEM2'!U8)</f>
        <v>5103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20</v>
      </c>
      <c r="G115" s="802">
        <f>IF(ISBLANK('DEM2'!E23),"-",'DEM2'!E23)</f>
        <v>20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19.600000000000001</v>
      </c>
      <c r="G116" s="409">
        <f>IF(ISBLANK('DEM2'!E24),"-",'DEM2'!E24)</f>
        <v>19.600000000000001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2186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2829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27.7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63149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573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66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38.200000000000003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118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36.299999999999997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13.7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890402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87055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295034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180237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28846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138933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13584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17909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1751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638817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62458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572269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55951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256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150930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2994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4053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2665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9061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2847</v>
      </c>
      <c r="C300" s="810">
        <f>IF(ISBLANK(POLJ3!C4),"-",POLJ3!C4)</f>
        <v>906</v>
      </c>
      <c r="D300" s="1129">
        <f>IF(ISBLANK(POLJ3!D4),"-",POLJ3!D4)</f>
        <v>1941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4456</v>
      </c>
      <c r="C301" s="791">
        <f>IF(ISBLANK(POLJ3!C5),"-",POLJ3!C5)</f>
        <v>2560</v>
      </c>
      <c r="D301" s="1130">
        <f>IF(ISBLANK(POLJ3!D5),"-",POLJ3!D5)</f>
        <v>1896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5</v>
      </c>
      <c r="C302" s="792">
        <f>IF(ISBLANK(POLJ3!C6),"-",POLJ3!C6)</f>
        <v>4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10</v>
      </c>
      <c r="C303" s="793">
        <f>IF(ISBLANK(POLJ3!C7),"-",POLJ3!C7)</f>
        <v>5</v>
      </c>
      <c r="D303" s="1111">
        <f>IF(ISBLANK(POLJ3!D7),"-",POLJ3!D7)</f>
        <v>5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2994</v>
      </c>
      <c r="C304" s="809">
        <f>IF(ISBLANK(POLJ3!C8),"-",POLJ3!C8)</f>
        <v>782</v>
      </c>
      <c r="D304" s="1159">
        <f>IF(ISBLANK(POLJ3!D8),"-",POLJ3!D8)</f>
        <v>2212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162.80000000000001</v>
      </c>
      <c r="C310" s="1160"/>
      <c r="D310" s="3"/>
      <c r="E310" s="5"/>
      <c r="F310" s="5"/>
      <c r="G310" s="817" t="s">
        <v>773</v>
      </c>
      <c r="H310" s="818">
        <f>IF(ISBLANK(POLJ2!H3),"-",POLJ2!H3)</f>
        <v>5551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10678.22</v>
      </c>
      <c r="C311" s="1161"/>
      <c r="D311" s="3"/>
      <c r="E311" s="5"/>
      <c r="F311" s="5"/>
      <c r="G311" s="812" t="s">
        <v>774</v>
      </c>
      <c r="H311" s="250">
        <f>IF(ISBLANK(POLJ2!H4),"-",POLJ2!H4)</f>
        <v>8875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408.39</v>
      </c>
      <c r="C312" s="1161"/>
      <c r="D312" s="3"/>
      <c r="E312" s="5"/>
      <c r="F312" s="5"/>
      <c r="G312" s="812" t="s">
        <v>775</v>
      </c>
      <c r="H312" s="250">
        <f>IF(ISBLANK(POLJ2!H5),"-",POLJ2!H5)</f>
        <v>11045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62.22</v>
      </c>
      <c r="C313" s="1161"/>
      <c r="D313" s="3"/>
      <c r="E313" s="5"/>
      <c r="F313" s="5"/>
      <c r="G313" s="814" t="s">
        <v>776</v>
      </c>
      <c r="H313" s="251">
        <f>IF(ISBLANK(POLJ2!H6),"-",POLJ2!H6)</f>
        <v>46739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0.8</v>
      </c>
      <c r="C314" s="1161"/>
      <c r="D314" s="3"/>
      <c r="E314" s="5"/>
      <c r="F314" s="5"/>
      <c r="G314" s="816" t="s">
        <v>16</v>
      </c>
      <c r="H314" s="819">
        <f>IF(ISBLANK(POLJ2!H7),"-",POLJ2!H7)</f>
        <v>72210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9088.9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20401.330000000002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6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20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12.2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158</v>
      </c>
      <c r="I364" s="810">
        <f>IF(ISBLANK(OBRAZ2!I6),"-",OBRAZ2!I6)</f>
        <v>117</v>
      </c>
      <c r="J364" s="810">
        <f>IF(ISBLANK(OBRAZ2!J6),"-",OBRAZ2!J6)</f>
        <v>41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70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44.3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69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42.675159235668794</v>
      </c>
      <c r="I377" s="853">
        <f>IF(ISBLANK(OBRAZ2!C14),"-",OBRAZ2!C23)</f>
        <v>46.835443037974684</v>
      </c>
      <c r="J377" s="853">
        <f>IF(ISBLANK(OBRAZ2!D14),"-",OBRAZ2!D23)</f>
        <v>56.60377358490566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45.222929936305732</v>
      </c>
      <c r="I379" s="853">
        <f>IF(ISBLANK(OBRAZ2!C16),"-",OBRAZ2!C25)</f>
        <v>34.177215189873415</v>
      </c>
      <c r="J379" s="853">
        <f>IF(ISBLANK(OBRAZ2!D16),"-",OBRAZ2!D25)</f>
        <v>43.39622641509434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12.101910828025478</v>
      </c>
      <c r="I380" s="854">
        <f>IF(ISBLANK(OBRAZ2!C17),"-",OBRAZ2!C26)</f>
        <v>18.9873417721519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3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202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325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108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97.8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89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98.9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156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-4.9000000000000004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2885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16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1.6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1.3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1.2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46.9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2.42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98.4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1348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13.2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337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2533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14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12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8.8000000000000007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8.8000000000000007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282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2.8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95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6.9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39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2.8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20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58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0.6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5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32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12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12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61.9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32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55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257.22899999999998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3.2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23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142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3190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8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1048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41537.14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50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13.599360000000001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160</v>
      </c>
      <c r="D696" s="317"/>
      <c r="E696" s="316"/>
      <c r="F696" s="5"/>
      <c r="G696" s="839">
        <v>2012</v>
      </c>
      <c r="H696" s="837">
        <f>IF(ISBLANK(INDEKSI2!B5),"-",INDEKSI2!B5)</f>
        <v>26.32</v>
      </c>
      <c r="I696" s="837">
        <f>IF(ISBLANK(INDEKSI2!C5),"-",INDEKSI2!C5)</f>
        <v>113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26.27</v>
      </c>
      <c r="D697" s="317"/>
      <c r="E697" s="316"/>
      <c r="F697" s="5"/>
      <c r="G697" s="840">
        <v>2013</v>
      </c>
      <c r="H697" s="561">
        <f>IF(ISBLANK(INDEKSI2!B6),"-",INDEKSI2!B6)</f>
        <v>26.58</v>
      </c>
      <c r="I697" s="561">
        <f>IF(ISBLANK(INDEKSI2!C6),"-",INDEKSI2!C6)</f>
        <v>117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27.16</v>
      </c>
      <c r="I698" s="838">
        <f>IF(ISBLANK(INDEKSI2!C7),"-",INDEKSI2!C7)</f>
        <v>116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13778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1977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47313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4624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3.4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2.2999999999999998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36.299999999999997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13.7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38.200000000000003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118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27.16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116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13.599360000000001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160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26.27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23.87</v>
      </c>
      <c r="C4" s="723">
        <v>122</v>
      </c>
      <c r="D4" s="712"/>
      <c r="E4" s="713"/>
      <c r="F4" s="714"/>
    </row>
    <row r="5" spans="1:6" x14ac:dyDescent="0.25">
      <c r="A5" s="288">
        <v>2012</v>
      </c>
      <c r="B5" s="616">
        <v>26.32</v>
      </c>
      <c r="C5" s="724">
        <v>113</v>
      </c>
      <c r="D5" s="715"/>
      <c r="E5" s="643"/>
      <c r="F5" s="716"/>
    </row>
    <row r="6" spans="1:6" x14ac:dyDescent="0.25">
      <c r="A6" s="288">
        <v>2013</v>
      </c>
      <c r="B6" s="616">
        <v>26.58</v>
      </c>
      <c r="C6" s="724">
        <v>117</v>
      </c>
      <c r="D6" s="717">
        <v>13.599360000000001</v>
      </c>
      <c r="E6" s="611">
        <v>160</v>
      </c>
      <c r="F6" s="718">
        <v>26.27</v>
      </c>
    </row>
    <row r="7" spans="1:6" x14ac:dyDescent="0.25">
      <c r="A7" s="221">
        <v>2014</v>
      </c>
      <c r="B7" s="617">
        <v>27.16</v>
      </c>
      <c r="C7" s="725">
        <v>116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2994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2665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4053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162.80000000000001</v>
      </c>
      <c r="G3" s="219" t="s">
        <v>773</v>
      </c>
      <c r="H3" s="71">
        <v>5551</v>
      </c>
    </row>
    <row r="4" spans="1:9" x14ac:dyDescent="0.25">
      <c r="A4" s="288" t="s">
        <v>768</v>
      </c>
      <c r="B4" s="216">
        <v>10678.22</v>
      </c>
      <c r="G4" s="288" t="s">
        <v>774</v>
      </c>
      <c r="H4" s="216">
        <v>8875</v>
      </c>
    </row>
    <row r="5" spans="1:9" x14ac:dyDescent="0.25">
      <c r="A5" s="288" t="s">
        <v>769</v>
      </c>
      <c r="B5" s="216">
        <v>408.39</v>
      </c>
      <c r="G5" s="288" t="s">
        <v>775</v>
      </c>
      <c r="H5" s="216">
        <v>11045</v>
      </c>
    </row>
    <row r="6" spans="1:9" x14ac:dyDescent="0.25">
      <c r="A6" s="288" t="s">
        <v>770</v>
      </c>
      <c r="B6" s="216">
        <v>62.22</v>
      </c>
      <c r="G6" s="288" t="s">
        <v>776</v>
      </c>
      <c r="H6" s="216">
        <v>46739</v>
      </c>
    </row>
    <row r="7" spans="1:9" x14ac:dyDescent="0.25">
      <c r="A7" s="288" t="s">
        <v>771</v>
      </c>
      <c r="B7" s="216">
        <v>0.8</v>
      </c>
      <c r="G7" s="1" t="s">
        <v>24</v>
      </c>
      <c r="H7" s="290">
        <v>72210</v>
      </c>
    </row>
    <row r="8" spans="1:9" x14ac:dyDescent="0.25">
      <c r="A8" s="289" t="s">
        <v>772</v>
      </c>
      <c r="B8" s="73">
        <v>9088.9</v>
      </c>
    </row>
    <row r="9" spans="1:9" x14ac:dyDescent="0.25">
      <c r="A9" s="1" t="s">
        <v>24</v>
      </c>
      <c r="B9" s="290">
        <v>20401.330000000002</v>
      </c>
      <c r="I9" s="41" t="s">
        <v>884</v>
      </c>
    </row>
    <row r="10" spans="1:9" x14ac:dyDescent="0.25">
      <c r="G10" s="29" t="s">
        <v>783</v>
      </c>
      <c r="H10" s="58">
        <v>9061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2847</v>
      </c>
      <c r="C4" s="55">
        <v>906</v>
      </c>
      <c r="D4" s="110">
        <v>1941</v>
      </c>
    </row>
    <row r="5" spans="1:4" ht="30" customHeight="1" x14ac:dyDescent="0.25">
      <c r="A5" s="276" t="s">
        <v>892</v>
      </c>
      <c r="B5" s="214">
        <v>4456</v>
      </c>
      <c r="C5" s="58">
        <v>2560</v>
      </c>
      <c r="D5" s="162">
        <v>1896</v>
      </c>
    </row>
    <row r="6" spans="1:4" x14ac:dyDescent="0.25">
      <c r="A6" s="276" t="s">
        <v>780</v>
      </c>
      <c r="B6" s="214">
        <v>5</v>
      </c>
      <c r="C6" s="58">
        <v>4</v>
      </c>
      <c r="D6" s="162">
        <v>1</v>
      </c>
    </row>
    <row r="7" spans="1:4" ht="30" x14ac:dyDescent="0.25">
      <c r="A7" s="276" t="s">
        <v>781</v>
      </c>
      <c r="B7" s="214">
        <v>10</v>
      </c>
      <c r="C7" s="58">
        <v>5</v>
      </c>
      <c r="D7" s="162">
        <v>5</v>
      </c>
    </row>
    <row r="8" spans="1:4" x14ac:dyDescent="0.25">
      <c r="A8" s="203" t="s">
        <v>782</v>
      </c>
      <c r="B8" s="72">
        <v>2994</v>
      </c>
      <c r="C8" s="61">
        <v>782</v>
      </c>
      <c r="D8" s="111">
        <v>2212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80</v>
      </c>
      <c r="C14" s="278">
        <f>D6/B6*100</f>
        <v>20</v>
      </c>
    </row>
    <row r="15" spans="1:4" ht="60" x14ac:dyDescent="0.25">
      <c r="A15" s="279" t="s">
        <v>893</v>
      </c>
      <c r="B15" s="284">
        <f>C5/B5*100</f>
        <v>57.450628366247756</v>
      </c>
      <c r="C15" s="280">
        <f>D5/B5*100</f>
        <v>42.549371633752244</v>
      </c>
    </row>
    <row r="16" spans="1:4" ht="30" x14ac:dyDescent="0.25">
      <c r="A16" s="281" t="s">
        <v>829</v>
      </c>
      <c r="B16" s="285">
        <f>C4/B4*100</f>
        <v>31.822971548998947</v>
      </c>
      <c r="C16" s="282">
        <f>D4/B4*100</f>
        <v>68.17702845100105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80</v>
      </c>
      <c r="C21" s="278">
        <f>C14</f>
        <v>20</v>
      </c>
    </row>
    <row r="22" spans="1:3" ht="60" x14ac:dyDescent="0.25">
      <c r="A22" s="279" t="s">
        <v>831</v>
      </c>
      <c r="B22" s="284">
        <f t="shared" ref="B22:C23" si="0">B15</f>
        <v>57.450628366247756</v>
      </c>
      <c r="C22" s="280">
        <f t="shared" si="0"/>
        <v>42.549371633752244</v>
      </c>
    </row>
    <row r="23" spans="1:3" ht="30" x14ac:dyDescent="0.25">
      <c r="A23" s="281" t="s">
        <v>866</v>
      </c>
      <c r="B23" s="287">
        <f t="shared" si="0"/>
        <v>31.822971548998947</v>
      </c>
      <c r="C23" s="286">
        <f t="shared" si="0"/>
        <v>68.17702845100105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6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20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12.2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70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44.3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69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179</v>
      </c>
      <c r="C6" s="975">
        <v>142</v>
      </c>
      <c r="D6" s="947">
        <v>37</v>
      </c>
      <c r="E6" s="975">
        <v>157</v>
      </c>
      <c r="F6" s="975">
        <v>124</v>
      </c>
      <c r="G6" s="947">
        <v>33</v>
      </c>
      <c r="H6" s="601">
        <v>158</v>
      </c>
      <c r="I6" s="618">
        <v>117</v>
      </c>
      <c r="J6" s="947">
        <v>41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67</v>
      </c>
      <c r="C14" s="753">
        <v>74</v>
      </c>
      <c r="D14" s="753">
        <v>90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71</v>
      </c>
      <c r="C16" s="1038">
        <v>54</v>
      </c>
      <c r="D16" s="753">
        <v>69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19</v>
      </c>
      <c r="C17" s="754">
        <v>30</v>
      </c>
      <c r="D17" s="754">
        <v>0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42.675159235668794</v>
      </c>
      <c r="C23" s="292">
        <f>C14/SUM(C12:C17)*100</f>
        <v>46.835443037974684</v>
      </c>
      <c r="D23" s="292">
        <f>D14/SUM(D12:D17)*100</f>
        <v>56.60377358490566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45.222929936305732</v>
      </c>
      <c r="C25" s="292">
        <f>C16/SUM(C12:C17)*100</f>
        <v>34.177215189873415</v>
      </c>
      <c r="D25" s="292">
        <f>D16/SUM(D12:D17)*100</f>
        <v>43.39622641509434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12.101910828025478</v>
      </c>
      <c r="C26" s="293">
        <f>C17/SUM(C12:C17)*100</f>
        <v>18.9873417721519</v>
      </c>
      <c r="D26" s="293">
        <f>D17/SUM(D12:D17)*100</f>
        <v>0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39.5</v>
      </c>
      <c r="C7" s="602">
        <v>42.5</v>
      </c>
      <c r="D7" s="602">
        <v>39.5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60.5</v>
      </c>
      <c r="C9" s="754">
        <v>57.5</v>
      </c>
      <c r="D9" s="754">
        <v>60.5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39.5</v>
      </c>
      <c r="C13" s="699">
        <f t="shared" ref="C13:D13" si="1">IF(ISBLANK(C7),"",C7)</f>
        <v>42.5</v>
      </c>
      <c r="D13" s="699">
        <f t="shared" si="1"/>
        <v>39.5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60.5</v>
      </c>
      <c r="C15" s="701">
        <f t="shared" si="2"/>
        <v>57.5</v>
      </c>
      <c r="D15" s="701">
        <f t="shared" si="2"/>
        <v>60.5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39.5</v>
      </c>
      <c r="C18" s="699">
        <f t="shared" ref="C18:D18" si="4">IF(ISBLANK(C7),"",C7)</f>
        <v>42.5</v>
      </c>
      <c r="D18" s="699">
        <f t="shared" si="4"/>
        <v>39.5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60.5</v>
      </c>
      <c r="C20" s="701">
        <f t="shared" si="5"/>
        <v>57.5</v>
      </c>
      <c r="D20" s="701">
        <f t="shared" si="5"/>
        <v>60.5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122.2</v>
      </c>
      <c r="C5" s="613">
        <v>124.3</v>
      </c>
      <c r="D5" s="1039">
        <v>123.3</v>
      </c>
      <c r="F5" s="28"/>
      <c r="G5" s="695">
        <f>A5</f>
        <v>2020</v>
      </c>
      <c r="H5" s="671">
        <f>IF(ISBLANK(B5),"",B5)</f>
        <v>122.2</v>
      </c>
      <c r="I5" s="620">
        <f t="shared" ref="H5:I7" si="0">IF(ISBLANK(C5),"",C5)</f>
        <v>124.3</v>
      </c>
    </row>
    <row r="6" spans="1:10" x14ac:dyDescent="0.25">
      <c r="A6" s="751">
        <v>2021</v>
      </c>
      <c r="B6" s="603">
        <v>144.80000000000001</v>
      </c>
      <c r="C6" s="614">
        <v>120</v>
      </c>
      <c r="D6" s="948">
        <v>131.30000000000001</v>
      </c>
      <c r="F6" s="44"/>
      <c r="G6" s="695">
        <f t="shared" ref="G6:G7" si="1">A6</f>
        <v>2021</v>
      </c>
      <c r="H6" s="672">
        <f t="shared" si="0"/>
        <v>144.80000000000001</v>
      </c>
      <c r="I6" s="621">
        <f t="shared" si="0"/>
        <v>120</v>
      </c>
    </row>
    <row r="7" spans="1:10" x14ac:dyDescent="0.25">
      <c r="A7" s="752">
        <v>2022</v>
      </c>
      <c r="B7" s="603">
        <v>108.6</v>
      </c>
      <c r="C7" s="614">
        <v>114.8</v>
      </c>
      <c r="D7" s="948">
        <v>111.3</v>
      </c>
      <c r="F7" s="44"/>
      <c r="G7" s="695">
        <f t="shared" si="1"/>
        <v>2022</v>
      </c>
      <c r="H7" s="673">
        <f t="shared" si="0"/>
        <v>108.6</v>
      </c>
      <c r="I7" s="622">
        <f t="shared" si="0"/>
        <v>114.8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122.2</v>
      </c>
      <c r="I13" s="620">
        <f>IF(ISBLANK(C5),"",C5)</f>
        <v>124.3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144.80000000000001</v>
      </c>
      <c r="I14" s="621">
        <f t="shared" si="3"/>
        <v>120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108.6</v>
      </c>
      <c r="I15" s="622">
        <f t="shared" si="4"/>
        <v>114.8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Бољевац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828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10228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12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6.4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21.3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-15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71.25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48.7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250.7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8556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7161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212</v>
      </c>
      <c r="C63" s="550">
        <f>IF(ISBLANK('DEM2'!C7),"-",'DEM2'!C7)</f>
        <v>224</v>
      </c>
      <c r="D63" s="550"/>
      <c r="E63" s="550">
        <f>IF(ISBLANK('DEM2'!D8),"-",'DEM2'!D8)</f>
        <v>229</v>
      </c>
      <c r="F63" s="550">
        <f>IF(ISBLANK('DEM2'!C8),"-",'DEM2'!C8)</f>
        <v>236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312</v>
      </c>
      <c r="C64" s="319">
        <f>IF(ISBLANK('DEM2'!F7),"-",'DEM2'!F7)</f>
        <v>364</v>
      </c>
      <c r="D64" s="791"/>
      <c r="E64" s="319">
        <f>IF(ISBLANK('DEM2'!G8),"-",'DEM2'!G8)</f>
        <v>296</v>
      </c>
      <c r="F64" s="319">
        <f>IF(ISBLANK('DEM2'!F8),"-",'DEM2'!F8)</f>
        <v>348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203</v>
      </c>
      <c r="C65" s="347">
        <f>IF(ISBLANK('DEM2'!I7),"-",'DEM2'!I7)</f>
        <v>206</v>
      </c>
      <c r="D65" s="395"/>
      <c r="E65" s="347">
        <f>IF(ISBLANK('DEM2'!J8),"-",'DEM2'!J8)</f>
        <v>184</v>
      </c>
      <c r="F65" s="347">
        <f>IF(ISBLANK('DEM2'!I8),"-",'DEM2'!I8)</f>
        <v>190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679</v>
      </c>
      <c r="C66" s="350">
        <f>IF(ISBLANK('DEM2'!L7),"-",'DEM2'!L7)</f>
        <v>740</v>
      </c>
      <c r="D66" s="396"/>
      <c r="E66" s="350">
        <f>IF(ISBLANK('DEM2'!M8),"-",'DEM2'!M8)</f>
        <v>667</v>
      </c>
      <c r="F66" s="350">
        <f>IF(ISBLANK('DEM2'!L8),"-",'DEM2'!L8)</f>
        <v>725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743</v>
      </c>
      <c r="C67" s="347">
        <f>IF(ISBLANK('DEM2'!O7),"-",'DEM2'!O7)</f>
        <v>876</v>
      </c>
      <c r="D67" s="395"/>
      <c r="E67" s="347">
        <f>IF(ISBLANK('DEM2'!P8),"-",'DEM2'!P8)</f>
        <v>652</v>
      </c>
      <c r="F67" s="347">
        <f>IF(ISBLANK('DEM2'!O8),"-",'DEM2'!O8)</f>
        <v>732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3082</v>
      </c>
      <c r="C68" s="319">
        <f>IF(ISBLANK('DEM2'!R7),"-",'DEM2'!R7)</f>
        <v>3390</v>
      </c>
      <c r="D68" s="397"/>
      <c r="E68" s="319">
        <f>IF(ISBLANK('DEM2'!S8),"-",'DEM2'!S8)</f>
        <v>2863</v>
      </c>
      <c r="F68" s="319">
        <f>IF(ISBLANK('DEM2'!R8),"-",'DEM2'!R8)</f>
        <v>3194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5371</v>
      </c>
      <c r="C69" s="465">
        <f>IF(ISBLANK('DEM2'!U7),"-",'DEM2'!U7)</f>
        <v>5321</v>
      </c>
      <c r="D69" s="801"/>
      <c r="E69" s="465">
        <f>IF(ISBLANK('DEM2'!V8),"-",'DEM2'!V8)</f>
        <v>5125</v>
      </c>
      <c r="F69" s="465">
        <f>IF(ISBLANK('DEM2'!U8),"-",'DEM2'!U8)</f>
        <v>5103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20</v>
      </c>
      <c r="G115" s="802">
        <f>IF(ISBLANK('DEM2'!E23),"-",'DEM2'!E23)</f>
        <v>20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19.600000000000001</v>
      </c>
      <c r="G116" s="409">
        <f>IF(ISBLANK('DEM2'!E24),"-",'DEM2'!E24)</f>
        <v>19.600000000000001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2186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2829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27.7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63149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573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66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38.200000000000003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118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36.299999999999997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13.7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890402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87055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295034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180237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28846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138933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13584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17909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1751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638817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62458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572269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55951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256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150930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2994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4053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2665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9061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2847</v>
      </c>
      <c r="C300" s="810">
        <f>IF(ISBLANK(POLJ3!C4),"-",POLJ3!C4)</f>
        <v>906</v>
      </c>
      <c r="D300" s="1129">
        <f>IF(ISBLANK(POLJ3!D4),"-",POLJ3!D4)</f>
        <v>1941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4456</v>
      </c>
      <c r="C301" s="791">
        <f>IF(ISBLANK(POLJ3!C5),"-",POLJ3!C5)</f>
        <v>2560</v>
      </c>
      <c r="D301" s="1130">
        <f>IF(ISBLANK(POLJ3!D5),"-",POLJ3!D5)</f>
        <v>1896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5</v>
      </c>
      <c r="C302" s="792">
        <f>IF(ISBLANK(POLJ3!C6),"-",POLJ3!C6)</f>
        <v>4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10</v>
      </c>
      <c r="C303" s="793">
        <f>IF(ISBLANK(POLJ3!C7),"-",POLJ3!C7)</f>
        <v>5</v>
      </c>
      <c r="D303" s="1111">
        <f>IF(ISBLANK(POLJ3!D7),"-",POLJ3!D7)</f>
        <v>5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2994</v>
      </c>
      <c r="C304" s="809">
        <f>IF(ISBLANK(POLJ3!C8),"-",POLJ3!C8)</f>
        <v>782</v>
      </c>
      <c r="D304" s="1159">
        <f>IF(ISBLANK(POLJ3!D8),"-",POLJ3!D8)</f>
        <v>2212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162.80000000000001</v>
      </c>
      <c r="C310" s="1160"/>
      <c r="D310" s="3"/>
      <c r="E310" s="5"/>
      <c r="F310" s="5"/>
      <c r="G310" s="817" t="s">
        <v>862</v>
      </c>
      <c r="H310" s="818">
        <f>IF(ISBLANK(POLJ2!H3),"-",POLJ2!H3)</f>
        <v>5551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10678.22</v>
      </c>
      <c r="C311" s="1161"/>
      <c r="D311" s="3"/>
      <c r="E311" s="5"/>
      <c r="F311" s="5"/>
      <c r="G311" s="812" t="s">
        <v>863</v>
      </c>
      <c r="H311" s="250">
        <f>IF(ISBLANK(POLJ2!H4),"-",POLJ2!H4)</f>
        <v>8875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408.39</v>
      </c>
      <c r="C312" s="1161"/>
      <c r="D312" s="3"/>
      <c r="E312" s="5"/>
      <c r="F312" s="5"/>
      <c r="G312" s="812" t="s">
        <v>864</v>
      </c>
      <c r="H312" s="250">
        <f>IF(ISBLANK(POLJ2!H5),"-",POLJ2!H5)</f>
        <v>11045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62.22</v>
      </c>
      <c r="C313" s="1161"/>
      <c r="D313" s="3"/>
      <c r="E313" s="5"/>
      <c r="F313" s="5"/>
      <c r="G313" s="814" t="s">
        <v>865</v>
      </c>
      <c r="H313" s="251">
        <f>IF(ISBLANK(POLJ2!H6),"-",POLJ2!H6)</f>
        <v>46739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0.8</v>
      </c>
      <c r="C314" s="1161"/>
      <c r="D314" s="3"/>
      <c r="E314" s="5"/>
      <c r="F314" s="5"/>
      <c r="G314" s="816" t="s">
        <v>855</v>
      </c>
      <c r="H314" s="819">
        <f>IF(ISBLANK(POLJ2!H7),"-",POLJ2!H7)</f>
        <v>72210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9088.9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20401.330000000002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6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20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12.2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158</v>
      </c>
      <c r="I364" s="810">
        <f>IF(ISBLANK(OBRAZ2!I6),"-",OBRAZ2!I6)</f>
        <v>117</v>
      </c>
      <c r="J364" s="810">
        <f>IF(ISBLANK(OBRAZ2!J6),"-",OBRAZ2!J6)</f>
        <v>41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70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44.3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69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42.675159235668794</v>
      </c>
      <c r="I377" s="853">
        <f>IF(ISBLANK(OBRAZ2!C14),"-",OBRAZ2!C23)</f>
        <v>46.835443037974684</v>
      </c>
      <c r="J377" s="853">
        <f>IF(ISBLANK(OBRAZ2!D14),"-",OBRAZ2!D23)</f>
        <v>56.60377358490566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45.222929936305732</v>
      </c>
      <c r="I379" s="853">
        <f>IF(ISBLANK(OBRAZ2!C16),"-",OBRAZ2!C25)</f>
        <v>34.177215189873415</v>
      </c>
      <c r="J379" s="853">
        <f>IF(ISBLANK(OBRAZ2!D16),"-",OBRAZ2!D25)</f>
        <v>43.39622641509434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12.101910828025478</v>
      </c>
      <c r="I380" s="854">
        <f>IF(ISBLANK(OBRAZ2!C17),"-",OBRAZ2!C26)</f>
        <v>18.9873417721519</v>
      </c>
      <c r="J380" s="854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3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202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325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108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97.8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89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98.9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156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-4.9000000000000004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2885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16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1.6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1.3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1.2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46.9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2.42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98.4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1348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13.2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337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2533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14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12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8.8000000000000007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8.8000000000000007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282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2.8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95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6.9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39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2.8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20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58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0.6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5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32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12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12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61.9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32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55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8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257.22899999999998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3.2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23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142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3190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8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1048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41537.14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50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13.599360000000001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160</v>
      </c>
      <c r="D696" s="3"/>
      <c r="E696" s="5"/>
      <c r="F696" s="5"/>
      <c r="G696" s="839">
        <v>2012</v>
      </c>
      <c r="H696" s="837">
        <f>IF(ISBLANK(INDEKSI2!B5),"-",INDEKSI2!B5)</f>
        <v>26.32</v>
      </c>
      <c r="I696" s="837">
        <f>IF(ISBLANK(INDEKSI2!C5),"-",INDEKSI2!C5)</f>
        <v>113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26.27</v>
      </c>
      <c r="D697" s="3"/>
      <c r="E697" s="5"/>
      <c r="F697" s="5"/>
      <c r="G697" s="840">
        <v>2013</v>
      </c>
      <c r="H697" s="561">
        <f>IF(ISBLANK(INDEKSI2!B6),"-",INDEKSI2!B6)</f>
        <v>26.58</v>
      </c>
      <c r="I697" s="561">
        <f>IF(ISBLANK(INDEKSI2!C6),"-",INDEKSI2!C6)</f>
        <v>117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27.16</v>
      </c>
      <c r="I698" s="838">
        <f>IF(ISBLANK(INDEKSI2!C7),"-",INDEKSI2!C7)</f>
        <v>116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13778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1977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47313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4624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3.4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2.2999999999999998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7</v>
      </c>
      <c r="D6" s="614">
        <v>3</v>
      </c>
      <c r="E6" s="614">
        <v>4</v>
      </c>
      <c r="F6" s="1042">
        <v>16</v>
      </c>
      <c r="G6" s="614">
        <v>9</v>
      </c>
      <c r="H6" s="982">
        <v>7</v>
      </c>
      <c r="I6" s="1043">
        <v>11.2</v>
      </c>
      <c r="J6" s="614">
        <v>11.4</v>
      </c>
      <c r="K6" s="1044">
        <v>10.9</v>
      </c>
      <c r="L6" s="1042">
        <v>51</v>
      </c>
      <c r="M6" s="614">
        <v>24</v>
      </c>
      <c r="N6" s="1037">
        <v>27</v>
      </c>
      <c r="O6" s="1043">
        <v>29.6</v>
      </c>
      <c r="P6" s="614">
        <v>28.1</v>
      </c>
      <c r="Q6" s="1037">
        <v>31</v>
      </c>
      <c r="R6" s="1042">
        <v>90</v>
      </c>
      <c r="S6" s="614">
        <v>46</v>
      </c>
      <c r="T6" s="1044">
        <v>44</v>
      </c>
    </row>
    <row r="7" spans="1:20" x14ac:dyDescent="0.25">
      <c r="A7" s="288">
        <v>2021</v>
      </c>
      <c r="B7" s="604">
        <v>1</v>
      </c>
      <c r="C7" s="603">
        <v>8</v>
      </c>
      <c r="D7" s="614">
        <v>3</v>
      </c>
      <c r="E7" s="614">
        <v>5</v>
      </c>
      <c r="F7" s="1042">
        <v>16</v>
      </c>
      <c r="G7" s="614">
        <v>10</v>
      </c>
      <c r="H7" s="982">
        <v>6</v>
      </c>
      <c r="I7" s="1043">
        <v>11</v>
      </c>
      <c r="J7" s="614">
        <v>13.1</v>
      </c>
      <c r="K7" s="1044">
        <v>8.8000000000000007</v>
      </c>
      <c r="L7" s="1042">
        <v>58</v>
      </c>
      <c r="M7" s="614">
        <v>31</v>
      </c>
      <c r="N7" s="1037">
        <v>27</v>
      </c>
      <c r="O7" s="1043">
        <v>37.4</v>
      </c>
      <c r="P7" s="614">
        <v>38</v>
      </c>
      <c r="Q7" s="1037">
        <v>36.700000000000003</v>
      </c>
      <c r="R7" s="1042">
        <v>84</v>
      </c>
      <c r="S7" s="614">
        <v>42</v>
      </c>
      <c r="T7" s="1044">
        <v>42</v>
      </c>
    </row>
    <row r="8" spans="1:20" x14ac:dyDescent="0.25">
      <c r="A8" s="221">
        <v>2022</v>
      </c>
      <c r="B8" s="619">
        <v>1</v>
      </c>
      <c r="C8" s="949">
        <v>6</v>
      </c>
      <c r="D8" s="983">
        <v>3</v>
      </c>
      <c r="E8" s="983">
        <v>3</v>
      </c>
      <c r="F8" s="1045">
        <v>20</v>
      </c>
      <c r="G8" s="983">
        <v>11</v>
      </c>
      <c r="H8" s="981">
        <v>9</v>
      </c>
      <c r="I8" s="756">
        <v>12.2</v>
      </c>
      <c r="J8" s="983">
        <v>13.8</v>
      </c>
      <c r="K8" s="1046">
        <v>10.8</v>
      </c>
      <c r="L8" s="1045">
        <v>70</v>
      </c>
      <c r="M8" s="983">
        <v>41</v>
      </c>
      <c r="N8" s="693">
        <v>29</v>
      </c>
      <c r="O8" s="756">
        <v>44.3</v>
      </c>
      <c r="P8" s="983">
        <v>48</v>
      </c>
      <c r="Q8" s="693">
        <v>40</v>
      </c>
      <c r="R8" s="1045">
        <v>69</v>
      </c>
      <c r="S8" s="983">
        <v>31</v>
      </c>
      <c r="T8" s="1046">
        <v>38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3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202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325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108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97.8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89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98.9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65.161290322580641</v>
      </c>
      <c r="C21" s="741">
        <f>B10/(B7+B10)*100</f>
        <v>34.838709677419352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65.161290322580641</v>
      </c>
      <c r="C26" s="741">
        <f>C21</f>
        <v>34.838709677419352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2</v>
      </c>
      <c r="D5" s="916" t="s">
        <v>5</v>
      </c>
      <c r="E5" s="213"/>
      <c r="F5" s="125">
        <v>2020</v>
      </c>
      <c r="G5" s="70">
        <v>3</v>
      </c>
      <c r="H5" s="55">
        <v>1</v>
      </c>
      <c r="I5" s="110">
        <v>2</v>
      </c>
      <c r="J5" s="70">
        <v>14</v>
      </c>
      <c r="K5" s="55">
        <v>2</v>
      </c>
      <c r="L5" s="110">
        <v>12</v>
      </c>
      <c r="M5" s="70">
        <v>178</v>
      </c>
      <c r="N5" s="55">
        <v>365</v>
      </c>
      <c r="O5" s="70">
        <v>112</v>
      </c>
      <c r="P5" s="110">
        <v>0</v>
      </c>
    </row>
    <row r="6" spans="1:16" x14ac:dyDescent="0.25">
      <c r="A6" s="925" t="s">
        <v>267</v>
      </c>
      <c r="B6" s="1006">
        <v>2</v>
      </c>
      <c r="C6" s="1007">
        <v>12</v>
      </c>
      <c r="D6" s="917" t="s">
        <v>5</v>
      </c>
      <c r="E6" s="256"/>
      <c r="F6" s="125">
        <v>2021</v>
      </c>
      <c r="G6" s="214">
        <v>3</v>
      </c>
      <c r="H6" s="58">
        <v>1</v>
      </c>
      <c r="I6" s="162">
        <v>2</v>
      </c>
      <c r="J6" s="214">
        <v>14</v>
      </c>
      <c r="K6" s="58">
        <v>2</v>
      </c>
      <c r="L6" s="162">
        <v>12</v>
      </c>
      <c r="M6" s="214">
        <v>179</v>
      </c>
      <c r="N6" s="58">
        <v>345</v>
      </c>
      <c r="O6" s="214">
        <v>113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3</v>
      </c>
      <c r="H7" s="94">
        <v>1</v>
      </c>
      <c r="I7" s="171">
        <v>2</v>
      </c>
      <c r="J7" s="169">
        <v>14</v>
      </c>
      <c r="K7" s="94">
        <v>2</v>
      </c>
      <c r="L7" s="171">
        <v>12</v>
      </c>
      <c r="M7" s="169">
        <v>202</v>
      </c>
      <c r="N7" s="94">
        <v>325</v>
      </c>
      <c r="O7" s="169">
        <v>108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2</v>
      </c>
      <c r="C12" s="923">
        <f>IF(ISBLANK(C6),"",C6)</f>
        <v>12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87.1</v>
      </c>
      <c r="C6" s="460">
        <v>88.3</v>
      </c>
      <c r="D6" s="978">
        <v>85.8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98</v>
      </c>
      <c r="L6" s="460">
        <v>47</v>
      </c>
      <c r="M6" s="978">
        <v>51</v>
      </c>
      <c r="N6" s="459">
        <v>99</v>
      </c>
      <c r="O6" s="460">
        <v>106.8</v>
      </c>
      <c r="P6" s="978">
        <v>92.7</v>
      </c>
      <c r="Q6" s="459">
        <v>4.0999999999999996</v>
      </c>
      <c r="R6" s="460">
        <v>6.3</v>
      </c>
      <c r="S6" s="978">
        <v>1.5</v>
      </c>
    </row>
    <row r="7" spans="1:19" x14ac:dyDescent="0.25">
      <c r="A7" s="288">
        <v>2021</v>
      </c>
      <c r="B7" s="603">
        <v>91.4</v>
      </c>
      <c r="C7" s="614">
        <v>94.2</v>
      </c>
      <c r="D7" s="982">
        <v>88.1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98</v>
      </c>
      <c r="L7" s="614">
        <v>42</v>
      </c>
      <c r="M7" s="982">
        <v>56</v>
      </c>
      <c r="N7" s="603">
        <v>98</v>
      </c>
      <c r="O7" s="614">
        <v>98.1</v>
      </c>
      <c r="P7" s="982">
        <v>97.9</v>
      </c>
      <c r="Q7" s="603">
        <v>0.8</v>
      </c>
      <c r="R7" s="614">
        <v>0</v>
      </c>
      <c r="S7" s="982">
        <v>1.6</v>
      </c>
    </row>
    <row r="8" spans="1:19" x14ac:dyDescent="0.25">
      <c r="A8" s="221">
        <v>2022</v>
      </c>
      <c r="B8" s="949">
        <v>97.8</v>
      </c>
      <c r="C8" s="983">
        <v>97.4</v>
      </c>
      <c r="D8" s="981">
        <v>98.3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89</v>
      </c>
      <c r="L8" s="983">
        <v>54</v>
      </c>
      <c r="M8" s="981">
        <v>35</v>
      </c>
      <c r="N8" s="949">
        <v>98.9</v>
      </c>
      <c r="O8" s="983">
        <v>108</v>
      </c>
      <c r="P8" s="981">
        <v>87.5</v>
      </c>
      <c r="Q8" s="949">
        <v>0</v>
      </c>
      <c r="R8" s="983">
        <v>-0.9</v>
      </c>
      <c r="S8" s="981">
        <v>1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-4.9000000000000004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295034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28846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46</v>
      </c>
      <c r="C5" s="618">
        <v>42</v>
      </c>
      <c r="D5" s="618">
        <v>4</v>
      </c>
      <c r="E5" s="601">
        <v>79</v>
      </c>
      <c r="F5" s="618">
        <v>45</v>
      </c>
      <c r="G5" s="947">
        <v>34</v>
      </c>
      <c r="H5" s="618">
        <v>37</v>
      </c>
      <c r="I5" s="618">
        <v>16</v>
      </c>
      <c r="J5" s="618">
        <v>21</v>
      </c>
      <c r="K5" s="219">
        <f>SUM(B5,E5,H5)</f>
        <v>162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42</v>
      </c>
      <c r="C6" s="614">
        <v>35</v>
      </c>
      <c r="D6" s="948">
        <v>7</v>
      </c>
      <c r="E6" s="603">
        <v>87</v>
      </c>
      <c r="F6" s="614">
        <v>50</v>
      </c>
      <c r="G6" s="948">
        <v>37</v>
      </c>
      <c r="H6" s="603">
        <v>33</v>
      </c>
      <c r="I6" s="614">
        <v>15</v>
      </c>
      <c r="J6" s="614">
        <v>18</v>
      </c>
      <c r="K6" s="220">
        <f>SUM(B6,E6,H6)</f>
        <v>162</v>
      </c>
      <c r="M6" s="105" t="s">
        <v>292</v>
      </c>
      <c r="N6" s="173">
        <f>IF(ISBLANK(J7),"",J7)</f>
        <v>17</v>
      </c>
      <c r="O6" s="80">
        <f>IF(ISBLANK(I7),"",I7)</f>
        <v>7</v>
      </c>
      <c r="P6" s="213"/>
    </row>
    <row r="7" spans="1:17" ht="24.75" x14ac:dyDescent="0.25">
      <c r="A7" s="220">
        <v>2022</v>
      </c>
      <c r="B7" s="603">
        <v>34</v>
      </c>
      <c r="C7" s="614">
        <v>26</v>
      </c>
      <c r="D7" s="948">
        <v>8</v>
      </c>
      <c r="E7" s="603">
        <v>98</v>
      </c>
      <c r="F7" s="614">
        <v>49</v>
      </c>
      <c r="G7" s="948">
        <v>49</v>
      </c>
      <c r="H7" s="603">
        <v>24</v>
      </c>
      <c r="I7" s="614">
        <v>7</v>
      </c>
      <c r="J7" s="614">
        <v>17</v>
      </c>
      <c r="K7" s="220">
        <f>SUM(B7,E7,H7)</f>
        <v>156</v>
      </c>
      <c r="M7" s="106" t="s">
        <v>293</v>
      </c>
      <c r="N7" s="222">
        <f>IF(ISBLANK(G7),"",G7)</f>
        <v>49</v>
      </c>
      <c r="O7" s="107">
        <f>IF(ISBLANK(F7),"",F7)</f>
        <v>49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8</v>
      </c>
      <c r="O8" s="83">
        <f>IF(ISBLANK(C7),"",C7)</f>
        <v>26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17</v>
      </c>
      <c r="O13" s="80">
        <f>IF(ISBLANK(I7),"",I7)</f>
        <v>7</v>
      </c>
      <c r="P13" s="213"/>
    </row>
    <row r="14" spans="1:17" ht="27.75" customHeight="1" x14ac:dyDescent="0.25">
      <c r="M14" s="106" t="s">
        <v>523</v>
      </c>
      <c r="N14" s="222">
        <f>IF(ISBLANK(G7),"",G7)</f>
        <v>49</v>
      </c>
      <c r="O14" s="107">
        <f>IF(ISBLANK(F7),"",F7)</f>
        <v>49</v>
      </c>
      <c r="P14" s="213"/>
    </row>
    <row r="15" spans="1:17" ht="26.25" customHeight="1" x14ac:dyDescent="0.25">
      <c r="M15" s="108" t="s">
        <v>524</v>
      </c>
      <c r="N15" s="172">
        <f>IF(ISBLANK(D7),"",D7)</f>
        <v>8</v>
      </c>
      <c r="O15" s="83">
        <f>IF(ISBLANK(C7),"",C7)</f>
        <v>26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8</v>
      </c>
      <c r="C21" s="618">
        <v>8</v>
      </c>
      <c r="D21" s="618">
        <v>0</v>
      </c>
      <c r="E21" s="601">
        <v>20</v>
      </c>
      <c r="F21" s="618">
        <v>10</v>
      </c>
      <c r="G21" s="947">
        <v>10</v>
      </c>
      <c r="H21" s="618">
        <v>21</v>
      </c>
      <c r="I21" s="618">
        <v>4</v>
      </c>
      <c r="J21" s="618">
        <v>17</v>
      </c>
      <c r="K21" s="219">
        <f>SUM(B21,E21,H21)</f>
        <v>49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9</v>
      </c>
      <c r="C22" s="1037">
        <v>8</v>
      </c>
      <c r="D22" s="982">
        <v>1</v>
      </c>
      <c r="E22" s="1043">
        <v>8</v>
      </c>
      <c r="F22" s="1037">
        <v>6</v>
      </c>
      <c r="G22" s="982">
        <v>2</v>
      </c>
      <c r="H22" s="1043">
        <v>14</v>
      </c>
      <c r="I22" s="1037">
        <v>6</v>
      </c>
      <c r="J22" s="1037">
        <v>8</v>
      </c>
      <c r="K22" s="220">
        <f>SUM(B22,E22,H22)</f>
        <v>31</v>
      </c>
      <c r="M22" s="105" t="s">
        <v>292</v>
      </c>
      <c r="N22" s="173">
        <f>IF(ISBLANK(J23),"",J23)</f>
        <v>2</v>
      </c>
      <c r="O22" s="80">
        <f>IF(ISBLANK(I23),"",I23)</f>
        <v>7</v>
      </c>
      <c r="P22" s="213"/>
    </row>
    <row r="23" spans="1:17" ht="24.75" x14ac:dyDescent="0.25">
      <c r="A23" s="220">
        <v>2022</v>
      </c>
      <c r="B23" s="1043">
        <v>23</v>
      </c>
      <c r="C23" s="1037">
        <v>21</v>
      </c>
      <c r="D23" s="982">
        <v>2</v>
      </c>
      <c r="E23" s="1043">
        <v>12</v>
      </c>
      <c r="F23" s="1037">
        <v>10</v>
      </c>
      <c r="G23" s="982">
        <v>2</v>
      </c>
      <c r="H23" s="1043">
        <v>9</v>
      </c>
      <c r="I23" s="1037">
        <v>7</v>
      </c>
      <c r="J23" s="1037">
        <v>2</v>
      </c>
      <c r="K23" s="220">
        <f>SUM(B23,E23,H23)</f>
        <v>44</v>
      </c>
      <c r="M23" s="106" t="s">
        <v>293</v>
      </c>
      <c r="N23" s="222">
        <f>IF(ISBLANK(G23),"",G23)</f>
        <v>2</v>
      </c>
      <c r="O23" s="107">
        <f>IF(ISBLANK(F23),"",F23)</f>
        <v>10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2</v>
      </c>
      <c r="O24" s="109">
        <f>IF(ISBLANK(C23),"",C23)</f>
        <v>21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</v>
      </c>
      <c r="O29" s="80">
        <f>IF(ISBLANK(I23),"",I23)</f>
        <v>7</v>
      </c>
      <c r="P29" s="213"/>
    </row>
    <row r="30" spans="1:17" ht="27.75" customHeight="1" x14ac:dyDescent="0.25">
      <c r="M30" s="106" t="s">
        <v>523</v>
      </c>
      <c r="N30" s="222">
        <f>IF(ISBLANK(G23),"",G23)</f>
        <v>2</v>
      </c>
      <c r="O30" s="107">
        <f>IF(ISBLANK(F23),"",F23)</f>
        <v>10</v>
      </c>
      <c r="P30" s="213"/>
    </row>
    <row r="31" spans="1:17" ht="27.75" customHeight="1" x14ac:dyDescent="0.25">
      <c r="M31" s="108" t="s">
        <v>524</v>
      </c>
      <c r="N31" s="223">
        <f>IF(ISBLANK(D23),"",D23)</f>
        <v>2</v>
      </c>
      <c r="O31" s="109">
        <f>IF(ISBLANK(C23),"",C23)</f>
        <v>21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180237</v>
      </c>
      <c r="D5" s="255"/>
    </row>
    <row r="6" spans="1:4" ht="30" x14ac:dyDescent="0.25">
      <c r="A6" s="688" t="s">
        <v>482</v>
      </c>
      <c r="B6" s="619">
        <v>114797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-3.7</v>
      </c>
      <c r="J7" s="614">
        <v>-3.9</v>
      </c>
      <c r="K7" s="982">
        <v>-3.4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-4.9000000000000004</v>
      </c>
      <c r="J8" s="983">
        <v>-4</v>
      </c>
      <c r="K8" s="981">
        <v>-6.5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20</v>
      </c>
      <c r="C5" s="209">
        <v>13</v>
      </c>
      <c r="G5" s="113"/>
      <c r="H5" s="176" t="s">
        <v>594</v>
      </c>
      <c r="I5" s="209">
        <v>13</v>
      </c>
      <c r="J5" s="209">
        <v>16</v>
      </c>
    </row>
    <row r="6" spans="1:13" ht="15" customHeight="1" x14ac:dyDescent="0.25">
      <c r="A6" s="177" t="s">
        <v>595</v>
      </c>
      <c r="B6" s="210">
        <v>306</v>
      </c>
      <c r="C6" s="210">
        <v>76</v>
      </c>
      <c r="G6" s="113"/>
      <c r="H6" s="177" t="s">
        <v>595</v>
      </c>
      <c r="I6" s="210">
        <v>89</v>
      </c>
      <c r="J6" s="210">
        <v>37</v>
      </c>
    </row>
    <row r="7" spans="1:13" ht="15" customHeight="1" x14ac:dyDescent="0.25">
      <c r="A7" s="177" t="s">
        <v>596</v>
      </c>
      <c r="B7" s="210">
        <v>2159</v>
      </c>
      <c r="C7" s="210">
        <v>1232</v>
      </c>
      <c r="G7" s="113"/>
      <c r="H7" s="177" t="s">
        <v>596</v>
      </c>
      <c r="I7" s="210">
        <v>1030</v>
      </c>
      <c r="J7" s="210">
        <v>459</v>
      </c>
    </row>
    <row r="8" spans="1:13" ht="15" customHeight="1" x14ac:dyDescent="0.25">
      <c r="A8" s="177" t="s">
        <v>597</v>
      </c>
      <c r="B8" s="210">
        <v>1562</v>
      </c>
      <c r="C8" s="210">
        <v>1630</v>
      </c>
      <c r="G8" s="113"/>
      <c r="H8" s="177" t="s">
        <v>597</v>
      </c>
      <c r="I8" s="210">
        <v>1305</v>
      </c>
      <c r="J8" s="210">
        <v>1196</v>
      </c>
    </row>
    <row r="9" spans="1:13" ht="15" customHeight="1" x14ac:dyDescent="0.25">
      <c r="A9" s="177" t="s">
        <v>598</v>
      </c>
      <c r="B9" s="210">
        <v>1504</v>
      </c>
      <c r="C9" s="210">
        <v>2234</v>
      </c>
      <c r="G9" s="113"/>
      <c r="H9" s="177" t="s">
        <v>598</v>
      </c>
      <c r="I9" s="210">
        <v>1631</v>
      </c>
      <c r="J9" s="210">
        <v>2332</v>
      </c>
    </row>
    <row r="10" spans="1:13" ht="15" customHeight="1" x14ac:dyDescent="0.25">
      <c r="A10" s="177" t="s">
        <v>599</v>
      </c>
      <c r="B10" s="210">
        <v>176</v>
      </c>
      <c r="C10" s="210">
        <v>188</v>
      </c>
      <c r="G10" s="113"/>
      <c r="H10" s="177" t="s">
        <v>599</v>
      </c>
      <c r="I10" s="210">
        <v>179</v>
      </c>
      <c r="J10" s="210">
        <v>168</v>
      </c>
    </row>
    <row r="11" spans="1:13" ht="15" customHeight="1" x14ac:dyDescent="0.25">
      <c r="A11" s="178" t="s">
        <v>600</v>
      </c>
      <c r="B11" s="211">
        <v>169</v>
      </c>
      <c r="C11" s="211">
        <v>168</v>
      </c>
      <c r="G11" s="113"/>
      <c r="H11" s="178" t="s">
        <v>600</v>
      </c>
      <c r="I11" s="211">
        <v>329</v>
      </c>
      <c r="J11" s="211">
        <v>297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20</v>
      </c>
      <c r="C17" s="180">
        <f>IF(ISBLANK(C5),"0",C5)</f>
        <v>13</v>
      </c>
      <c r="G17" s="113"/>
      <c r="H17" s="176" t="s">
        <v>594</v>
      </c>
      <c r="I17" s="179">
        <f>IF(ISBLANK(I5),"0",I5)</f>
        <v>13</v>
      </c>
      <c r="J17" s="180">
        <f>IF(ISBLANK(J5),"0",J5)</f>
        <v>16</v>
      </c>
    </row>
    <row r="18" spans="1:13" ht="15" customHeight="1" x14ac:dyDescent="0.25">
      <c r="A18" s="177" t="s">
        <v>595</v>
      </c>
      <c r="B18" s="181">
        <f t="shared" ref="B18:C18" si="0">IF(ISBLANK(B6),"0",B6)</f>
        <v>306</v>
      </c>
      <c r="C18" s="182">
        <f t="shared" si="0"/>
        <v>76</v>
      </c>
      <c r="G18" s="113"/>
      <c r="H18" s="177" t="s">
        <v>595</v>
      </c>
      <c r="I18" s="181">
        <f t="shared" ref="I18:J18" si="1">IF(ISBLANK(I6),"0",I6)</f>
        <v>89</v>
      </c>
      <c r="J18" s="182">
        <f t="shared" si="1"/>
        <v>37</v>
      </c>
    </row>
    <row r="19" spans="1:13" ht="15" customHeight="1" x14ac:dyDescent="0.25">
      <c r="A19" s="177" t="s">
        <v>596</v>
      </c>
      <c r="B19" s="181">
        <f t="shared" ref="B19:C19" si="2">IF(ISBLANK(B7),"0",B7)</f>
        <v>2159</v>
      </c>
      <c r="C19" s="182">
        <f t="shared" si="2"/>
        <v>1232</v>
      </c>
      <c r="G19" s="113"/>
      <c r="H19" s="177" t="s">
        <v>596</v>
      </c>
      <c r="I19" s="181">
        <f t="shared" ref="I19:J19" si="3">IF(ISBLANK(I7),"0",I7)</f>
        <v>1030</v>
      </c>
      <c r="J19" s="182">
        <f t="shared" si="3"/>
        <v>459</v>
      </c>
    </row>
    <row r="20" spans="1:13" ht="15" customHeight="1" x14ac:dyDescent="0.25">
      <c r="A20" s="177" t="s">
        <v>597</v>
      </c>
      <c r="B20" s="181">
        <f t="shared" ref="B20:C20" si="4">IF(ISBLANK(B8),"0",B8)</f>
        <v>1562</v>
      </c>
      <c r="C20" s="182">
        <f t="shared" si="4"/>
        <v>1630</v>
      </c>
      <c r="G20" s="113"/>
      <c r="H20" s="177" t="s">
        <v>597</v>
      </c>
      <c r="I20" s="181">
        <f t="shared" ref="I20:J20" si="5">IF(ISBLANK(I8),"0",I8)</f>
        <v>1305</v>
      </c>
      <c r="J20" s="182">
        <f t="shared" si="5"/>
        <v>1196</v>
      </c>
    </row>
    <row r="21" spans="1:13" ht="15" customHeight="1" x14ac:dyDescent="0.25">
      <c r="A21" s="177" t="s">
        <v>598</v>
      </c>
      <c r="B21" s="181">
        <f t="shared" ref="B21:C21" si="6">IF(ISBLANK(B9),"0",B9)</f>
        <v>1504</v>
      </c>
      <c r="C21" s="182">
        <f t="shared" si="6"/>
        <v>2234</v>
      </c>
      <c r="G21" s="113"/>
      <c r="H21" s="177" t="s">
        <v>598</v>
      </c>
      <c r="I21" s="181">
        <f t="shared" ref="I21:J21" si="7">IF(ISBLANK(I9),"0",I9)</f>
        <v>1631</v>
      </c>
      <c r="J21" s="182">
        <f t="shared" si="7"/>
        <v>2332</v>
      </c>
    </row>
    <row r="22" spans="1:13" ht="15" customHeight="1" x14ac:dyDescent="0.25">
      <c r="A22" s="177" t="s">
        <v>599</v>
      </c>
      <c r="B22" s="181">
        <f t="shared" ref="B22:C22" si="8">IF(ISBLANK(B10),"0",B10)</f>
        <v>176</v>
      </c>
      <c r="C22" s="182">
        <f t="shared" si="8"/>
        <v>188</v>
      </c>
      <c r="G22" s="113"/>
      <c r="H22" s="177" t="s">
        <v>599</v>
      </c>
      <c r="I22" s="181">
        <f t="shared" ref="I22:J22" si="9">IF(ISBLANK(I10),"0",I10)</f>
        <v>179</v>
      </c>
      <c r="J22" s="182">
        <f t="shared" si="9"/>
        <v>168</v>
      </c>
    </row>
    <row r="23" spans="1:13" ht="15" customHeight="1" x14ac:dyDescent="0.25">
      <c r="A23" s="178" t="s">
        <v>600</v>
      </c>
      <c r="B23" s="183">
        <f t="shared" ref="B23:C23" si="10">IF(ISBLANK(B11),"0",B11)</f>
        <v>169</v>
      </c>
      <c r="C23" s="184">
        <f t="shared" si="10"/>
        <v>168</v>
      </c>
      <c r="G23" s="113"/>
      <c r="H23" s="178" t="s">
        <v>600</v>
      </c>
      <c r="I23" s="183">
        <f t="shared" ref="I23:J23" si="11">IF(ISBLANK(I11),"0",I11)</f>
        <v>329</v>
      </c>
      <c r="J23" s="184">
        <f t="shared" si="11"/>
        <v>297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0.33921302578018997</v>
      </c>
      <c r="C29" s="186">
        <f>C17/SUM(C17:C23)*100</f>
        <v>0.2346146904890814</v>
      </c>
      <c r="D29" s="255"/>
      <c r="E29" s="255"/>
      <c r="G29" s="113"/>
      <c r="H29" s="176" t="s">
        <v>601</v>
      </c>
      <c r="I29" s="186">
        <f>I17/SUM(I17:I23)*100</f>
        <v>0.28409090909090912</v>
      </c>
      <c r="J29" s="186">
        <f>J17/SUM(J17:J23)*100</f>
        <v>0.35516093229744727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5.189959294436906</v>
      </c>
      <c r="C30" s="187">
        <f>C18/SUM(C17:C23)*100</f>
        <v>1.3715935751669375</v>
      </c>
      <c r="D30" s="255"/>
      <c r="E30" s="255"/>
      <c r="G30" s="113"/>
      <c r="H30" s="177" t="s">
        <v>602</v>
      </c>
      <c r="I30" s="187">
        <f>I18/SUM(I17:I23)*100</f>
        <v>1.94493006993007</v>
      </c>
      <c r="J30" s="187">
        <f>J18/SUM(J17:J23)*100</f>
        <v>0.82130965593784688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36.618046132971507</v>
      </c>
      <c r="C31" s="187">
        <f>C19/SUM(C17:C23)*100</f>
        <v>22.234253744811404</v>
      </c>
      <c r="D31" s="255"/>
      <c r="E31" s="255"/>
      <c r="G31" s="113"/>
      <c r="H31" s="177" t="s">
        <v>603</v>
      </c>
      <c r="I31" s="187">
        <f>I19/SUM(I17:I23)*100</f>
        <v>22.508741258741257</v>
      </c>
      <c r="J31" s="187">
        <f>J19/SUM(J17:J23)*100</f>
        <v>10.188679245283019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26.492537313432834</v>
      </c>
      <c r="C32" s="187">
        <f>C20/SUM(C17:C23)*100</f>
        <v>29.41707273055405</v>
      </c>
      <c r="D32" s="255"/>
      <c r="E32" s="255"/>
      <c r="G32" s="113"/>
      <c r="H32" s="177" t="s">
        <v>604</v>
      </c>
      <c r="I32" s="187">
        <f>I20/SUM(I17:I23)*100</f>
        <v>28.518356643356647</v>
      </c>
      <c r="J32" s="187">
        <f>J20/SUM(J17:J23)*100</f>
        <v>26.548279689234182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25.508819538670284</v>
      </c>
      <c r="C33" s="187">
        <f>C21/SUM(C17:C23)*100</f>
        <v>40.317632196354445</v>
      </c>
      <c r="D33" s="255"/>
      <c r="E33" s="255"/>
      <c r="G33" s="113"/>
      <c r="H33" s="177" t="s">
        <v>605</v>
      </c>
      <c r="I33" s="187">
        <f>I21/SUM(I17:I23)*100</f>
        <v>35.642482517482513</v>
      </c>
      <c r="J33" s="187">
        <f>J21/SUM(J17:J23)*100</f>
        <v>51.764705882352949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2.9850746268656714</v>
      </c>
      <c r="C34" s="187">
        <f>C22/SUM(C17:C23)*100</f>
        <v>3.3928893701497924</v>
      </c>
      <c r="D34" s="255"/>
      <c r="E34" s="255"/>
      <c r="G34" s="113"/>
      <c r="H34" s="177" t="s">
        <v>606</v>
      </c>
      <c r="I34" s="187">
        <f>I22/SUM(I17:I23)*100</f>
        <v>3.9117132867132867</v>
      </c>
      <c r="J34" s="187">
        <f>J22/SUM(J17:J23)*100</f>
        <v>3.7291897891231969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2.8663500678426055</v>
      </c>
      <c r="C35" s="188">
        <f>C23/SUM(C17:C23)*100</f>
        <v>3.0319436924742824</v>
      </c>
      <c r="D35" s="255"/>
      <c r="E35" s="255"/>
      <c r="G35" s="113"/>
      <c r="H35" s="178" t="s">
        <v>607</v>
      </c>
      <c r="I35" s="188">
        <f>I23/SUM(I17:I23)*100</f>
        <v>7.189685314685315</v>
      </c>
      <c r="J35" s="188">
        <f>J23/SUM(J17:J23)*100</f>
        <v>6.5926748057713649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0.33921302578018997</v>
      </c>
      <c r="C41" s="186">
        <f t="shared" si="12"/>
        <v>0.2346146904890814</v>
      </c>
      <c r="G41" s="113"/>
      <c r="H41" s="176" t="s">
        <v>609</v>
      </c>
      <c r="I41" s="186">
        <f t="shared" ref="I41:J41" si="13">I29</f>
        <v>0.28409090909090912</v>
      </c>
      <c r="J41" s="186">
        <f t="shared" si="13"/>
        <v>0.35516093229744727</v>
      </c>
    </row>
    <row r="42" spans="1:12" x14ac:dyDescent="0.25">
      <c r="A42" s="177" t="s">
        <v>610</v>
      </c>
      <c r="B42" s="187">
        <f t="shared" si="12"/>
        <v>5.189959294436906</v>
      </c>
      <c r="C42" s="187">
        <f t="shared" si="12"/>
        <v>1.3715935751669375</v>
      </c>
      <c r="G42" s="113"/>
      <c r="H42" s="177" t="s">
        <v>610</v>
      </c>
      <c r="I42" s="187">
        <f t="shared" ref="I42:J42" si="14">I30</f>
        <v>1.94493006993007</v>
      </c>
      <c r="J42" s="187">
        <f t="shared" si="14"/>
        <v>0.82130965593784688</v>
      </c>
    </row>
    <row r="43" spans="1:12" x14ac:dyDescent="0.25">
      <c r="A43" s="177" t="s">
        <v>611</v>
      </c>
      <c r="B43" s="187">
        <f t="shared" si="12"/>
        <v>36.618046132971507</v>
      </c>
      <c r="C43" s="187">
        <f t="shared" si="12"/>
        <v>22.234253744811404</v>
      </c>
      <c r="G43" s="113"/>
      <c r="H43" s="177" t="s">
        <v>611</v>
      </c>
      <c r="I43" s="187">
        <f t="shared" ref="I43:J43" si="15">I31</f>
        <v>22.508741258741257</v>
      </c>
      <c r="J43" s="187">
        <f t="shared" si="15"/>
        <v>10.188679245283019</v>
      </c>
    </row>
    <row r="44" spans="1:12" x14ac:dyDescent="0.25">
      <c r="A44" s="177" t="s">
        <v>612</v>
      </c>
      <c r="B44" s="187">
        <f t="shared" si="12"/>
        <v>26.492537313432834</v>
      </c>
      <c r="C44" s="187">
        <f t="shared" si="12"/>
        <v>29.41707273055405</v>
      </c>
      <c r="G44" s="113"/>
      <c r="H44" s="177" t="s">
        <v>612</v>
      </c>
      <c r="I44" s="187">
        <f t="shared" ref="I44:J44" si="16">I32</f>
        <v>28.518356643356647</v>
      </c>
      <c r="J44" s="187">
        <f t="shared" si="16"/>
        <v>26.548279689234182</v>
      </c>
    </row>
    <row r="45" spans="1:12" x14ac:dyDescent="0.25">
      <c r="A45" s="177" t="s">
        <v>613</v>
      </c>
      <c r="B45" s="187">
        <f t="shared" si="12"/>
        <v>25.508819538670284</v>
      </c>
      <c r="C45" s="187">
        <f t="shared" si="12"/>
        <v>40.317632196354445</v>
      </c>
      <c r="G45" s="113"/>
      <c r="H45" s="177" t="s">
        <v>613</v>
      </c>
      <c r="I45" s="187">
        <f t="shared" ref="I45:J45" si="17">I33</f>
        <v>35.642482517482513</v>
      </c>
      <c r="J45" s="187">
        <f t="shared" si="17"/>
        <v>51.764705882352949</v>
      </c>
    </row>
    <row r="46" spans="1:12" x14ac:dyDescent="0.25">
      <c r="A46" s="177" t="s">
        <v>614</v>
      </c>
      <c r="B46" s="187">
        <f t="shared" si="12"/>
        <v>2.9850746268656714</v>
      </c>
      <c r="C46" s="187">
        <f t="shared" si="12"/>
        <v>3.3928893701497924</v>
      </c>
      <c r="G46" s="113"/>
      <c r="H46" s="177" t="s">
        <v>614</v>
      </c>
      <c r="I46" s="187">
        <f t="shared" ref="I46:J46" si="18">I34</f>
        <v>3.9117132867132867</v>
      </c>
      <c r="J46" s="187">
        <f t="shared" si="18"/>
        <v>3.7291897891231969</v>
      </c>
    </row>
    <row r="47" spans="1:12" x14ac:dyDescent="0.25">
      <c r="A47" s="178" t="s">
        <v>615</v>
      </c>
      <c r="B47" s="188">
        <f t="shared" si="12"/>
        <v>2.8663500678426055</v>
      </c>
      <c r="C47" s="188">
        <f t="shared" si="12"/>
        <v>3.0319436924742824</v>
      </c>
      <c r="G47" s="113"/>
      <c r="H47" s="178" t="s">
        <v>615</v>
      </c>
      <c r="I47" s="188">
        <f t="shared" ref="I47:J47" si="19">I35</f>
        <v>7.189685314685315</v>
      </c>
      <c r="J47" s="188">
        <f t="shared" si="19"/>
        <v>6.5926748057713649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4405</v>
      </c>
      <c r="C5" s="209">
        <v>3753</v>
      </c>
      <c r="D5" s="255"/>
      <c r="E5" s="255"/>
      <c r="F5" s="1012"/>
      <c r="H5" s="176" t="s">
        <v>632</v>
      </c>
      <c r="I5" s="209">
        <v>1974</v>
      </c>
      <c r="J5" s="209">
        <v>1633</v>
      </c>
    </row>
    <row r="6" spans="1:10" ht="15" customHeight="1" x14ac:dyDescent="0.25">
      <c r="A6" s="177" t="s">
        <v>633</v>
      </c>
      <c r="B6" s="210">
        <v>553</v>
      </c>
      <c r="C6" s="210">
        <v>668</v>
      </c>
      <c r="D6" s="255"/>
      <c r="E6" s="255"/>
      <c r="F6" s="1012"/>
      <c r="H6" s="177" t="s">
        <v>633</v>
      </c>
      <c r="I6" s="210">
        <v>1336</v>
      </c>
      <c r="J6" s="210">
        <v>1652</v>
      </c>
    </row>
    <row r="7" spans="1:10" ht="15" customHeight="1" x14ac:dyDescent="0.25">
      <c r="A7" s="178" t="s">
        <v>634</v>
      </c>
      <c r="B7" s="211">
        <v>938</v>
      </c>
      <c r="C7" s="211">
        <v>1120</v>
      </c>
      <c r="D7" s="255"/>
      <c r="E7" s="255"/>
      <c r="F7" s="1012"/>
      <c r="H7" s="177" t="s">
        <v>634</v>
      </c>
      <c r="I7" s="210">
        <v>1255</v>
      </c>
      <c r="J7" s="210">
        <v>1207</v>
      </c>
    </row>
    <row r="8" spans="1:10" x14ac:dyDescent="0.25">
      <c r="D8" s="255"/>
      <c r="E8" s="255"/>
      <c r="F8" s="1012"/>
      <c r="H8" s="178" t="s">
        <v>2452</v>
      </c>
      <c r="I8" s="211">
        <v>11</v>
      </c>
      <c r="J8" s="211">
        <v>13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4405</v>
      </c>
      <c r="C13" s="180">
        <f>IF(ISBLANK(C5),"0",C5)</f>
        <v>3753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553</v>
      </c>
      <c r="C14" s="182">
        <f t="shared" si="0"/>
        <v>668</v>
      </c>
      <c r="D14" s="255"/>
      <c r="E14" s="255"/>
      <c r="F14" s="1012"/>
      <c r="H14" s="176" t="s">
        <v>632</v>
      </c>
      <c r="I14" s="179">
        <f>IF(ISBLANK(I5),"0",I5)</f>
        <v>1974</v>
      </c>
      <c r="J14" s="180">
        <f>IF(ISBLANK(J5),"0",J5)</f>
        <v>1633</v>
      </c>
    </row>
    <row r="15" spans="1:10" ht="15" customHeight="1" x14ac:dyDescent="0.25">
      <c r="A15" s="178" t="s">
        <v>634</v>
      </c>
      <c r="B15" s="183">
        <f t="shared" si="0"/>
        <v>938</v>
      </c>
      <c r="C15" s="184">
        <f t="shared" si="0"/>
        <v>1120</v>
      </c>
      <c r="D15" s="255"/>
      <c r="E15" s="255"/>
      <c r="F15" s="1012"/>
      <c r="H15" s="177" t="s">
        <v>633</v>
      </c>
      <c r="I15" s="181">
        <f t="shared" ref="I15:J15" si="1">IF(ISBLANK(I6),"0",I6)</f>
        <v>1336</v>
      </c>
      <c r="J15" s="182">
        <f t="shared" si="1"/>
        <v>1652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1255</v>
      </c>
      <c r="J16" s="182">
        <f t="shared" si="2"/>
        <v>1207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11</v>
      </c>
      <c r="J17" s="184">
        <f t="shared" si="3"/>
        <v>13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74.711668928086837</v>
      </c>
      <c r="C21" s="186">
        <f>C13/SUM(C13:C15)*100</f>
        <v>67.731456415809419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9.3792401628222528</v>
      </c>
      <c r="C22" s="187">
        <f>C14/SUM(C13:C15)*100</f>
        <v>12.055585634362028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15.909090909090908</v>
      </c>
      <c r="C23" s="188">
        <f>C15/SUM(C13:C15)*100</f>
        <v>20.212957949828549</v>
      </c>
      <c r="D23" s="255"/>
      <c r="E23" s="255"/>
      <c r="F23" s="1012"/>
      <c r="H23" s="176" t="s">
        <v>637</v>
      </c>
      <c r="I23" s="186">
        <f>I14/SUM(I14:I17)*100</f>
        <v>43.138111888111894</v>
      </c>
      <c r="J23" s="186">
        <f>J14/SUM(J14:J17)*100</f>
        <v>36.248612652608216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29.195804195804197</v>
      </c>
      <c r="J24" s="187">
        <f>J15/SUM(J14:J17)*100</f>
        <v>36.670366259711436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27.425699300699304</v>
      </c>
      <c r="J25" s="187">
        <f>J16/SUM(J14:J17)*100</f>
        <v>26.79245283018868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0.24038461538461539</v>
      </c>
      <c r="J26" s="188">
        <f>J17/SUM(J14:J17)*100</f>
        <v>0.28856825749167592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74.711668928086837</v>
      </c>
      <c r="C29" s="191">
        <f t="shared" si="4"/>
        <v>67.731456415809419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9.3792401628222528</v>
      </c>
      <c r="C30" s="194">
        <f t="shared" si="4"/>
        <v>12.055585634362028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15.909090909090908</v>
      </c>
      <c r="C31" s="197">
        <f t="shared" si="4"/>
        <v>20.212957949828549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43.138111888111894</v>
      </c>
      <c r="J32" s="191">
        <f>J23</f>
        <v>36.248612652608216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29.195804195804197</v>
      </c>
      <c r="J33" s="194">
        <f t="shared" si="5"/>
        <v>36.670366259711436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27.425699300699304</v>
      </c>
      <c r="J34" s="194">
        <f t="shared" si="6"/>
        <v>26.79245283018868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0.24038461538461539</v>
      </c>
      <c r="J35" s="197">
        <f t="shared" si="7"/>
        <v>0.28856825749167592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828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10228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12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6.4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21.3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-15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71.25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48.7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250.7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3</v>
      </c>
      <c r="C5" s="657">
        <v>1</v>
      </c>
      <c r="E5" s="28"/>
      <c r="J5" s="656" t="s">
        <v>550</v>
      </c>
      <c r="K5" s="671">
        <f>IF(ISBLANK(B5),"",B5)</f>
        <v>3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5</v>
      </c>
      <c r="C6" s="659">
        <v>1</v>
      </c>
      <c r="E6" s="44"/>
      <c r="J6" s="658" t="s">
        <v>551</v>
      </c>
      <c r="K6" s="672">
        <f t="shared" ref="K6:K10" si="0">IF(ISBLANK(B6),"",B6)</f>
        <v>5</v>
      </c>
      <c r="L6" s="621">
        <f t="shared" ref="L6:L10" si="1">IF(ISBLANK(C6),"",C6)</f>
        <v>1</v>
      </c>
      <c r="N6" s="44"/>
    </row>
    <row r="7" spans="1:15" x14ac:dyDescent="0.25">
      <c r="A7" s="658" t="s">
        <v>649</v>
      </c>
      <c r="B7" s="659">
        <v>4</v>
      </c>
      <c r="C7" s="659">
        <v>7</v>
      </c>
      <c r="E7" s="44"/>
      <c r="J7" s="658" t="s">
        <v>649</v>
      </c>
      <c r="K7" s="672">
        <f t="shared" si="0"/>
        <v>4</v>
      </c>
      <c r="L7" s="621">
        <f t="shared" si="1"/>
        <v>7</v>
      </c>
      <c r="N7" s="44"/>
    </row>
    <row r="8" spans="1:15" x14ac:dyDescent="0.25">
      <c r="A8" s="652" t="s">
        <v>650</v>
      </c>
      <c r="B8" s="653">
        <v>11</v>
      </c>
      <c r="C8" s="653">
        <v>7</v>
      </c>
      <c r="E8" s="21"/>
      <c r="J8" s="652" t="s">
        <v>650</v>
      </c>
      <c r="K8" s="672">
        <f t="shared" si="0"/>
        <v>11</v>
      </c>
      <c r="L8" s="621">
        <f t="shared" si="1"/>
        <v>7</v>
      </c>
      <c r="N8" s="21"/>
    </row>
    <row r="9" spans="1:15" x14ac:dyDescent="0.25">
      <c r="A9" s="652" t="s">
        <v>651</v>
      </c>
      <c r="B9" s="653">
        <v>28</v>
      </c>
      <c r="C9" s="653">
        <v>19</v>
      </c>
      <c r="E9" s="21"/>
      <c r="J9" s="652" t="s">
        <v>651</v>
      </c>
      <c r="K9" s="672">
        <f t="shared" si="0"/>
        <v>28</v>
      </c>
      <c r="L9" s="621">
        <f t="shared" si="1"/>
        <v>19</v>
      </c>
      <c r="N9" s="21"/>
    </row>
    <row r="10" spans="1:15" x14ac:dyDescent="0.25">
      <c r="A10" s="654" t="s">
        <v>373</v>
      </c>
      <c r="B10" s="655">
        <v>231</v>
      </c>
      <c r="C10" s="655">
        <v>31</v>
      </c>
      <c r="J10" s="654" t="s">
        <v>373</v>
      </c>
      <c r="K10" s="673">
        <f t="shared" si="0"/>
        <v>231</v>
      </c>
      <c r="L10" s="622">
        <f t="shared" si="1"/>
        <v>31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4.57</v>
      </c>
      <c r="C15" s="199"/>
      <c r="D15" s="255"/>
      <c r="E15" s="213"/>
      <c r="F15" s="255"/>
      <c r="G15" s="255"/>
      <c r="J15" s="675" t="s">
        <v>496</v>
      </c>
      <c r="K15" s="676">
        <f>B15</f>
        <v>4.57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1.1299999999999999</v>
      </c>
      <c r="C16" s="199"/>
      <c r="D16" s="255"/>
      <c r="E16" s="256"/>
      <c r="F16" s="255"/>
      <c r="G16" s="255"/>
      <c r="J16" s="677" t="s">
        <v>497</v>
      </c>
      <c r="K16" s="678">
        <f>B16</f>
        <v>1.1299999999999999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1.61</v>
      </c>
      <c r="C18" s="199"/>
      <c r="D18" s="257"/>
      <c r="E18" s="258"/>
      <c r="F18" s="255"/>
      <c r="G18" s="255"/>
      <c r="J18" s="680" t="s">
        <v>509</v>
      </c>
      <c r="K18" s="676">
        <f>B18</f>
        <v>1.61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3.56</v>
      </c>
      <c r="C19" s="200"/>
      <c r="D19" s="257"/>
      <c r="E19" s="258"/>
      <c r="F19" s="255"/>
      <c r="G19" s="255"/>
      <c r="J19" s="674" t="s">
        <v>510</v>
      </c>
      <c r="K19" s="678">
        <f>B19</f>
        <v>3.56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2.9</v>
      </c>
      <c r="C21" s="255"/>
      <c r="D21" s="255"/>
      <c r="E21" s="255"/>
      <c r="F21" s="255"/>
      <c r="G21" s="255"/>
      <c r="J21" s="663" t="s">
        <v>506</v>
      </c>
      <c r="K21" s="681">
        <f>B21</f>
        <v>2.9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6</v>
      </c>
      <c r="C34" s="659">
        <v>6</v>
      </c>
      <c r="E34" s="44"/>
      <c r="J34" s="658" t="s">
        <v>649</v>
      </c>
      <c r="K34" s="672">
        <f t="shared" si="2"/>
        <v>6</v>
      </c>
      <c r="L34" s="621">
        <f t="shared" si="3"/>
        <v>6</v>
      </c>
      <c r="N34" s="44"/>
    </row>
    <row r="35" spans="1:15" x14ac:dyDescent="0.25">
      <c r="A35" s="652" t="s">
        <v>650</v>
      </c>
      <c r="B35" s="653">
        <v>2</v>
      </c>
      <c r="C35" s="653">
        <v>2</v>
      </c>
      <c r="E35" s="21"/>
      <c r="J35" s="652" t="s">
        <v>650</v>
      </c>
      <c r="K35" s="672">
        <f t="shared" si="2"/>
        <v>2</v>
      </c>
      <c r="L35" s="621">
        <f t="shared" si="3"/>
        <v>2</v>
      </c>
      <c r="N35" s="21"/>
    </row>
    <row r="36" spans="1:15" x14ac:dyDescent="0.25">
      <c r="A36" s="652" t="s">
        <v>651</v>
      </c>
      <c r="B36" s="653">
        <v>10</v>
      </c>
      <c r="C36" s="653">
        <v>9</v>
      </c>
      <c r="E36" s="21"/>
      <c r="J36" s="652" t="s">
        <v>651</v>
      </c>
      <c r="K36" s="672">
        <f t="shared" si="2"/>
        <v>10</v>
      </c>
      <c r="L36" s="621">
        <f t="shared" si="3"/>
        <v>9</v>
      </c>
      <c r="N36" s="21"/>
    </row>
    <row r="37" spans="1:15" x14ac:dyDescent="0.25">
      <c r="A37" s="654" t="s">
        <v>373</v>
      </c>
      <c r="B37" s="655">
        <v>41</v>
      </c>
      <c r="C37" s="655">
        <v>9</v>
      </c>
      <c r="J37" s="654" t="s">
        <v>373</v>
      </c>
      <c r="K37" s="673">
        <f t="shared" si="2"/>
        <v>41</v>
      </c>
      <c r="L37" s="622">
        <f t="shared" si="3"/>
        <v>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1.24</v>
      </c>
      <c r="C42" s="199"/>
      <c r="D42" s="255"/>
      <c r="E42" s="213"/>
      <c r="F42" s="255"/>
      <c r="G42" s="255"/>
      <c r="J42" s="675" t="s">
        <v>496</v>
      </c>
      <c r="K42" s="676">
        <f>B42</f>
        <v>1.24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0.55000000000000004</v>
      </c>
      <c r="C43" s="199"/>
      <c r="D43" s="255"/>
      <c r="E43" s="256"/>
      <c r="F43" s="255"/>
      <c r="G43" s="255"/>
      <c r="J43" s="677" t="s">
        <v>497</v>
      </c>
      <c r="K43" s="678">
        <f>B43</f>
        <v>0.55000000000000004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0.56999999999999995</v>
      </c>
      <c r="C45" s="199"/>
      <c r="D45" s="257"/>
      <c r="E45" s="258"/>
      <c r="F45" s="255"/>
      <c r="G45" s="255"/>
      <c r="J45" s="680" t="s">
        <v>509</v>
      </c>
      <c r="K45" s="676">
        <f>B45</f>
        <v>0.56999999999999995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1.0900000000000001</v>
      </c>
      <c r="C46" s="200"/>
      <c r="D46" s="257"/>
      <c r="E46" s="258"/>
      <c r="F46" s="255"/>
      <c r="G46" s="255"/>
      <c r="J46" s="674" t="s">
        <v>510</v>
      </c>
      <c r="K46" s="678">
        <f>B46</f>
        <v>1.0900000000000001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0.9</v>
      </c>
      <c r="C48" s="255"/>
      <c r="D48" s="255"/>
      <c r="E48" s="255"/>
      <c r="F48" s="255"/>
      <c r="G48" s="255"/>
      <c r="J48" s="663" t="s">
        <v>506</v>
      </c>
      <c r="K48" s="681">
        <f>B48</f>
        <v>0.9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2885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1370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2643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2885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16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1.6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1.3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1.2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46.9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2.42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98.4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138933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13584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95.8</v>
      </c>
      <c r="E4" s="602">
        <v>2.48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21.3</v>
      </c>
      <c r="D5" s="753">
        <v>63.8</v>
      </c>
      <c r="E5" s="753">
        <v>2.4</v>
      </c>
      <c r="G5" s="649" t="s">
        <v>454</v>
      </c>
      <c r="H5" s="650">
        <f>IF(ISBLANK(B4),"",B4)</f>
        <v>0</v>
      </c>
      <c r="I5" s="650">
        <f>IF(ISBLANK(B5),"",B5)</f>
        <v>1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46.9</v>
      </c>
      <c r="E6" s="961">
        <v>2.42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21.3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16</v>
      </c>
      <c r="C4" s="645">
        <v>1.5</v>
      </c>
      <c r="D4" s="645"/>
      <c r="E4" s="645">
        <v>0.2</v>
      </c>
      <c r="F4" s="645">
        <v>1.3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16</v>
      </c>
      <c r="C5" s="604">
        <v>1.5</v>
      </c>
      <c r="D5" s="604"/>
      <c r="E5" s="604">
        <v>0.21</v>
      </c>
      <c r="F5" s="604">
        <v>1.3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16</v>
      </c>
      <c r="C6" s="604">
        <v>1.6</v>
      </c>
      <c r="D6" s="604">
        <v>1.3</v>
      </c>
      <c r="E6" s="604">
        <v>0.22</v>
      </c>
      <c r="F6" s="604">
        <v>1.2</v>
      </c>
      <c r="G6" s="604">
        <v>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97</v>
      </c>
      <c r="C5" s="604">
        <v>95.3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98.6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98.4</v>
      </c>
      <c r="C7" s="1076">
        <v>100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1348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13.2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337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2533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17909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1751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1443</v>
      </c>
      <c r="C5" s="1043">
        <v>672</v>
      </c>
      <c r="D5" s="602">
        <v>771</v>
      </c>
      <c r="G5" s="873" t="s">
        <v>126</v>
      </c>
      <c r="H5" s="639">
        <f>IF(ISBLANK(D7),"",D7)</f>
        <v>730</v>
      </c>
    </row>
    <row r="6" spans="1:17" x14ac:dyDescent="0.25">
      <c r="A6" s="643">
        <v>2021</v>
      </c>
      <c r="B6" s="1043">
        <v>1430</v>
      </c>
      <c r="C6" s="1043">
        <v>673</v>
      </c>
      <c r="D6" s="604">
        <v>757</v>
      </c>
      <c r="G6" s="637" t="s">
        <v>127</v>
      </c>
      <c r="H6" s="625">
        <f>IF(ISBLANK(C7),"",C7)</f>
        <v>618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1348</v>
      </c>
      <c r="C7" s="1043">
        <v>618</v>
      </c>
      <c r="D7" s="619">
        <v>730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730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618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12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8.8000000000000007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8.8000000000000007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12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456</v>
      </c>
      <c r="C6" s="55">
        <v>236</v>
      </c>
      <c r="D6" s="55">
        <v>220</v>
      </c>
      <c r="E6" s="70">
        <v>699</v>
      </c>
      <c r="F6" s="55">
        <v>367</v>
      </c>
      <c r="G6" s="110">
        <v>332</v>
      </c>
      <c r="H6" s="55">
        <v>418</v>
      </c>
      <c r="I6" s="55">
        <v>222</v>
      </c>
      <c r="J6" s="55">
        <v>196</v>
      </c>
      <c r="K6" s="70">
        <v>1467</v>
      </c>
      <c r="L6" s="55">
        <v>764</v>
      </c>
      <c r="M6" s="110">
        <v>703</v>
      </c>
      <c r="N6" s="70">
        <v>1649</v>
      </c>
      <c r="O6" s="55">
        <v>899</v>
      </c>
      <c r="P6" s="110">
        <v>750</v>
      </c>
      <c r="Q6" s="70">
        <v>6620</v>
      </c>
      <c r="R6" s="55">
        <v>3460</v>
      </c>
      <c r="S6" s="110">
        <v>3160</v>
      </c>
      <c r="T6" s="70">
        <v>10950</v>
      </c>
      <c r="U6" s="55">
        <v>5418</v>
      </c>
      <c r="V6" s="162">
        <v>5532</v>
      </c>
    </row>
    <row r="7" spans="1:22" x14ac:dyDescent="0.25">
      <c r="A7" s="288">
        <v>2021</v>
      </c>
      <c r="B7" s="169">
        <v>436</v>
      </c>
      <c r="C7" s="94">
        <v>224</v>
      </c>
      <c r="D7" s="94">
        <v>212</v>
      </c>
      <c r="E7" s="169">
        <v>676</v>
      </c>
      <c r="F7" s="94">
        <v>364</v>
      </c>
      <c r="G7" s="171">
        <v>312</v>
      </c>
      <c r="H7" s="94">
        <v>409</v>
      </c>
      <c r="I7" s="94">
        <v>206</v>
      </c>
      <c r="J7" s="94">
        <v>203</v>
      </c>
      <c r="K7" s="169">
        <v>1419</v>
      </c>
      <c r="L7" s="94">
        <v>740</v>
      </c>
      <c r="M7" s="171">
        <v>679</v>
      </c>
      <c r="N7" s="169">
        <v>1619</v>
      </c>
      <c r="O7" s="94">
        <v>876</v>
      </c>
      <c r="P7" s="171">
        <v>743</v>
      </c>
      <c r="Q7" s="169">
        <v>6472</v>
      </c>
      <c r="R7" s="94">
        <v>3390</v>
      </c>
      <c r="S7" s="171">
        <v>3082</v>
      </c>
      <c r="T7" s="214">
        <v>10692</v>
      </c>
      <c r="U7" s="58">
        <v>5321</v>
      </c>
      <c r="V7" s="162">
        <v>5371</v>
      </c>
    </row>
    <row r="8" spans="1:22" x14ac:dyDescent="0.25">
      <c r="A8" s="221">
        <v>2022</v>
      </c>
      <c r="B8" s="72">
        <v>465</v>
      </c>
      <c r="C8" s="61">
        <v>236</v>
      </c>
      <c r="D8" s="61">
        <v>229</v>
      </c>
      <c r="E8" s="72">
        <v>644</v>
      </c>
      <c r="F8" s="61">
        <v>348</v>
      </c>
      <c r="G8" s="111">
        <v>296</v>
      </c>
      <c r="H8" s="61">
        <v>374</v>
      </c>
      <c r="I8" s="61">
        <v>190</v>
      </c>
      <c r="J8" s="61">
        <v>184</v>
      </c>
      <c r="K8" s="72">
        <v>1392</v>
      </c>
      <c r="L8" s="61">
        <v>725</v>
      </c>
      <c r="M8" s="111">
        <v>667</v>
      </c>
      <c r="N8" s="72">
        <v>1384</v>
      </c>
      <c r="O8" s="61">
        <v>732</v>
      </c>
      <c r="P8" s="111">
        <v>652</v>
      </c>
      <c r="Q8" s="72">
        <v>6057</v>
      </c>
      <c r="R8" s="61">
        <v>3194</v>
      </c>
      <c r="S8" s="111">
        <v>2863</v>
      </c>
      <c r="T8" s="72">
        <v>10228</v>
      </c>
      <c r="U8" s="61">
        <v>5103</v>
      </c>
      <c r="V8" s="111">
        <v>5125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465</v>
      </c>
      <c r="C15" s="174">
        <f>E8</f>
        <v>644</v>
      </c>
      <c r="D15" s="174">
        <f>H8</f>
        <v>374</v>
      </c>
      <c r="E15" s="174">
        <f>K8</f>
        <v>1392</v>
      </c>
      <c r="F15" s="174">
        <f>N8</f>
        <v>1384</v>
      </c>
      <c r="G15" s="174">
        <f>Q8</f>
        <v>6057</v>
      </c>
      <c r="H15" s="336">
        <f>T8</f>
        <v>10228</v>
      </c>
      <c r="M15" s="174">
        <f>K8</f>
        <v>1392</v>
      </c>
      <c r="N15" s="174">
        <f>H15-E15-O15</f>
        <v>5774</v>
      </c>
      <c r="O15" s="174">
        <f>H15-(B15+C15+G15)</f>
        <v>3062</v>
      </c>
      <c r="P15" s="29"/>
      <c r="Q15" s="100">
        <f>M15/H15*100</f>
        <v>13.609698865858427</v>
      </c>
      <c r="R15" s="100">
        <f>N15/H15*100</f>
        <v>56.452874462260461</v>
      </c>
      <c r="S15" s="100">
        <f>O15/H15*100</f>
        <v>29.937426671881113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13.609698865858427</v>
      </c>
      <c r="R18" s="100">
        <f>N15/H15*100</f>
        <v>56.452874462260461</v>
      </c>
      <c r="S18" s="100">
        <f>O15/H15*100</f>
        <v>29.937426671881113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20</v>
      </c>
      <c r="C23" s="363"/>
      <c r="D23" s="363"/>
      <c r="E23" s="169">
        <v>20</v>
      </c>
      <c r="F23" s="363"/>
      <c r="G23" s="364"/>
      <c r="H23" s="169">
        <v>20</v>
      </c>
      <c r="I23" s="94">
        <v>0</v>
      </c>
      <c r="J23" s="171">
        <v>35.71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19.600000000000001</v>
      </c>
      <c r="C24" s="363"/>
      <c r="D24" s="363"/>
      <c r="E24" s="169">
        <v>19.600000000000001</v>
      </c>
      <c r="F24" s="363"/>
      <c r="G24" s="364"/>
      <c r="H24" s="169">
        <v>19.61</v>
      </c>
      <c r="I24" s="94">
        <v>33.33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35.71</v>
      </c>
      <c r="C32" s="676">
        <f>IF(ISBLANK(I23),"",I23)</f>
        <v>0</v>
      </c>
      <c r="F32" s="702">
        <f>A23</f>
        <v>2020</v>
      </c>
      <c r="G32" s="676">
        <f>IF(ISBLANK(J23),"",J23)</f>
        <v>35.71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33.33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33.33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9</v>
      </c>
      <c r="C4" s="602">
        <v>0</v>
      </c>
      <c r="D4" s="602">
        <v>0</v>
      </c>
      <c r="E4" s="601">
        <v>0</v>
      </c>
      <c r="F4" s="602">
        <v>6.2</v>
      </c>
      <c r="G4" s="602">
        <v>0</v>
      </c>
    </row>
    <row r="5" spans="1:10" x14ac:dyDescent="0.25">
      <c r="A5" s="288">
        <v>2021</v>
      </c>
      <c r="B5" s="753">
        <v>10</v>
      </c>
      <c r="C5" s="753">
        <v>0</v>
      </c>
      <c r="D5" s="753">
        <v>0</v>
      </c>
      <c r="E5" s="755">
        <v>0</v>
      </c>
      <c r="F5" s="753">
        <v>7.2</v>
      </c>
      <c r="G5" s="753">
        <v>0</v>
      </c>
    </row>
    <row r="6" spans="1:10" x14ac:dyDescent="0.25">
      <c r="A6" s="220">
        <v>2022</v>
      </c>
      <c r="B6" s="754">
        <v>12</v>
      </c>
      <c r="C6" s="754">
        <v>0</v>
      </c>
      <c r="D6" s="754">
        <v>0</v>
      </c>
      <c r="E6" s="756">
        <v>0</v>
      </c>
      <c r="F6" s="754">
        <v>8.8000000000000007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9</v>
      </c>
      <c r="C11" s="80">
        <f>IF(ISBLANK(D4),"",D4)</f>
        <v>0</v>
      </c>
      <c r="E11" s="103">
        <f>A4</f>
        <v>2020</v>
      </c>
      <c r="F11" s="80">
        <f>IF(ISBLANK(B4),"",B4)</f>
        <v>9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10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10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12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12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282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2.8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95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6.9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39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2.8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58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0.6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144</v>
      </c>
    </row>
    <row r="17" spans="2:3" x14ac:dyDescent="0.25">
      <c r="B17" s="255">
        <v>2021</v>
      </c>
      <c r="C17" s="1010">
        <v>117</v>
      </c>
    </row>
    <row r="18" spans="2:3" x14ac:dyDescent="0.25">
      <c r="B18" s="255">
        <v>2022</v>
      </c>
      <c r="C18" s="1010">
        <v>95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144</v>
      </c>
    </row>
    <row r="22" spans="2:3" x14ac:dyDescent="0.25">
      <c r="B22" s="638">
        <f>B17</f>
        <v>2021</v>
      </c>
      <c r="C22" s="638">
        <f t="shared" ref="C22:C23" si="0">IF(ISBLANK(C17),"",C17)</f>
        <v>117</v>
      </c>
    </row>
    <row r="23" spans="2:3" x14ac:dyDescent="0.25">
      <c r="B23" s="638">
        <f>B18</f>
        <v>2022</v>
      </c>
      <c r="C23" s="638">
        <f t="shared" si="0"/>
        <v>95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4</v>
      </c>
      <c r="C5" s="55">
        <v>10</v>
      </c>
      <c r="D5" s="55">
        <v>5</v>
      </c>
      <c r="E5" s="271">
        <f>SUM(B5:D5)</f>
        <v>19</v>
      </c>
      <c r="F5" s="71">
        <v>405</v>
      </c>
      <c r="G5" s="70">
        <v>0.3</v>
      </c>
      <c r="H5" s="55">
        <v>0.2</v>
      </c>
      <c r="I5" s="110">
        <v>0.2</v>
      </c>
      <c r="J5" s="71">
        <v>3.7</v>
      </c>
    </row>
    <row r="6" spans="1:10" x14ac:dyDescent="0.25">
      <c r="A6" s="288">
        <v>2021</v>
      </c>
      <c r="B6" s="759">
        <v>3</v>
      </c>
      <c r="C6" s="760">
        <v>10</v>
      </c>
      <c r="D6" s="760">
        <v>5</v>
      </c>
      <c r="E6" s="272">
        <f>SUM(B6:D6)</f>
        <v>18</v>
      </c>
      <c r="F6" s="216">
        <v>377</v>
      </c>
      <c r="G6" s="459">
        <v>0.2</v>
      </c>
      <c r="H6" s="460">
        <v>0.2</v>
      </c>
      <c r="I6" s="765">
        <v>0.2</v>
      </c>
      <c r="J6" s="216">
        <v>3.6</v>
      </c>
    </row>
    <row r="7" spans="1:10" x14ac:dyDescent="0.25">
      <c r="A7" s="220">
        <v>2022</v>
      </c>
      <c r="B7" s="169">
        <v>3</v>
      </c>
      <c r="C7" s="94">
        <v>12</v>
      </c>
      <c r="D7" s="94">
        <v>5</v>
      </c>
      <c r="E7" s="449">
        <f>SUM(B7:D7)</f>
        <v>20</v>
      </c>
      <c r="F7" s="170">
        <v>282</v>
      </c>
      <c r="G7" s="169">
        <v>0.2</v>
      </c>
      <c r="H7" s="94">
        <v>0.2</v>
      </c>
      <c r="I7" s="171">
        <v>0.2</v>
      </c>
      <c r="J7" s="170">
        <v>2.8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405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377</v>
      </c>
      <c r="C14" s="28"/>
      <c r="D14" s="28"/>
      <c r="F14" s="627" t="s">
        <v>1534</v>
      </c>
      <c r="G14" s="623">
        <f>IF(ISBLANK(B7),"",B7)</f>
        <v>3</v>
      </c>
      <c r="I14" s="627" t="s">
        <v>1537</v>
      </c>
      <c r="J14" s="623">
        <f>IF(ISBLANK(B7),"",B7)</f>
        <v>3</v>
      </c>
    </row>
    <row r="15" spans="1:10" x14ac:dyDescent="0.25">
      <c r="A15" s="626">
        <f t="shared" ref="A15" si="1">A7</f>
        <v>2022</v>
      </c>
      <c r="B15" s="625">
        <f t="shared" si="0"/>
        <v>282</v>
      </c>
      <c r="C15" s="28"/>
      <c r="D15" s="28"/>
      <c r="F15" s="628" t="s">
        <v>1535</v>
      </c>
      <c r="G15" s="624">
        <f>IF(ISBLANK(C7),"",C7)</f>
        <v>12</v>
      </c>
      <c r="I15" s="628" t="s">
        <v>1546</v>
      </c>
      <c r="J15" s="624">
        <f>IF(ISBLANK(C7),"",C7)</f>
        <v>12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5</v>
      </c>
      <c r="I16" s="629" t="s">
        <v>1547</v>
      </c>
      <c r="J16" s="625">
        <f>IF(ISBLANK(D7),"",D7)</f>
        <v>5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0.2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5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32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12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12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6</v>
      </c>
      <c r="C6" s="761"/>
      <c r="D6" s="761"/>
      <c r="E6" s="459">
        <v>5.5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8</v>
      </c>
      <c r="C7" s="761"/>
      <c r="D7" s="761"/>
      <c r="E7" s="459">
        <v>7.5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12</v>
      </c>
      <c r="C8" s="762"/>
      <c r="D8" s="762"/>
      <c r="E8" s="603">
        <v>12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6</v>
      </c>
      <c r="C16" s="757"/>
      <c r="I16" s="702">
        <f>A6</f>
        <v>2020</v>
      </c>
      <c r="J16" s="676">
        <f>IF(ISBLANK(E6),"",E6)</f>
        <v>5.5</v>
      </c>
      <c r="K16" s="758"/>
    </row>
    <row r="17" spans="1:10" x14ac:dyDescent="0.25">
      <c r="A17" s="703">
        <f>A7</f>
        <v>2021</v>
      </c>
      <c r="B17" s="855">
        <f>IF(ISBLANK(B7),"",B7)</f>
        <v>8</v>
      </c>
      <c r="C17" s="757"/>
      <c r="I17" s="703">
        <f>A7</f>
        <v>2021</v>
      </c>
      <c r="J17" s="855">
        <f>IF(ISBLANK(E7),"",E7)</f>
        <v>7.5</v>
      </c>
    </row>
    <row r="18" spans="1:10" x14ac:dyDescent="0.25">
      <c r="A18" s="704">
        <f>A8</f>
        <v>2022</v>
      </c>
      <c r="B18" s="678">
        <f>IF(ISBLANK(B8),"",B8)</f>
        <v>12</v>
      </c>
      <c r="C18" s="757"/>
      <c r="I18" s="704">
        <f>A8</f>
        <v>2022</v>
      </c>
      <c r="J18" s="678">
        <f>IF(ISBLANK(E8),"",E8)</f>
        <v>12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14</v>
      </c>
      <c r="D5" s="451">
        <f>IF(ISBLANK(B5),"",A5)</f>
        <v>2020</v>
      </c>
      <c r="E5" s="620">
        <f>IF(ISBLANK(B5),"",B5)</f>
        <v>14</v>
      </c>
      <c r="K5" s="219">
        <v>2020</v>
      </c>
      <c r="L5" s="657">
        <v>6.2</v>
      </c>
    </row>
    <row r="6" spans="1:12" x14ac:dyDescent="0.25">
      <c r="A6" s="231">
        <v>2021</v>
      </c>
      <c r="B6" s="604">
        <v>14</v>
      </c>
      <c r="D6" s="452">
        <f>IF(ISBLANK(B6),"",A6)</f>
        <v>2021</v>
      </c>
      <c r="E6" s="621">
        <f>IF(ISBLANK(B6),"",B6)</f>
        <v>14</v>
      </c>
      <c r="K6" s="288">
        <v>2021</v>
      </c>
      <c r="L6" s="659">
        <v>7.2</v>
      </c>
    </row>
    <row r="7" spans="1:12" x14ac:dyDescent="0.25">
      <c r="A7" s="123">
        <v>2022</v>
      </c>
      <c r="B7" s="619">
        <v>14</v>
      </c>
      <c r="D7" s="381">
        <f>IF(ISBLANK(B7),"",A7)</f>
        <v>2022</v>
      </c>
      <c r="E7" s="622">
        <f>IF(ISBLANK(B7),"",B7)</f>
        <v>14</v>
      </c>
      <c r="K7" s="221">
        <v>2022</v>
      </c>
      <c r="L7" s="619">
        <v>8.8000000000000007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0</v>
      </c>
      <c r="C4" s="645">
        <v>25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</v>
      </c>
      <c r="C5" s="604">
        <v>27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5</v>
      </c>
      <c r="C6" s="604">
        <v>32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</v>
      </c>
      <c r="C5" s="645">
        <v>5428</v>
      </c>
      <c r="D5" s="645">
        <v>722</v>
      </c>
      <c r="E5" s="871">
        <v>13.2</v>
      </c>
      <c r="F5" s="1048">
        <v>12.4</v>
      </c>
      <c r="G5" s="1048">
        <v>13.9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3509</v>
      </c>
      <c r="D6" s="659">
        <v>477</v>
      </c>
      <c r="E6" s="659">
        <v>13.4</v>
      </c>
      <c r="F6" s="659">
        <v>12.6</v>
      </c>
      <c r="G6" s="659">
        <v>14.1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2533</v>
      </c>
      <c r="D7" s="619">
        <v>337</v>
      </c>
      <c r="E7" s="619">
        <v>13.2</v>
      </c>
      <c r="F7" s="619">
        <v>12.1</v>
      </c>
      <c r="G7" s="619">
        <v>14.2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10</v>
      </c>
      <c r="C4" s="657">
        <v>56</v>
      </c>
      <c r="D4" s="657">
        <v>3.9</v>
      </c>
      <c r="E4" s="657">
        <v>69</v>
      </c>
      <c r="F4" s="657">
        <v>0.6</v>
      </c>
      <c r="G4" s="657">
        <v>9</v>
      </c>
      <c r="H4" s="657">
        <v>0</v>
      </c>
      <c r="I4" s="657">
        <v>5</v>
      </c>
      <c r="J4" s="657">
        <v>0.2</v>
      </c>
      <c r="K4" s="255"/>
      <c r="L4" s="255"/>
      <c r="M4" s="255"/>
    </row>
    <row r="5" spans="1:13" x14ac:dyDescent="0.25">
      <c r="A5" s="488">
        <v>2021</v>
      </c>
      <c r="B5" s="604">
        <v>8.4</v>
      </c>
      <c r="C5" s="604">
        <v>52</v>
      </c>
      <c r="D5" s="604">
        <v>3.7</v>
      </c>
      <c r="E5" s="604">
        <v>61</v>
      </c>
      <c r="F5" s="604">
        <v>0.6</v>
      </c>
      <c r="G5" s="604">
        <v>10</v>
      </c>
      <c r="H5" s="604">
        <v>0</v>
      </c>
      <c r="I5" s="604">
        <v>4</v>
      </c>
      <c r="J5" s="604">
        <v>0.1</v>
      </c>
      <c r="K5" s="255"/>
      <c r="L5" s="255"/>
      <c r="M5" s="255"/>
    </row>
    <row r="6" spans="1:13" x14ac:dyDescent="0.25">
      <c r="A6" s="483">
        <v>2022</v>
      </c>
      <c r="B6" s="619">
        <v>6.9</v>
      </c>
      <c r="C6" s="619">
        <v>39</v>
      </c>
      <c r="D6" s="619">
        <v>2.8</v>
      </c>
      <c r="E6" s="619">
        <v>58</v>
      </c>
      <c r="F6" s="619">
        <v>0.6</v>
      </c>
      <c r="G6" s="619">
        <v>12</v>
      </c>
      <c r="H6" s="619">
        <v>0</v>
      </c>
      <c r="I6" s="619">
        <v>5</v>
      </c>
      <c r="J6" s="619">
        <v>0.2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4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55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8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50</v>
      </c>
      <c r="C4" s="1015">
        <v>22</v>
      </c>
      <c r="D4" s="1015">
        <v>28</v>
      </c>
      <c r="E4" s="1014">
        <v>260</v>
      </c>
      <c r="F4" s="1015">
        <v>119</v>
      </c>
      <c r="G4" s="1015">
        <v>141</v>
      </c>
      <c r="H4" s="1016">
        <v>4.5999999999999996</v>
      </c>
      <c r="I4" s="1016">
        <v>23.7</v>
      </c>
      <c r="J4" s="1016">
        <v>-19.100000000000001</v>
      </c>
      <c r="K4" s="70">
        <v>204</v>
      </c>
      <c r="L4" s="55">
        <v>106</v>
      </c>
      <c r="M4" s="110">
        <v>98</v>
      </c>
      <c r="N4" s="55">
        <v>183</v>
      </c>
      <c r="O4" s="55">
        <v>86</v>
      </c>
      <c r="P4" s="110">
        <v>97</v>
      </c>
    </row>
    <row r="5" spans="1:17" x14ac:dyDescent="0.25">
      <c r="A5" s="288">
        <v>2021</v>
      </c>
      <c r="B5" s="1017">
        <v>51</v>
      </c>
      <c r="C5" s="1018">
        <v>30</v>
      </c>
      <c r="D5" s="1018">
        <v>21</v>
      </c>
      <c r="E5" s="1017">
        <v>360</v>
      </c>
      <c r="F5" s="1018">
        <v>153</v>
      </c>
      <c r="G5" s="1018">
        <v>207</v>
      </c>
      <c r="H5" s="1019">
        <v>4.8</v>
      </c>
      <c r="I5" s="1019">
        <v>33.700000000000003</v>
      </c>
      <c r="J5" s="1019">
        <v>-28.9</v>
      </c>
      <c r="K5" s="214">
        <v>198</v>
      </c>
      <c r="L5" s="58">
        <v>91</v>
      </c>
      <c r="M5" s="162">
        <v>107</v>
      </c>
      <c r="N5" s="58">
        <v>218</v>
      </c>
      <c r="O5" s="58">
        <v>87</v>
      </c>
      <c r="P5" s="162">
        <v>131</v>
      </c>
    </row>
    <row r="6" spans="1:17" x14ac:dyDescent="0.25">
      <c r="A6" s="221">
        <v>2022</v>
      </c>
      <c r="B6" s="1020">
        <v>65</v>
      </c>
      <c r="C6" s="1021">
        <v>34</v>
      </c>
      <c r="D6" s="1021">
        <v>31</v>
      </c>
      <c r="E6" s="1020">
        <v>218</v>
      </c>
      <c r="F6" s="1021">
        <v>119</v>
      </c>
      <c r="G6" s="1021">
        <v>99</v>
      </c>
      <c r="H6" s="1022">
        <v>6.4</v>
      </c>
      <c r="I6" s="1022">
        <v>21.3</v>
      </c>
      <c r="J6" s="1022">
        <v>-15</v>
      </c>
      <c r="K6" s="1023">
        <v>196</v>
      </c>
      <c r="L6" s="1024">
        <v>95</v>
      </c>
      <c r="M6" s="1025">
        <v>101</v>
      </c>
      <c r="N6" s="1024">
        <v>232</v>
      </c>
      <c r="O6" s="1024">
        <v>101</v>
      </c>
      <c r="P6" s="1025">
        <v>131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28</v>
      </c>
      <c r="C13" s="321">
        <f>IF(ISBLANK(C4),"",C4)</f>
        <v>22</v>
      </c>
      <c r="D13" s="366"/>
      <c r="E13" s="324">
        <f>A4</f>
        <v>2020</v>
      </c>
      <c r="F13" s="321">
        <f>IF(ISBLANK(G4),"",G4)</f>
        <v>141</v>
      </c>
      <c r="G13" s="321">
        <f>IF(ISBLANK(F4),"",F4)</f>
        <v>119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21</v>
      </c>
      <c r="C14" s="322">
        <f t="shared" ref="C14:C15" si="2">IF(ISBLANK(C5),"",C5)</f>
        <v>30</v>
      </c>
      <c r="D14" s="366"/>
      <c r="E14" s="325">
        <f t="shared" ref="E14:E15" si="3">A5</f>
        <v>2021</v>
      </c>
      <c r="F14" s="322">
        <f t="shared" ref="F14:F15" si="4">IF(ISBLANK(G5),"",G5)</f>
        <v>207</v>
      </c>
      <c r="G14" s="322">
        <f t="shared" ref="G14:G15" si="5">IF(ISBLANK(F5),"",F5)</f>
        <v>153</v>
      </c>
      <c r="H14" s="391"/>
      <c r="I14" s="391"/>
      <c r="J14" s="48"/>
      <c r="K14" s="327" t="s">
        <v>544</v>
      </c>
      <c r="L14" s="330">
        <f>IF(ISBLANK(K4),"",K4)</f>
        <v>204</v>
      </c>
      <c r="M14" s="330">
        <f>IF(ISBLANK(K5),"",K5)</f>
        <v>198</v>
      </c>
      <c r="N14" s="330">
        <f>IF(ISBLANK(K6),"",K6)</f>
        <v>196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31</v>
      </c>
      <c r="C15" s="323">
        <f t="shared" si="2"/>
        <v>34</v>
      </c>
      <c r="E15" s="326">
        <f t="shared" si="3"/>
        <v>2022</v>
      </c>
      <c r="F15" s="323">
        <f t="shared" si="4"/>
        <v>99</v>
      </c>
      <c r="G15" s="323">
        <f t="shared" si="5"/>
        <v>119</v>
      </c>
      <c r="H15" s="213"/>
      <c r="I15" s="213"/>
      <c r="J15" s="28"/>
      <c r="K15" s="328" t="s">
        <v>543</v>
      </c>
      <c r="L15" s="331">
        <f>IF(ISBLANK(N4),"",N4)</f>
        <v>183</v>
      </c>
      <c r="M15" s="331">
        <f>IF(ISBLANK(N5),"",N5)</f>
        <v>218</v>
      </c>
      <c r="N15" s="331">
        <f>IF(ISBLANK(N6),"",N6)</f>
        <v>232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204</v>
      </c>
      <c r="M19" s="330">
        <f>IF(ISBLANK(K5),"",K5)</f>
        <v>198</v>
      </c>
      <c r="N19" s="330">
        <f>IF(ISBLANK(K6),"",K6)</f>
        <v>196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183</v>
      </c>
      <c r="M20" s="331">
        <f>IF(ISBLANK(N5),"",N5)</f>
        <v>218</v>
      </c>
      <c r="N20" s="331">
        <f>IF(ISBLANK(N6),"",N6)</f>
        <v>232</v>
      </c>
      <c r="O20" s="366"/>
    </row>
    <row r="21" spans="1:15" x14ac:dyDescent="0.25">
      <c r="A21" s="324">
        <f>A4</f>
        <v>2020</v>
      </c>
      <c r="B21" s="321">
        <f>IF(ISBLANK(D4),"",D4)</f>
        <v>28</v>
      </c>
      <c r="C21" s="321">
        <f>IF(ISBLANK(C4),"",C4)</f>
        <v>22</v>
      </c>
      <c r="E21" s="324">
        <f>A4</f>
        <v>2020</v>
      </c>
      <c r="F21" s="321">
        <f>IF(ISBLANK(G4),"",G4)</f>
        <v>141</v>
      </c>
      <c r="G21" s="321">
        <f>IF(ISBLANK(F4),"",F4)</f>
        <v>119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21</v>
      </c>
      <c r="C22" s="322">
        <f t="shared" ref="C22:C23" si="8">IF(ISBLANK(C5),"",C5)</f>
        <v>30</v>
      </c>
      <c r="E22" s="325">
        <f t="shared" ref="E22:E23" si="9">A5</f>
        <v>2021</v>
      </c>
      <c r="F22" s="322">
        <f t="shared" ref="F22:F23" si="10">IF(ISBLANK(G5),"",G5)</f>
        <v>207</v>
      </c>
      <c r="G22" s="322">
        <f t="shared" ref="G22:G23" si="11">IF(ISBLANK(F5),"",F5)</f>
        <v>153</v>
      </c>
    </row>
    <row r="23" spans="1:15" x14ac:dyDescent="0.25">
      <c r="A23" s="326">
        <f t="shared" si="6"/>
        <v>2022</v>
      </c>
      <c r="B23" s="323">
        <f t="shared" si="7"/>
        <v>31</v>
      </c>
      <c r="C23" s="323">
        <f t="shared" si="8"/>
        <v>34</v>
      </c>
      <c r="E23" s="326">
        <f t="shared" si="9"/>
        <v>2022</v>
      </c>
      <c r="F23" s="323">
        <f t="shared" si="10"/>
        <v>99</v>
      </c>
      <c r="G23" s="323">
        <f t="shared" si="11"/>
        <v>119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4</v>
      </c>
      <c r="F5" s="618"/>
      <c r="G5" s="947"/>
      <c r="H5" s="601">
        <v>52</v>
      </c>
      <c r="I5" s="618">
        <v>11</v>
      </c>
      <c r="J5" s="618">
        <v>41</v>
      </c>
      <c r="K5" s="618"/>
      <c r="L5" s="947"/>
    </row>
    <row r="6" spans="1:12" x14ac:dyDescent="0.25">
      <c r="A6" s="288">
        <v>2021</v>
      </c>
      <c r="B6" s="603">
        <v>1</v>
      </c>
      <c r="C6" s="614"/>
      <c r="D6" s="614"/>
      <c r="E6" s="1043">
        <v>13</v>
      </c>
      <c r="F6" s="1037"/>
      <c r="G6" s="982"/>
      <c r="H6" s="1043">
        <v>63</v>
      </c>
      <c r="I6" s="1037">
        <v>13</v>
      </c>
      <c r="J6" s="1037">
        <v>50</v>
      </c>
      <c r="K6" s="1037"/>
      <c r="L6" s="982"/>
    </row>
    <row r="7" spans="1:12" x14ac:dyDescent="0.25">
      <c r="A7" s="220">
        <v>2022</v>
      </c>
      <c r="B7" s="603">
        <v>4</v>
      </c>
      <c r="C7" s="614"/>
      <c r="D7" s="614"/>
      <c r="E7" s="1043">
        <v>8</v>
      </c>
      <c r="F7" s="1037"/>
      <c r="G7" s="982"/>
      <c r="H7" s="1043">
        <v>55</v>
      </c>
      <c r="I7" s="1037">
        <v>11</v>
      </c>
      <c r="J7" s="1037">
        <v>44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11</v>
      </c>
    </row>
    <row r="15" spans="1:12" ht="30" x14ac:dyDescent="0.25">
      <c r="A15" s="835" t="s">
        <v>1551</v>
      </c>
      <c r="B15" s="625">
        <f>IF(ISBLANK(J7),"",J7)</f>
        <v>44</v>
      </c>
    </row>
    <row r="17" spans="1:2" x14ac:dyDescent="0.25">
      <c r="A17" s="627" t="s">
        <v>1548</v>
      </c>
      <c r="B17" s="623">
        <f>IF(ISBLANK(I7),"",I7)</f>
        <v>11</v>
      </c>
    </row>
    <row r="18" spans="1:2" x14ac:dyDescent="0.25">
      <c r="A18" s="629" t="s">
        <v>1549</v>
      </c>
      <c r="B18" s="625">
        <f>IF(ISBLANK(J7),"",J7)</f>
        <v>44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61.9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32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64.900000000000006</v>
      </c>
      <c r="C6" s="616">
        <v>23.3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64.3</v>
      </c>
      <c r="C10" s="616">
        <v>30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61.9</v>
      </c>
      <c r="C14" s="73">
        <v>32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257.22899999999998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142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3190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8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1048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41537.14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50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3.2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23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257.22899999999998</v>
      </c>
      <c r="C5" s="613">
        <v>208.22900000000001</v>
      </c>
      <c r="D5" s="753">
        <v>2872</v>
      </c>
      <c r="E5" s="753">
        <v>26</v>
      </c>
      <c r="G5" s="360">
        <v>2014</v>
      </c>
      <c r="H5" s="70">
        <v>41374.519999999997</v>
      </c>
      <c r="I5" s="55">
        <v>18494.080000000002</v>
      </c>
      <c r="J5" s="55">
        <v>22880.44</v>
      </c>
      <c r="K5" s="71">
        <v>50</v>
      </c>
    </row>
    <row r="6" spans="1:12" x14ac:dyDescent="0.25">
      <c r="A6" s="288">
        <v>2021</v>
      </c>
      <c r="B6" s="603">
        <v>257.22899999999998</v>
      </c>
      <c r="C6" s="614">
        <v>208.22900000000001</v>
      </c>
      <c r="D6" s="961">
        <v>2573</v>
      </c>
      <c r="E6" s="961">
        <v>24</v>
      </c>
      <c r="G6" s="482">
        <v>2017</v>
      </c>
      <c r="H6" s="214">
        <v>41374.660000000003</v>
      </c>
      <c r="I6" s="58">
        <v>18494.02</v>
      </c>
      <c r="J6" s="58">
        <v>22880.639999999999</v>
      </c>
      <c r="K6" s="216">
        <v>50</v>
      </c>
    </row>
    <row r="7" spans="1:12" x14ac:dyDescent="0.25">
      <c r="A7" s="220">
        <v>2022</v>
      </c>
      <c r="B7" s="603">
        <v>257.22899999999998</v>
      </c>
      <c r="C7" s="614">
        <v>208.22900000000001</v>
      </c>
      <c r="D7" s="961">
        <v>2391</v>
      </c>
      <c r="E7" s="961">
        <v>23</v>
      </c>
      <c r="G7" s="484">
        <v>2020</v>
      </c>
      <c r="H7" s="72">
        <v>41537.14</v>
      </c>
      <c r="I7" s="61">
        <v>18656.52</v>
      </c>
      <c r="J7" s="61">
        <v>22880.62</v>
      </c>
      <c r="K7" s="73">
        <v>50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208.22900000000001</v>
      </c>
      <c r="D14" s="633">
        <f>A5</f>
        <v>2020</v>
      </c>
      <c r="E14" s="627">
        <f>IF(ISBLANK(D5),"",D5)</f>
        <v>2872</v>
      </c>
      <c r="F14" s="213"/>
      <c r="G14" s="636" t="s">
        <v>933</v>
      </c>
      <c r="H14" s="623">
        <f>IF(ISBLANK(J7),"",J7)</f>
        <v>22880.62</v>
      </c>
      <c r="I14" s="213"/>
      <c r="J14" s="213"/>
    </row>
    <row r="15" spans="1:12" x14ac:dyDescent="0.25">
      <c r="A15" s="872" t="s">
        <v>16</v>
      </c>
      <c r="B15" s="632">
        <f>IF(ISBLANK(B7),"",B7)</f>
        <v>257.22899999999998</v>
      </c>
      <c r="D15" s="634">
        <f t="shared" ref="D15:D16" si="0">A6</f>
        <v>2021</v>
      </c>
      <c r="E15" s="628">
        <f>IF(ISBLANK(D6),"",D6)</f>
        <v>2573</v>
      </c>
      <c r="F15" s="213"/>
      <c r="G15" s="637" t="s">
        <v>934</v>
      </c>
      <c r="H15" s="625">
        <f>IF(ISBLANK(I7),"",I7)</f>
        <v>18656.52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2391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208.22900000000001</v>
      </c>
      <c r="F19" s="255"/>
      <c r="G19" s="636" t="s">
        <v>537</v>
      </c>
      <c r="H19" s="623">
        <f>IF(ISBLANK(J7),"",J7)</f>
        <v>22880.62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257.22899999999998</v>
      </c>
      <c r="F20" s="255"/>
      <c r="G20" s="637" t="s">
        <v>536</v>
      </c>
      <c r="H20" s="625">
        <f>IF(ISBLANK(I7),"",I7)</f>
        <v>18656.52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0.3</v>
      </c>
      <c r="C5" s="1101">
        <v>2910</v>
      </c>
      <c r="D5" s="1102">
        <v>87</v>
      </c>
      <c r="E5" s="1101">
        <v>1010</v>
      </c>
      <c r="F5" s="1102">
        <v>8</v>
      </c>
    </row>
    <row r="6" spans="1:9" x14ac:dyDescent="0.25">
      <c r="A6" s="220">
        <v>2021</v>
      </c>
      <c r="B6" s="1101">
        <v>0.8</v>
      </c>
      <c r="C6" s="1101">
        <v>3110</v>
      </c>
      <c r="D6" s="1102">
        <v>87</v>
      </c>
      <c r="E6" s="1101">
        <v>1010</v>
      </c>
      <c r="F6" s="1102">
        <v>8</v>
      </c>
    </row>
    <row r="7" spans="1:9" x14ac:dyDescent="0.25">
      <c r="A7" s="221">
        <v>2022</v>
      </c>
      <c r="B7" s="73">
        <v>3.2</v>
      </c>
      <c r="C7" s="73">
        <v>3190</v>
      </c>
      <c r="D7" s="73">
        <v>142</v>
      </c>
      <c r="E7" s="73">
        <v>1048</v>
      </c>
      <c r="F7" s="73">
        <v>8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15755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13778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1977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51937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47313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4624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3.4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2.2999999999999998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13060</v>
      </c>
      <c r="C5" s="460">
        <v>11826</v>
      </c>
      <c r="D5" s="460">
        <v>1234</v>
      </c>
      <c r="E5" s="459">
        <v>42300</v>
      </c>
      <c r="F5" s="460">
        <v>28968</v>
      </c>
      <c r="G5" s="460">
        <v>13332</v>
      </c>
      <c r="H5" s="459">
        <v>2.4</v>
      </c>
      <c r="I5" s="765">
        <v>10.8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14899</v>
      </c>
      <c r="C6" s="460">
        <v>13700</v>
      </c>
      <c r="D6" s="460">
        <v>1199</v>
      </c>
      <c r="E6" s="459">
        <v>33738</v>
      </c>
      <c r="F6" s="460">
        <v>31249</v>
      </c>
      <c r="G6" s="460">
        <v>2489</v>
      </c>
      <c r="H6" s="459">
        <v>2.2999999999999998</v>
      </c>
      <c r="I6" s="765">
        <v>2.1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15755</v>
      </c>
      <c r="C7" s="614">
        <v>13778</v>
      </c>
      <c r="D7" s="614">
        <v>1977</v>
      </c>
      <c r="E7" s="603">
        <v>51937</v>
      </c>
      <c r="F7" s="614">
        <v>47313</v>
      </c>
      <c r="G7" s="614">
        <v>4624</v>
      </c>
      <c r="H7" s="949">
        <v>3.4</v>
      </c>
      <c r="I7" s="950">
        <v>2.2999999999999998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13060</v>
      </c>
      <c r="C14" s="676">
        <f t="shared" ref="C14:D14" si="0">IF(ISBLANK(C5),"",C5)</f>
        <v>11826</v>
      </c>
      <c r="D14" s="671">
        <f t="shared" si="0"/>
        <v>1234</v>
      </c>
      <c r="F14" s="886">
        <f>A5</f>
        <v>2020</v>
      </c>
      <c r="G14" s="676">
        <f>IF(ISBLANK(E5),"",E5)</f>
        <v>42300</v>
      </c>
      <c r="H14" s="676">
        <f t="shared" ref="H14:I16" si="1">IF(ISBLANK(F5),"",F5)</f>
        <v>28968</v>
      </c>
      <c r="I14" s="671">
        <f t="shared" si="1"/>
        <v>13332</v>
      </c>
      <c r="J14" s="758"/>
      <c r="K14" s="886">
        <f>A5</f>
        <v>2020</v>
      </c>
      <c r="L14" s="676">
        <f>IF(ISBLANK(H5),"",H5)</f>
        <v>2.4</v>
      </c>
      <c r="M14" s="671">
        <f>IF(ISBLANK(I5),"",I5)</f>
        <v>10.8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14899</v>
      </c>
      <c r="C15" s="881">
        <f t="shared" si="3"/>
        <v>13700</v>
      </c>
      <c r="D15" s="888">
        <f t="shared" si="3"/>
        <v>1199</v>
      </c>
      <c r="F15" s="892">
        <f t="shared" ref="F15:F16" si="4">A6</f>
        <v>2021</v>
      </c>
      <c r="G15" s="855">
        <f t="shared" ref="G15:G16" si="5">IF(ISBLANK(E6),"",E6)</f>
        <v>33738</v>
      </c>
      <c r="H15" s="855">
        <f t="shared" si="1"/>
        <v>31249</v>
      </c>
      <c r="I15" s="672">
        <f t="shared" si="1"/>
        <v>2489</v>
      </c>
      <c r="J15" s="213"/>
      <c r="K15" s="892">
        <f t="shared" ref="K15:K16" si="6">A6</f>
        <v>2021</v>
      </c>
      <c r="L15" s="855">
        <f t="shared" ref="L15:M16" si="7">IF(ISBLANK(H6),"",H6)</f>
        <v>2.2999999999999998</v>
      </c>
      <c r="M15" s="672">
        <f t="shared" si="7"/>
        <v>2.1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15755</v>
      </c>
      <c r="C16" s="890">
        <f t="shared" si="3"/>
        <v>13778</v>
      </c>
      <c r="D16" s="891">
        <f t="shared" si="3"/>
        <v>1977</v>
      </c>
      <c r="F16" s="893">
        <f t="shared" si="4"/>
        <v>2022</v>
      </c>
      <c r="G16" s="678">
        <f t="shared" si="5"/>
        <v>51937</v>
      </c>
      <c r="H16" s="678">
        <f t="shared" si="1"/>
        <v>47313</v>
      </c>
      <c r="I16" s="673">
        <f t="shared" si="1"/>
        <v>4624</v>
      </c>
      <c r="J16" s="213"/>
      <c r="K16" s="893">
        <f t="shared" si="6"/>
        <v>2022</v>
      </c>
      <c r="L16" s="678">
        <f t="shared" si="7"/>
        <v>3.4</v>
      </c>
      <c r="M16" s="673">
        <f t="shared" si="7"/>
        <v>2.2999999999999998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13060</v>
      </c>
      <c r="C22" s="676">
        <f t="shared" ref="C22:D22" si="8">IF(ISBLANK(C5),"",C5)</f>
        <v>11826</v>
      </c>
      <c r="D22" s="671">
        <f t="shared" si="8"/>
        <v>1234</v>
      </c>
      <c r="F22" s="886">
        <f>A5</f>
        <v>2020</v>
      </c>
      <c r="G22" s="676">
        <f>IF(ISBLANK(E5),"",E5)</f>
        <v>42300</v>
      </c>
      <c r="H22" s="676">
        <f t="shared" ref="H22:I24" si="9">IF(ISBLANK(F5),"",F5)</f>
        <v>28968</v>
      </c>
      <c r="I22" s="671">
        <f t="shared" si="9"/>
        <v>13332</v>
      </c>
      <c r="J22" s="758"/>
      <c r="K22" s="886">
        <f>A5</f>
        <v>2020</v>
      </c>
      <c r="L22" s="676">
        <f>IF(ISBLANK(H5),"",H5)</f>
        <v>2.4</v>
      </c>
      <c r="M22" s="671">
        <f>IF(ISBLANK(I5),"",I5)</f>
        <v>10.8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14899</v>
      </c>
      <c r="C23" s="855">
        <f t="shared" si="11"/>
        <v>13700</v>
      </c>
      <c r="D23" s="672">
        <f t="shared" si="11"/>
        <v>1199</v>
      </c>
      <c r="F23" s="892">
        <f t="shared" ref="F23:F24" si="12">A6</f>
        <v>2021</v>
      </c>
      <c r="G23" s="855">
        <f t="shared" ref="G23:G24" si="13">IF(ISBLANK(E6),"",E6)</f>
        <v>33738</v>
      </c>
      <c r="H23" s="855">
        <f t="shared" si="9"/>
        <v>31249</v>
      </c>
      <c r="I23" s="672">
        <f t="shared" si="9"/>
        <v>2489</v>
      </c>
      <c r="J23" s="213"/>
      <c r="K23" s="892">
        <f t="shared" ref="K23:K24" si="14">A6</f>
        <v>2021</v>
      </c>
      <c r="L23" s="855">
        <f t="shared" ref="L23:M24" si="15">IF(ISBLANK(H6),"",H6)</f>
        <v>2.2999999999999998</v>
      </c>
      <c r="M23" s="672">
        <f t="shared" si="15"/>
        <v>2.1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15755</v>
      </c>
      <c r="C24" s="678">
        <f t="shared" si="11"/>
        <v>13778</v>
      </c>
      <c r="D24" s="673">
        <f t="shared" si="11"/>
        <v>1977</v>
      </c>
      <c r="F24" s="893">
        <f t="shared" si="12"/>
        <v>2022</v>
      </c>
      <c r="G24" s="678">
        <f t="shared" si="13"/>
        <v>51937</v>
      </c>
      <c r="H24" s="678">
        <f t="shared" si="9"/>
        <v>47313</v>
      </c>
      <c r="I24" s="673">
        <f t="shared" si="9"/>
        <v>4624</v>
      </c>
      <c r="J24" s="213"/>
      <c r="K24" s="893">
        <f t="shared" si="14"/>
        <v>2022</v>
      </c>
      <c r="L24" s="678">
        <f t="shared" si="15"/>
        <v>3.4</v>
      </c>
      <c r="M24" s="673">
        <f t="shared" si="15"/>
        <v>2.2999999999999998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34</v>
      </c>
      <c r="C3" s="71">
        <v>15</v>
      </c>
      <c r="D3" s="71">
        <v>11.5</v>
      </c>
      <c r="F3" s="105" t="s">
        <v>545</v>
      </c>
      <c r="G3" s="97">
        <f>IF(ISBLANK(B3),"",B3)</f>
        <v>34</v>
      </c>
      <c r="H3" s="97">
        <f>IF(ISBLANK(B4),"",B4)</f>
        <v>28</v>
      </c>
      <c r="I3" s="97">
        <f>IF(ISBLANK(B5),"",B5)</f>
        <v>41</v>
      </c>
      <c r="J3" s="367"/>
    </row>
    <row r="4" spans="1:12" x14ac:dyDescent="0.25">
      <c r="A4" s="288">
        <v>2021</v>
      </c>
      <c r="B4" s="216">
        <v>28</v>
      </c>
      <c r="C4" s="216">
        <v>13</v>
      </c>
      <c r="D4" s="216">
        <v>20.100000000000001</v>
      </c>
      <c r="F4" s="130" t="s">
        <v>546</v>
      </c>
      <c r="G4" s="98">
        <f>IF(ISBLANK(C3),"",C3)</f>
        <v>15</v>
      </c>
      <c r="H4" s="98">
        <f>IF(ISBLANK(C4),"",C4)</f>
        <v>13</v>
      </c>
      <c r="I4" s="98">
        <f>IF(ISBLANK(C5),"",C5)</f>
        <v>11</v>
      </c>
      <c r="J4" s="367"/>
    </row>
    <row r="5" spans="1:12" x14ac:dyDescent="0.25">
      <c r="A5" s="220">
        <v>2022</v>
      </c>
      <c r="B5" s="170">
        <v>41</v>
      </c>
      <c r="C5" s="170">
        <v>11</v>
      </c>
      <c r="D5" s="170">
        <v>13.2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34</v>
      </c>
      <c r="H8" s="97">
        <f>IF(ISBLANK(B4),"",B4)</f>
        <v>28</v>
      </c>
      <c r="I8" s="97">
        <f>IF(ISBLANK(B5),"",B5)</f>
        <v>41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15</v>
      </c>
      <c r="H9" s="98">
        <f>IF(ISBLANK(C4),"",C4)</f>
        <v>13</v>
      </c>
      <c r="I9" s="98">
        <f>IF(ISBLANK(C5),"",C5)</f>
        <v>11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11.5</v>
      </c>
      <c r="H13" s="132">
        <f>IF(ISBLANK(D4),"",D4)</f>
        <v>20.100000000000001</v>
      </c>
      <c r="I13" s="132">
        <f>IF(ISBLANK(D5),"",D5)</f>
        <v>13.2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152</v>
      </c>
      <c r="C4" s="110">
        <v>162</v>
      </c>
      <c r="E4" s="29" t="s">
        <v>548</v>
      </c>
      <c r="F4" s="165">
        <f>B4/($B$22+$C$22)*100</f>
        <v>1.4861165428236214</v>
      </c>
      <c r="G4" s="165">
        <f>C4/($B$22+$C$22)*100</f>
        <v>1.5838873680093859</v>
      </c>
      <c r="J4" s="29" t="s">
        <v>548</v>
      </c>
      <c r="K4" s="165">
        <f>G4</f>
        <v>1.5838873680093859</v>
      </c>
    </row>
    <row r="5" spans="1:11" x14ac:dyDescent="0.25">
      <c r="A5" s="204" t="s">
        <v>549</v>
      </c>
      <c r="B5" s="214">
        <v>185</v>
      </c>
      <c r="C5" s="162">
        <v>194</v>
      </c>
      <c r="E5" s="29" t="s">
        <v>549</v>
      </c>
      <c r="F5" s="165">
        <f t="shared" ref="F5:G21" si="0">B5/($B$22+$C$22)*100</f>
        <v>1.8087602659366444</v>
      </c>
      <c r="G5" s="165">
        <f t="shared" si="0"/>
        <v>1.8967540086038328</v>
      </c>
      <c r="J5" s="29" t="s">
        <v>549</v>
      </c>
      <c r="K5" s="165">
        <f t="shared" ref="K5:K21" si="1">G5</f>
        <v>1.8967540086038328</v>
      </c>
    </row>
    <row r="6" spans="1:11" x14ac:dyDescent="0.25">
      <c r="A6" s="204" t="s">
        <v>550</v>
      </c>
      <c r="B6" s="214">
        <v>188</v>
      </c>
      <c r="C6" s="162">
        <v>228</v>
      </c>
      <c r="E6" s="29" t="s">
        <v>550</v>
      </c>
      <c r="F6" s="165">
        <f t="shared" si="0"/>
        <v>1.8380915134923741</v>
      </c>
      <c r="G6" s="165">
        <f t="shared" si="0"/>
        <v>2.2291748142354324</v>
      </c>
      <c r="J6" s="29" t="s">
        <v>550</v>
      </c>
      <c r="K6" s="165">
        <f t="shared" si="1"/>
        <v>2.2291748142354324</v>
      </c>
    </row>
    <row r="7" spans="1:11" x14ac:dyDescent="0.25">
      <c r="A7" s="204" t="s">
        <v>551</v>
      </c>
      <c r="B7" s="214">
        <v>219</v>
      </c>
      <c r="C7" s="162">
        <v>233</v>
      </c>
      <c r="E7" s="29" t="s">
        <v>551</v>
      </c>
      <c r="F7" s="165">
        <f t="shared" si="0"/>
        <v>2.1411810715682442</v>
      </c>
      <c r="G7" s="165">
        <f t="shared" si="0"/>
        <v>2.2780602268283143</v>
      </c>
      <c r="J7" s="29" t="s">
        <v>551</v>
      </c>
      <c r="K7" s="165">
        <f t="shared" si="1"/>
        <v>2.2780602268283143</v>
      </c>
    </row>
    <row r="8" spans="1:11" x14ac:dyDescent="0.25">
      <c r="A8" s="204" t="s">
        <v>552</v>
      </c>
      <c r="B8" s="214">
        <v>204</v>
      </c>
      <c r="C8" s="162">
        <v>236</v>
      </c>
      <c r="E8" s="29" t="s">
        <v>552</v>
      </c>
      <c r="F8" s="165">
        <f t="shared" si="0"/>
        <v>1.9945248337895971</v>
      </c>
      <c r="G8" s="165">
        <f t="shared" si="0"/>
        <v>2.307391474384044</v>
      </c>
      <c r="J8" s="29" t="s">
        <v>552</v>
      </c>
      <c r="K8" s="165">
        <f t="shared" si="1"/>
        <v>2.307391474384044</v>
      </c>
    </row>
    <row r="9" spans="1:11" x14ac:dyDescent="0.25">
      <c r="A9" s="204" t="s">
        <v>553</v>
      </c>
      <c r="B9" s="214">
        <v>229</v>
      </c>
      <c r="C9" s="162">
        <v>263</v>
      </c>
      <c r="E9" s="29" t="s">
        <v>553</v>
      </c>
      <c r="F9" s="165">
        <f t="shared" si="0"/>
        <v>2.2389518967540085</v>
      </c>
      <c r="G9" s="165">
        <f t="shared" si="0"/>
        <v>2.5713727023856081</v>
      </c>
      <c r="J9" s="29" t="s">
        <v>553</v>
      </c>
      <c r="K9" s="165">
        <f t="shared" si="1"/>
        <v>2.5713727023856081</v>
      </c>
    </row>
    <row r="10" spans="1:11" x14ac:dyDescent="0.25">
      <c r="A10" s="204" t="s">
        <v>554</v>
      </c>
      <c r="B10" s="214">
        <v>225</v>
      </c>
      <c r="C10" s="162">
        <v>289</v>
      </c>
      <c r="E10" s="29" t="s">
        <v>554</v>
      </c>
      <c r="F10" s="165">
        <f t="shared" si="0"/>
        <v>2.1998435666797027</v>
      </c>
      <c r="G10" s="165">
        <f t="shared" si="0"/>
        <v>2.8255768478685961</v>
      </c>
      <c r="J10" s="29" t="s">
        <v>554</v>
      </c>
      <c r="K10" s="165">
        <f t="shared" si="1"/>
        <v>2.8255768478685961</v>
      </c>
    </row>
    <row r="11" spans="1:11" x14ac:dyDescent="0.25">
      <c r="A11" s="204" t="s">
        <v>555</v>
      </c>
      <c r="B11" s="214">
        <v>233</v>
      </c>
      <c r="C11" s="162">
        <v>315</v>
      </c>
      <c r="E11" s="29" t="s">
        <v>555</v>
      </c>
      <c r="F11" s="165">
        <f t="shared" si="0"/>
        <v>2.2780602268283143</v>
      </c>
      <c r="G11" s="165">
        <f t="shared" si="0"/>
        <v>3.0797809933515841</v>
      </c>
      <c r="J11" s="29" t="s">
        <v>555</v>
      </c>
      <c r="K11" s="165">
        <f t="shared" si="1"/>
        <v>3.0797809933515841</v>
      </c>
    </row>
    <row r="12" spans="1:11" x14ac:dyDescent="0.25">
      <c r="A12" s="204" t="s">
        <v>556</v>
      </c>
      <c r="B12" s="214">
        <v>280</v>
      </c>
      <c r="C12" s="162">
        <v>300</v>
      </c>
      <c r="E12" s="29" t="s">
        <v>556</v>
      </c>
      <c r="F12" s="165">
        <f t="shared" si="0"/>
        <v>2.7375831052014079</v>
      </c>
      <c r="G12" s="165">
        <f t="shared" si="0"/>
        <v>2.9331247555729369</v>
      </c>
      <c r="J12" s="29" t="s">
        <v>556</v>
      </c>
      <c r="K12" s="165">
        <f t="shared" si="1"/>
        <v>2.9331247555729369</v>
      </c>
    </row>
    <row r="13" spans="1:11" x14ac:dyDescent="0.25">
      <c r="A13" s="204" t="s">
        <v>557</v>
      </c>
      <c r="B13" s="214">
        <v>293</v>
      </c>
      <c r="C13" s="162">
        <v>364</v>
      </c>
      <c r="E13" s="29" t="s">
        <v>557</v>
      </c>
      <c r="F13" s="165">
        <f t="shared" si="0"/>
        <v>2.8646851779429019</v>
      </c>
      <c r="G13" s="165">
        <f t="shared" si="0"/>
        <v>3.5588580367618308</v>
      </c>
      <c r="J13" s="29" t="s">
        <v>557</v>
      </c>
      <c r="K13" s="165">
        <f t="shared" si="1"/>
        <v>3.5588580367618308</v>
      </c>
    </row>
    <row r="14" spans="1:11" x14ac:dyDescent="0.25">
      <c r="A14" s="204" t="s">
        <v>558</v>
      </c>
      <c r="B14" s="214">
        <v>357</v>
      </c>
      <c r="C14" s="162">
        <v>372</v>
      </c>
      <c r="E14" s="29" t="s">
        <v>558</v>
      </c>
      <c r="F14" s="165">
        <f t="shared" si="0"/>
        <v>3.4904184591317953</v>
      </c>
      <c r="G14" s="165">
        <f t="shared" si="0"/>
        <v>3.6370746969104415</v>
      </c>
      <c r="J14" s="29" t="s">
        <v>558</v>
      </c>
      <c r="K14" s="165">
        <f t="shared" si="1"/>
        <v>3.6370746969104415</v>
      </c>
    </row>
    <row r="15" spans="1:11" x14ac:dyDescent="0.25">
      <c r="A15" s="204" t="s">
        <v>559</v>
      </c>
      <c r="B15" s="214">
        <v>396</v>
      </c>
      <c r="C15" s="162">
        <v>398</v>
      </c>
      <c r="E15" s="29" t="s">
        <v>559</v>
      </c>
      <c r="F15" s="165">
        <f t="shared" si="0"/>
        <v>3.8717246773562768</v>
      </c>
      <c r="G15" s="165">
        <f t="shared" si="0"/>
        <v>3.8912788423934299</v>
      </c>
      <c r="J15" s="29" t="s">
        <v>559</v>
      </c>
      <c r="K15" s="165">
        <f t="shared" si="1"/>
        <v>3.8912788423934299</v>
      </c>
    </row>
    <row r="16" spans="1:11" x14ac:dyDescent="0.25">
      <c r="A16" s="204" t="s">
        <v>560</v>
      </c>
      <c r="B16" s="214">
        <v>427</v>
      </c>
      <c r="C16" s="162">
        <v>424</v>
      </c>
      <c r="E16" s="29" t="s">
        <v>560</v>
      </c>
      <c r="F16" s="165">
        <f t="shared" si="0"/>
        <v>4.1748142354321471</v>
      </c>
      <c r="G16" s="165">
        <f t="shared" si="0"/>
        <v>4.1454829878764174</v>
      </c>
      <c r="J16" s="29" t="s">
        <v>560</v>
      </c>
      <c r="K16" s="165">
        <f t="shared" si="1"/>
        <v>4.1454829878764174</v>
      </c>
    </row>
    <row r="17" spans="1:11" x14ac:dyDescent="0.25">
      <c r="A17" s="204" t="s">
        <v>561</v>
      </c>
      <c r="B17" s="214">
        <v>543</v>
      </c>
      <c r="C17" s="162">
        <v>463</v>
      </c>
      <c r="E17" s="29" t="s">
        <v>561</v>
      </c>
      <c r="F17" s="165">
        <f t="shared" si="0"/>
        <v>5.308955807587016</v>
      </c>
      <c r="G17" s="165">
        <f t="shared" si="0"/>
        <v>4.526789206100899</v>
      </c>
      <c r="J17" s="29" t="s">
        <v>561</v>
      </c>
      <c r="K17" s="165">
        <f t="shared" si="1"/>
        <v>4.526789206100899</v>
      </c>
    </row>
    <row r="18" spans="1:11" x14ac:dyDescent="0.25">
      <c r="A18" s="204" t="s">
        <v>562</v>
      </c>
      <c r="B18" s="214">
        <v>507</v>
      </c>
      <c r="C18" s="162">
        <v>387</v>
      </c>
      <c r="E18" s="29" t="s">
        <v>562</v>
      </c>
      <c r="F18" s="165">
        <f t="shared" si="0"/>
        <v>4.9569808369182633</v>
      </c>
      <c r="G18" s="165">
        <f t="shared" si="0"/>
        <v>3.7837309346890891</v>
      </c>
      <c r="J18" s="29" t="s">
        <v>562</v>
      </c>
      <c r="K18" s="165">
        <f t="shared" si="1"/>
        <v>3.7837309346890891</v>
      </c>
    </row>
    <row r="19" spans="1:11" x14ac:dyDescent="0.25">
      <c r="A19" s="204" t="s">
        <v>563</v>
      </c>
      <c r="B19" s="214">
        <v>302</v>
      </c>
      <c r="C19" s="162">
        <v>221</v>
      </c>
      <c r="E19" s="29" t="s">
        <v>563</v>
      </c>
      <c r="F19" s="165">
        <f t="shared" si="0"/>
        <v>2.9526789206100896</v>
      </c>
      <c r="G19" s="165">
        <f t="shared" si="0"/>
        <v>2.1607352366053969</v>
      </c>
      <c r="J19" s="29" t="s">
        <v>563</v>
      </c>
      <c r="K19" s="165">
        <f t="shared" si="1"/>
        <v>2.1607352366053969</v>
      </c>
    </row>
    <row r="20" spans="1:11" x14ac:dyDescent="0.25">
      <c r="A20" s="204" t="s">
        <v>564</v>
      </c>
      <c r="B20" s="214">
        <v>218</v>
      </c>
      <c r="C20" s="162">
        <v>155</v>
      </c>
      <c r="E20" s="29" t="s">
        <v>564</v>
      </c>
      <c r="F20" s="165">
        <f t="shared" si="0"/>
        <v>2.1314039890496677</v>
      </c>
      <c r="G20" s="165">
        <f t="shared" si="0"/>
        <v>1.5154477903793508</v>
      </c>
      <c r="J20" s="29" t="s">
        <v>564</v>
      </c>
      <c r="K20" s="165">
        <f t="shared" si="1"/>
        <v>1.5154477903793508</v>
      </c>
    </row>
    <row r="21" spans="1:11" x14ac:dyDescent="0.25">
      <c r="A21" s="205" t="s">
        <v>565</v>
      </c>
      <c r="B21" s="72">
        <v>167</v>
      </c>
      <c r="C21" s="111">
        <v>99</v>
      </c>
      <c r="E21" s="31" t="s">
        <v>565</v>
      </c>
      <c r="F21" s="165">
        <f t="shared" si="0"/>
        <v>1.6327727806022683</v>
      </c>
      <c r="G21" s="165">
        <f t="shared" si="0"/>
        <v>0.9679311693390692</v>
      </c>
      <c r="J21" s="31" t="s">
        <v>565</v>
      </c>
      <c r="K21" s="212">
        <f t="shared" si="1"/>
        <v>0.9679311693390692</v>
      </c>
    </row>
    <row r="22" spans="1:11" x14ac:dyDescent="0.25">
      <c r="A22" s="311" t="s">
        <v>16</v>
      </c>
      <c r="B22" s="121">
        <f>SUM(B4:B21)</f>
        <v>5125</v>
      </c>
      <c r="C22" s="124">
        <f>SUM(C4:C21)</f>
        <v>5103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360</v>
      </c>
      <c r="C3" s="110">
        <v>752</v>
      </c>
      <c r="E3" s="299" t="s">
        <v>717</v>
      </c>
      <c r="F3" s="71">
        <v>58.67</v>
      </c>
      <c r="G3" s="71">
        <v>62.02</v>
      </c>
      <c r="K3" s="122" t="s">
        <v>16</v>
      </c>
      <c r="L3" s="71">
        <v>2.89</v>
      </c>
      <c r="M3" s="71">
        <v>2.46</v>
      </c>
    </row>
    <row r="4" spans="1:16" x14ac:dyDescent="0.25">
      <c r="A4" s="204" t="s">
        <v>712</v>
      </c>
      <c r="B4" s="214">
        <v>390</v>
      </c>
      <c r="C4" s="162">
        <v>811</v>
      </c>
      <c r="E4" s="300" t="s">
        <v>718</v>
      </c>
      <c r="F4" s="216">
        <v>34.49</v>
      </c>
      <c r="G4" s="216">
        <v>31.89</v>
      </c>
      <c r="K4" s="217" t="s">
        <v>212</v>
      </c>
      <c r="L4" s="216">
        <v>2.87</v>
      </c>
      <c r="M4" s="216">
        <v>2.39</v>
      </c>
      <c r="N4" s="213"/>
    </row>
    <row r="5" spans="1:16" x14ac:dyDescent="0.25">
      <c r="A5" s="204" t="s">
        <v>713</v>
      </c>
      <c r="B5" s="214">
        <v>328</v>
      </c>
      <c r="C5" s="162">
        <v>458</v>
      </c>
      <c r="E5" s="300" t="s">
        <v>719</v>
      </c>
      <c r="F5" s="216">
        <v>5.68</v>
      </c>
      <c r="G5" s="216">
        <v>4.87</v>
      </c>
      <c r="K5" s="123" t="s">
        <v>213</v>
      </c>
      <c r="L5" s="73">
        <v>2.9</v>
      </c>
      <c r="M5" s="73">
        <v>2.5099999999999998</v>
      </c>
      <c r="N5" s="213"/>
    </row>
    <row r="6" spans="1:16" x14ac:dyDescent="0.25">
      <c r="A6" s="204" t="s">
        <v>714</v>
      </c>
      <c r="B6" s="214">
        <v>228</v>
      </c>
      <c r="C6" s="162">
        <v>308</v>
      </c>
      <c r="E6" s="300" t="s">
        <v>720</v>
      </c>
      <c r="F6" s="216">
        <v>1.03</v>
      </c>
      <c r="G6" s="216">
        <v>0.94</v>
      </c>
      <c r="K6" s="228"/>
      <c r="L6" s="166"/>
      <c r="M6" s="213"/>
    </row>
    <row r="7" spans="1:16" x14ac:dyDescent="0.25">
      <c r="A7" s="204" t="s">
        <v>715</v>
      </c>
      <c r="B7" s="214">
        <v>141</v>
      </c>
      <c r="C7" s="162">
        <v>291</v>
      </c>
      <c r="E7" s="301" t="s">
        <v>721</v>
      </c>
      <c r="F7" s="73">
        <v>0.13</v>
      </c>
      <c r="G7" s="73">
        <v>0.28000000000000003</v>
      </c>
      <c r="K7" s="229"/>
      <c r="L7" s="213"/>
      <c r="M7" s="213"/>
    </row>
    <row r="8" spans="1:16" x14ac:dyDescent="0.25">
      <c r="A8" s="205" t="s">
        <v>716</v>
      </c>
      <c r="B8" s="72">
        <v>115</v>
      </c>
      <c r="C8" s="111">
        <v>313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25.639277190589837</v>
      </c>
      <c r="C13" s="303">
        <f>B3/SUM(B3:B8)*100</f>
        <v>23.047375160051217</v>
      </c>
      <c r="E13" s="219" t="s">
        <v>844</v>
      </c>
      <c r="F13" s="291">
        <f>IF(ISBLANK(F3),"",F3)</f>
        <v>58.67</v>
      </c>
      <c r="G13" s="291">
        <f>IF(ISBLANK(G3),"",G3)</f>
        <v>62.02</v>
      </c>
    </row>
    <row r="14" spans="1:16" x14ac:dyDescent="0.25">
      <c r="A14" s="222" t="s">
        <v>833</v>
      </c>
      <c r="B14" s="307">
        <f>C4/SUM(C3:C8)*100</f>
        <v>27.650869416979202</v>
      </c>
      <c r="C14" s="304">
        <f>B4/SUM(B3:B8)*100</f>
        <v>24.967989756722151</v>
      </c>
      <c r="E14" s="288" t="s">
        <v>845</v>
      </c>
      <c r="F14" s="292">
        <f t="shared" ref="F14:G17" si="0">IF(ISBLANK(F4),"",F4)</f>
        <v>34.49</v>
      </c>
      <c r="G14" s="292">
        <f t="shared" si="0"/>
        <v>31.89</v>
      </c>
    </row>
    <row r="15" spans="1:16" x14ac:dyDescent="0.25">
      <c r="A15" s="222" t="s">
        <v>834</v>
      </c>
      <c r="B15" s="307">
        <f>C5/SUM(C3:C8)*100</f>
        <v>15.615410842141152</v>
      </c>
      <c r="C15" s="304">
        <f>B5/SUM(B3:B8)*100</f>
        <v>20.998719590268884</v>
      </c>
      <c r="E15" s="288" t="s">
        <v>846</v>
      </c>
      <c r="F15" s="292">
        <f t="shared" si="0"/>
        <v>5.68</v>
      </c>
      <c r="G15" s="292">
        <f t="shared" si="0"/>
        <v>4.87</v>
      </c>
    </row>
    <row r="16" spans="1:16" x14ac:dyDescent="0.25">
      <c r="A16" s="222" t="s">
        <v>835</v>
      </c>
      <c r="B16" s="307">
        <f>C6/SUM(C3:C8)*100</f>
        <v>10.501193317422434</v>
      </c>
      <c r="C16" s="304">
        <f>B6/SUM(B3:B8)*100</f>
        <v>14.596670934699105</v>
      </c>
      <c r="E16" s="288" t="s">
        <v>847</v>
      </c>
      <c r="F16" s="292">
        <f t="shared" si="0"/>
        <v>1.03</v>
      </c>
      <c r="G16" s="292">
        <f t="shared" si="0"/>
        <v>0.94</v>
      </c>
    </row>
    <row r="17" spans="1:18" x14ac:dyDescent="0.25">
      <c r="A17" s="222" t="s">
        <v>836</v>
      </c>
      <c r="B17" s="307">
        <f>C7/SUM(C3:C8)*100</f>
        <v>9.9215819979543127</v>
      </c>
      <c r="C17" s="304">
        <f>B7/SUM(B3:B8)*100</f>
        <v>9.0268886043533936</v>
      </c>
      <c r="E17" s="221" t="s">
        <v>848</v>
      </c>
      <c r="F17" s="293">
        <f t="shared" si="0"/>
        <v>0.13</v>
      </c>
      <c r="G17" s="293">
        <f t="shared" si="0"/>
        <v>0.28000000000000003</v>
      </c>
    </row>
    <row r="18" spans="1:18" x14ac:dyDescent="0.25">
      <c r="A18" s="223" t="s">
        <v>837</v>
      </c>
      <c r="B18" s="308">
        <f>C8/SUM(C3:C8)*100</f>
        <v>10.671667234913059</v>
      </c>
      <c r="C18" s="305">
        <f>B8/SUM(B3:B8)*100</f>
        <v>7.3623559539052499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25.639277190589837</v>
      </c>
      <c r="C22" s="303">
        <f>C13</f>
        <v>23.047375160051217</v>
      </c>
    </row>
    <row r="23" spans="1:18" x14ac:dyDescent="0.25">
      <c r="A23" s="222" t="s">
        <v>839</v>
      </c>
      <c r="B23" s="307">
        <f t="shared" ref="B23:C27" si="1">B14</f>
        <v>27.650869416979202</v>
      </c>
      <c r="C23" s="304">
        <f t="shared" si="1"/>
        <v>24.967989756722151</v>
      </c>
    </row>
    <row r="24" spans="1:18" x14ac:dyDescent="0.25">
      <c r="A24" s="309" t="s">
        <v>840</v>
      </c>
      <c r="B24" s="307">
        <f t="shared" si="1"/>
        <v>15.615410842141152</v>
      </c>
      <c r="C24" s="304">
        <f t="shared" si="1"/>
        <v>20.998719590268884</v>
      </c>
    </row>
    <row r="25" spans="1:18" x14ac:dyDescent="0.25">
      <c r="A25" s="222" t="s">
        <v>841</v>
      </c>
      <c r="B25" s="307">
        <f t="shared" si="1"/>
        <v>10.501193317422434</v>
      </c>
      <c r="C25" s="304">
        <f t="shared" si="1"/>
        <v>14.596670934699105</v>
      </c>
    </row>
    <row r="26" spans="1:18" x14ac:dyDescent="0.25">
      <c r="A26" s="222" t="s">
        <v>842</v>
      </c>
      <c r="B26" s="307">
        <f t="shared" si="1"/>
        <v>9.9215819979543127</v>
      </c>
      <c r="C26" s="304">
        <f t="shared" si="1"/>
        <v>9.0268886043533936</v>
      </c>
    </row>
    <row r="27" spans="1:18" x14ac:dyDescent="0.25">
      <c r="A27" s="310" t="s">
        <v>843</v>
      </c>
      <c r="B27" s="308">
        <f t="shared" si="1"/>
        <v>10.671667234913059</v>
      </c>
      <c r="C27" s="305">
        <f t="shared" si="1"/>
        <v>7.3623559539052499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570</v>
      </c>
      <c r="C34" s="110">
        <v>802</v>
      </c>
      <c r="E34" s="299" t="s">
        <v>717</v>
      </c>
      <c r="F34" s="71">
        <v>62.02</v>
      </c>
      <c r="G34" s="213"/>
      <c r="K34" s="122" t="s">
        <v>16</v>
      </c>
      <c r="L34" s="71">
        <v>2.46</v>
      </c>
      <c r="M34" s="213"/>
    </row>
    <row r="35" spans="1:16" x14ac:dyDescent="0.25">
      <c r="A35" s="204" t="s">
        <v>712</v>
      </c>
      <c r="B35" s="214">
        <v>414</v>
      </c>
      <c r="C35" s="162">
        <v>780</v>
      </c>
      <c r="E35" s="300" t="s">
        <v>718</v>
      </c>
      <c r="F35" s="216">
        <v>31.89</v>
      </c>
      <c r="G35" s="213"/>
      <c r="K35" s="217" t="s">
        <v>212</v>
      </c>
      <c r="L35" s="216">
        <v>2.39</v>
      </c>
      <c r="M35" s="213"/>
      <c r="N35" s="29" t="s">
        <v>884</v>
      </c>
    </row>
    <row r="36" spans="1:16" x14ac:dyDescent="0.25">
      <c r="A36" s="204" t="s">
        <v>713</v>
      </c>
      <c r="B36" s="214">
        <v>271</v>
      </c>
      <c r="C36" s="162">
        <v>386</v>
      </c>
      <c r="E36" s="300" t="s">
        <v>719</v>
      </c>
      <c r="F36" s="216">
        <v>4.87</v>
      </c>
      <c r="G36" s="213"/>
      <c r="K36" s="123" t="s">
        <v>213</v>
      </c>
      <c r="L36" s="73">
        <v>2.5099999999999998</v>
      </c>
      <c r="M36" s="213"/>
      <c r="N36" s="290">
        <v>2022</v>
      </c>
    </row>
    <row r="37" spans="1:16" x14ac:dyDescent="0.25">
      <c r="A37" s="204" t="s">
        <v>714</v>
      </c>
      <c r="B37" s="214">
        <v>189</v>
      </c>
      <c r="C37" s="162">
        <v>247</v>
      </c>
      <c r="E37" s="300" t="s">
        <v>720</v>
      </c>
      <c r="F37" s="216">
        <v>0.94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83</v>
      </c>
      <c r="C38" s="162">
        <v>180</v>
      </c>
      <c r="E38" s="301" t="s">
        <v>721</v>
      </c>
      <c r="F38" s="73">
        <v>0.28000000000000003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67</v>
      </c>
      <c r="C39" s="111">
        <v>147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31.549960660896932</v>
      </c>
      <c r="C44" s="303">
        <f>B34/SUM(B34:B39)*100</f>
        <v>35.759096612296112</v>
      </c>
      <c r="E44" s="219" t="s">
        <v>844</v>
      </c>
      <c r="F44" s="291">
        <f>IF(ISBLANK(F34),"",F34)</f>
        <v>62.02</v>
      </c>
    </row>
    <row r="45" spans="1:16" x14ac:dyDescent="0.25">
      <c r="A45" s="222" t="s">
        <v>833</v>
      </c>
      <c r="B45" s="307">
        <f>C35/SUM(C34:C39)*100</f>
        <v>30.68450039339103</v>
      </c>
      <c r="C45" s="304">
        <f>B35/SUM(B34:B39)*100</f>
        <v>25.972396486825595</v>
      </c>
      <c r="E45" s="288" t="s">
        <v>845</v>
      </c>
      <c r="F45" s="292">
        <f t="shared" ref="F45:F48" si="2">IF(ISBLANK(F35),"",F35)</f>
        <v>31.89</v>
      </c>
    </row>
    <row r="46" spans="1:16" x14ac:dyDescent="0.25">
      <c r="A46" s="222" t="s">
        <v>834</v>
      </c>
      <c r="B46" s="307">
        <f>C36/SUM(C34:C39)*100</f>
        <v>15.184893784421716</v>
      </c>
      <c r="C46" s="304">
        <f>B36/SUM(B34:B39)*100</f>
        <v>17.001254705144291</v>
      </c>
      <c r="E46" s="288" t="s">
        <v>846</v>
      </c>
      <c r="F46" s="292">
        <f t="shared" si="2"/>
        <v>4.87</v>
      </c>
    </row>
    <row r="47" spans="1:16" x14ac:dyDescent="0.25">
      <c r="A47" s="222" t="s">
        <v>835</v>
      </c>
      <c r="B47" s="307">
        <f>C37/SUM(C34:C39)*100</f>
        <v>9.7167584579071598</v>
      </c>
      <c r="C47" s="304">
        <f>B37/SUM(B34:B39)*100</f>
        <v>11.856963613550816</v>
      </c>
      <c r="E47" s="288" t="s">
        <v>847</v>
      </c>
      <c r="F47" s="292">
        <f t="shared" si="2"/>
        <v>0.94</v>
      </c>
    </row>
    <row r="48" spans="1:16" x14ac:dyDescent="0.25">
      <c r="A48" s="222" t="s">
        <v>836</v>
      </c>
      <c r="B48" s="307">
        <f>C38/SUM(C34:C39)*100</f>
        <v>7.081038552321008</v>
      </c>
      <c r="C48" s="304">
        <f>B38/SUM(B34:B39)*100</f>
        <v>5.2070263488080304</v>
      </c>
      <c r="E48" s="221" t="s">
        <v>848</v>
      </c>
      <c r="F48" s="293">
        <f t="shared" si="2"/>
        <v>0.28000000000000003</v>
      </c>
    </row>
    <row r="49" spans="1:3" x14ac:dyDescent="0.25">
      <c r="A49" s="223" t="s">
        <v>837</v>
      </c>
      <c r="B49" s="308">
        <f>C39/SUM(C34:C39)*100</f>
        <v>5.7828481510621561</v>
      </c>
      <c r="C49" s="305">
        <f>B39/SUM(B34:B39)*100</f>
        <v>4.203262233375157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31.549960660896932</v>
      </c>
      <c r="C53" s="303">
        <f>C44</f>
        <v>35.759096612296112</v>
      </c>
    </row>
    <row r="54" spans="1:3" x14ac:dyDescent="0.25">
      <c r="A54" s="222" t="s">
        <v>839</v>
      </c>
      <c r="B54" s="307">
        <f t="shared" ref="B54:C54" si="3">B45</f>
        <v>30.68450039339103</v>
      </c>
      <c r="C54" s="304">
        <f t="shared" si="3"/>
        <v>25.972396486825595</v>
      </c>
    </row>
    <row r="55" spans="1:3" x14ac:dyDescent="0.25">
      <c r="A55" s="309" t="s">
        <v>840</v>
      </c>
      <c r="B55" s="307">
        <f t="shared" ref="B55:C55" si="4">B46</f>
        <v>15.184893784421716</v>
      </c>
      <c r="C55" s="304">
        <f t="shared" si="4"/>
        <v>17.001254705144291</v>
      </c>
    </row>
    <row r="56" spans="1:3" x14ac:dyDescent="0.25">
      <c r="A56" s="222" t="s">
        <v>841</v>
      </c>
      <c r="B56" s="307">
        <f t="shared" ref="B56:C56" si="5">B47</f>
        <v>9.7167584579071598</v>
      </c>
      <c r="C56" s="304">
        <f t="shared" si="5"/>
        <v>11.856963613550816</v>
      </c>
    </row>
    <row r="57" spans="1:3" x14ac:dyDescent="0.25">
      <c r="A57" s="222" t="s">
        <v>842</v>
      </c>
      <c r="B57" s="307">
        <f t="shared" ref="B57:C57" si="6">B48</f>
        <v>7.081038552321008</v>
      </c>
      <c r="C57" s="304">
        <f t="shared" si="6"/>
        <v>5.2070263488080304</v>
      </c>
    </row>
    <row r="58" spans="1:3" x14ac:dyDescent="0.25">
      <c r="A58" s="310" t="s">
        <v>843</v>
      </c>
      <c r="B58" s="308">
        <f t="shared" ref="B58:C58" si="7">B49</f>
        <v>5.7828481510621561</v>
      </c>
      <c r="C58" s="305">
        <f t="shared" si="7"/>
        <v>4.203262233375157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2024-01-30T09:20:43Z</dcterms:modified>
</cp:coreProperties>
</file>