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<sst xmlns="http://schemas.openxmlformats.org/spreadsheetml/2006/main" count="6314" uniqueCount="2917">
  <si>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</si>
  <si>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</si>
  <si>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</si>
  <si>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</si>
  <si>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</si>
  <si>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</si>
  <si>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</si>
  <si>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</si>
  <si>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</si>
  <si>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</si>
  <si>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</si>
  <si>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</si>
  <si>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</si>
  <si>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</si>
  <si>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</si>
  <si>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</si>
  <si>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</si>
  <si>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</si>
  <si>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</si>
  <si>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</si>
  <si>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</si>
  <si>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</si>
  <si>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</si>
  <si>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</si>
  <si>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</si>
  <si>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</si>
  <si>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</si>
  <si>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</si>
  <si>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</si>
  <si>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</si>
  <si>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</si>
  <si>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</si>
  <si>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</si>
  <si>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</si>
  <si>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</si>
  <si>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</si>
  <si>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</si>
  <si>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</si>
  <si>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</si>
  <si>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</si>
  <si>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</si>
  <si>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</si>
  <si>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</si>
  <si>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</si>
  <si>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</si>
  <si>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</si>
  <si>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</si>
  <si>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</si>
  <si>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</si>
  <si>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</si>
  <si>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</si>
  <si>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</si>
  <si>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</si>
  <si>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</si>
  <si>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</si>
  <si>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</si>
  <si>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</si>
  <si>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</si>
  <si>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</si>
  <si>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</si>
  <si>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</si>
  <si>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</si>
  <si>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</si>
  <si>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</si>
  <si>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</si>
  <si>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</si>
  <si>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</si>
  <si>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</si>
  <si>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</si>
  <si>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</si>
  <si>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</si>
  <si>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</si>
  <si>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</si>
  <si>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</si>
  <si>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</si>
  <si>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</si>
  <si>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</si>
  <si>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</si>
  <si>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</si>
  <si>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</si>
  <si>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</si>
  <si>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</si>
  <si>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</si>
  <si>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</si>
  <si>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</si>
  <si>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</si>
  <si>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</si>
  <si>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</si>
  <si>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</si>
  <si>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</si>
  <si>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</si>
  <si>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</si>
  <si>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</si>
  <si>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</si>
  <si>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</si>
  <si>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</si>
  <si>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</si>
  <si>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</si>
  <si>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</si>
  <si>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</si>
  <si>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</si>
  <si>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</si>
  <si>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</si>
  <si>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</si>
  <si>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</si>
  <si>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</si>
  <si>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</si>
  <si>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</si>
  <si>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</si>
  <si>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</si>
  <si>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</si>
  <si>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</si>
  <si>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</si>
  <si>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</si>
  <si>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</si>
  <si>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</si>
  <si>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</si>
  <si>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</si>
  <si>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</si>
  <si>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</si>
  <si>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</si>
  <si>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</si>
  <si>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</si>
  <si>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</si>
  <si>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</si>
  <si>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</si>
  <si>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</si>
  <si>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</si>
  <si>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</si>
  <si>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</si>
  <si>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</si>
  <si>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</si>
  <si>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</si>
  <si>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</si>
  <si>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</si>
  <si>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</si>
  <si>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</si>
  <si>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</si>
  <si>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</si>
  <si>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</si>
  <si>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</si>
  <si>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</si>
  <si>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</si>
  <si>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</si>
  <si>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</si>
  <si>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</si>
  <si>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</si>
  <si>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</si>
  <si>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</si>
  <si>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</si>
  <si>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</si>
  <si>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</si>
  <si>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</si>
  <si>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</si>
  <si>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</si>
  <si>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</si>
  <si>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</si>
  <si>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</si>
  <si>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</si>
  <si>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</si>
  <si>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</si>
  <si>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</si>
  <si>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</si>
  <si>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</si>
  <si>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</si>
  <si>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</si>
  <si>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</si>
  <si>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</si>
  <si>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</si>
  <si>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</si>
  <si>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</si>
  <si>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</si>
  <si>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</si>
  <si>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</si>
  <si>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</si>
  <si>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</si>
  <si>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</si>
  <si>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</si>
  <si>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</si>
  <si>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</si>
  <si>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</si>
  <si>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</si>
  <si>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</si>
  <si>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</si>
  <si>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</si>
  <si>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</si>
  <si>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</si>
  <si>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</si>
  <si>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</si>
  <si>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</si>
  <si>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</si>
  <si>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</si>
  <si>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</si>
  <si>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</si>
  <si>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</si>
  <si>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</si>
  <si>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</si>
  <si>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</si>
  <si>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</si>
  <si>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</si>
  <si>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</si>
  <si>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</si>
  <si>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</si>
  <si>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</si>
  <si>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</si>
  <si>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</si>
  <si>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</si>
  <si>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</si>
  <si>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</si>
  <si>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</si>
  <si>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</si>
  <si>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</si>
  <si>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</si>
  <si>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</si>
  <si>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</si>
  <si>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</si>
  <si>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</si>
  <si>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</si>
  <si>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</si>
  <si>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</si>
  <si>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</si>
  <si>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</si>
  <si>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</si>
  <si>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</si>
  <si>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</si>
  <si>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</si>
  <si>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</si>
  <si>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</si>
  <si>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</si>
  <si>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</si>
  <si>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</si>
  <si>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</si>
  <si>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</si>
  <si>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</si>
  <si>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</si>
  <si>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</si>
  <si>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</si>
  <si>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</si>
  <si>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</si>
  <si>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</si>
  <si>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</si>
  <si>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</si>
  <si>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</si>
  <si>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</si>
  <si>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</si>
  <si>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</si>
  <si>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</si>
  <si>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</si>
  <si>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</si>
  <si>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</si>
  <si>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</si>
  <si>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</si>
  <si>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</si>
  <si>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</si>
  <si>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</si>
  <si>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</si>
  <si>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</si>
  <si>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</si>
  <si>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</si>
  <si>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</si>
  <si>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</si>
  <si>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</si>
  <si>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</si>
  <si>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</si>
  <si>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</si>
  <si>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</si>
  <si>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</si>
  <si>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</si>
  <si>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</si>
  <si>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</si>
  <si>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</si>
  <si>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</si>
  <si>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</si>
  <si>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</si>
  <si>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</si>
  <si>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</si>
  <si>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</si>
  <si>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</si>
  <si>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</si>
  <si>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</si>
  <si>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</si>
  <si>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</si>
  <si>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</si>
  <si>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</si>
  <si>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</si>
  <si>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</si>
  <si>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</si>
  <si>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</si>
  <si>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</si>
  <si>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</si>
  <si>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</si>
  <si>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</si>
  <si>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</si>
  <si>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</si>
  <si>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</si>
  <si>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</si>
  <si>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</si>
  <si>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</si>
  <si>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</si>
  <si>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</si>
  <si>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</si>
  <si>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</si>
  <si>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</si>
  <si>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</si>
  <si>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</si>
  <si>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</si>
  <si>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</si>
  <si>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</si>
  <si>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</si>
  <si>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</si>
  <si>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</si>
  <si>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</si>
  <si>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</si>
  <si>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</si>
  <si>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</si>
  <si>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</si>
  <si>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</si>
  <si>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</si>
  <si>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</si>
  <si>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</si>
  <si>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</si>
  <si>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</si>
  <si>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</si>
  <si>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</si>
  <si>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</si>
  <si>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</si>
  <si>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</si>
  <si>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</si>
  <si>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</si>
  <si>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</si>
  <si>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</si>
  <si>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</si>
  <si>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</si>
  <si>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</si>
  <si>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</si>
  <si>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</si>
  <si>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</si>
  <si>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</si>
  <si>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</si>
  <si>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</si>
  <si>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</si>
  <si>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</si>
  <si>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</si>
  <si>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</si>
  <si>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</si>
  <si>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</si>
  <si>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</si>
  <si>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</si>
  <si>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</si>
  <si>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</si>
  <si>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</si>
  <si>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</si>
  <si>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</si>
  <si>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</si>
  <si>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</si>
  <si>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</si>
  <si>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</si>
  <si>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</si>
  <si>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</si>
  <si>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</si>
  <si>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</si>
  <si>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</si>
  <si>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</si>
  <si>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</si>
  <si>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</si>
  <si>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</si>
  <si>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</si>
  <si>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</si>
  <si>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</si>
  <si>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</si>
  <si>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</si>
  <si>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</si>
  <si>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</si>
  <si>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</si>
  <si>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</si>
  <si>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</si>
  <si>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</si>
  <si>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</si>
  <si>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</si>
  <si>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</si>
  <si>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</si>
  <si>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</si>
  <si>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</si>
  <si>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</si>
  <si>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</si>
  <si>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</si>
  <si>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</si>
  <si>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</si>
  <si>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</si>
  <si>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</si>
  <si>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</si>
  <si>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</si>
  <si>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</si>
  <si>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</si>
  <si>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</si>
  <si>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</si>
  <si>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</si>
  <si>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</si>
  <si>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</si>
  <si>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</si>
  <si>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</si>
  <si>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</si>
  <si>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</si>
  <si>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</si>
  <si>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</si>
  <si>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</si>
  <si>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</si>
  <si>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</si>
  <si>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</si>
  <si>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</si>
  <si>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</si>
  <si>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</si>
  <si>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</si>
  <si>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</si>
  <si>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</si>
  <si>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</si>
  <si>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</si>
  <si>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</si>
  <si>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</si>
  <si>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</si>
  <si>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</si>
  <si>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</si>
  <si>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</si>
  <si>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</si>
  <si>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</si>
  <si>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</si>
  <si>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</si>
  <si>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</si>
  <si>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</si>
  <si>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</si>
  <si>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</si>
  <si>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</si>
  <si>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</si>
  <si>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</si>
  <si>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</si>
  <si>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</si>
  <si>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</si>
  <si>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</si>
  <si>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</si>
  <si>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</si>
  <si>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</si>
  <si>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</si>
  <si>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</si>
  <si>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</si>
  <si>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</si>
  <si>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</si>
  <si>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</si>
  <si>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</si>
  <si>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</si>
  <si>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</si>
  <si>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</si>
  <si>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</si>
  <si>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</si>
  <si>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</si>
  <si>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</si>
  <si>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</si>
  <si>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</si>
  <si>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</si>
  <si>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</si>
  <si>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</si>
  <si>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</si>
  <si>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</si>
  <si>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</si>
  <si>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</si>
  <si>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</si>
  <si>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</si>
  <si>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</si>
  <si>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</si>
  <si>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</si>
  <si>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</si>
  <si>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</si>
  <si>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</si>
  <si>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</si>
  <si>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</si>
  <si>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</si>
  <si>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</si>
  <si>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</si>
  <si>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</si>
  <si>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</si>
  <si>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</si>
  <si>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</si>
  <si>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</si>
  <si>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</si>
  <si>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</si>
  <si>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</si>
  <si>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</si>
  <si>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</si>
  <si>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</si>
  <si>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</si>
  <si>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</si>
  <si>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</si>
  <si>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</si>
  <si>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</si>
  <si>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</si>
  <si>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</si>
  <si>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</si>
  <si>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</si>
  <si>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</si>
  <si>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</si>
  <si>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</si>
  <si>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</si>
  <si>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</si>
  <si>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</si>
  <si>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</si>
  <si>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</si>
  <si>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</si>
  <si>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</si>
  <si>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</si>
  <si>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</si>
  <si>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</si>
  <si>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</si>
  <si>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</si>
  <si>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</si>
  <si>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</si>
  <si>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</si>
  <si>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</si>
  <si>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</si>
  <si>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</si>
  <si>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</si>
  <si>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</si>
  <si>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</si>
  <si>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</si>
  <si>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</si>
  <si>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</si>
  <si>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</si>
  <si>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</si>
  <si>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</si>
  <si>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</si>
  <si>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</si>
  <si>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</si>
  <si>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</si>
  <si>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</si>
  <si>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</si>
  <si>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</si>
  <si>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</si>
  <si>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</si>
  <si>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</si>
  <si>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</si>
  <si>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</si>
  <si>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</si>
  <si>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</si>
  <si>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</si>
  <si>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</si>
  <si>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</si>
  <si>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</si>
  <si>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</si>
  <si>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</si>
  <si>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</si>
  <si>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</si>
  <si>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</si>
  <si>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</si>
  <si>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</si>
  <si>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</si>
  <si>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</si>
  <si>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</si>
  <si>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</si>
  <si>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</si>
  <si>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</si>
  <si>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</si>
  <si>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</si>
  <si>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</si>
  <si>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</si>
  <si>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</si>
  <si>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</si>
  <si>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</si>
  <si>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</si>
  <si>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</si>
  <si>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</si>
  <si>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</si>
  <si>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</si>
  <si>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</si>
  <si>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</si>
  <si>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</si>
  <si>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</si>
  <si>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</si>
  <si>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</si>
  <si>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</si>
  <si>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</si>
  <si>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</si>
  <si>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</si>
  <si>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</si>
  <si>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</si>
  <si>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</si>
  <si>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</si>
  <si>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</si>
  <si>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</si>
  <si>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</si>
  <si>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</si>
  <si>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</si>
  <si>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</si>
  <si>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</si>
  <si>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</si>
  <si>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</si>
  <si>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</si>
  <si>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</si>
  <si>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</si>
  <si>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</si>
  <si>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</si>
  <si>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</si>
  <si>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</si>
  <si>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</si>
  <si>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</si>
  <si>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</si>
  <si>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</si>
  <si>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</si>
  <si>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</si>
  <si>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</si>
  <si>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</si>
  <si>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</si>
  <si>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</si>
  <si>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</si>
  <si>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</si>
  <si>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</si>
  <si>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</si>
  <si>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</si>
  <si>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</si>
  <si>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</si>
  <si>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</si>
  <si>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</si>
  <si>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</si>
  <si>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</si>
  <si>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</si>
  <si>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</si>
  <si>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</si>
  <si>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</si>
  <si>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</si>
  <si>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</si>
  <si>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</si>
  <si>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</si>
  <si>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</si>
  <si>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</si>
  <si>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</si>
  <si>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</si>
  <si>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</si>
  <si>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</si>
  <si>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</si>
  <si>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</si>
  <si>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</si>
  <si>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</si>
  <si>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</si>
  <si>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</si>
  <si>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</si>
  <si>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</si>
  <si>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</si>
  <si>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</si>
  <si>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</si>
  <si>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</si>
  <si>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</si>
  <si>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</si>
  <si>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</si>
  <si>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</si>
  <si>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</si>
  <si>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</si>
  <si>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</si>
  <si>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</si>
  <si>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</si>
  <si>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</si>
  <si>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</si>
  <si>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</si>
  <si>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</si>
  <si>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</si>
  <si>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</si>
  <si>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</si>
  <si>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</si>
  <si>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</si>
  <si>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</si>
  <si>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</si>
  <si>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</si>
  <si>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</si>
  <si>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</si>
  <si>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</si>
  <si>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</si>
  <si>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</si>
  <si>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</si>
  <si>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</si>
  <si>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</si>
  <si>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</si>
  <si>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</si>
  <si>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</si>
  <si>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</si>
  <si>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</si>
  <si>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</si>
  <si>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</si>
  <si>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</si>
  <si>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</si>
  <si>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</si>
  <si>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</si>
  <si>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</si>
  <si>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</si>
  <si>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</si>
  <si>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</si>
  <si>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</si>
  <si>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</si>
  <si>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</si>
  <si>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</si>
  <si>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</si>
  <si>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</si>
  <si>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</si>
  <si>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</si>
  <si>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</si>
  <si>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</si>
  <si>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</si>
  <si>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</si>
  <si>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</si>
  <si>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</si>
  <si>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</si>
  <si>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</si>
  <si>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</si>
  <si>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</si>
  <si>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</si>
  <si>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</si>
  <si>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</si>
  <si>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</si>
  <si>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</si>
  <si>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</si>
  <si>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</si>
  <si>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</si>
  <si>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</si>
  <si>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</si>
  <si>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</si>
  <si>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</si>
  <si>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</si>
  <si>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</si>
  <si>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</si>
  <si>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</si>
  <si>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</si>
  <si>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</si>
  <si>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</si>
  <si>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</si>
  <si>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</si>
  <si>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</si>
  <si>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</si>
  <si>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</si>
  <si>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</si>
  <si>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</si>
  <si>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</si>
  <si>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</si>
  <si>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</si>
  <si>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</si>
  <si>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</si>
  <si>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</si>
  <si>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</si>
  <si>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</si>
  <si>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</si>
  <si>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</si>
  <si>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</si>
  <si>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</si>
  <si>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</si>
  <si>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</si>
  <si>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</si>
  <si>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</si>
  <si>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</si>
  <si>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</si>
  <si>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</si>
  <si>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</si>
  <si>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</si>
  <si>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</si>
  <si>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</si>
  <si>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</si>
  <si>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</si>
  <si>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</si>
  <si>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</si>
  <si>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</si>
  <si>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</si>
  <si>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</si>
  <si>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</si>
  <si>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</si>
  <si>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</si>
  <si>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</si>
  <si>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</si>
  <si>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</si>
  <si>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</si>
  <si>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</si>
  <si>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</si>
  <si>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</si>
  <si>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</si>
  <si>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</si>
  <si>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</si>
  <si>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</si>
  <si>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</si>
  <si>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</si>
  <si>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</si>
  <si>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</si>
  <si>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</si>
  <si>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</si>
  <si>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</si>
  <si>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</si>
  <si>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</si>
  <si>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</si>
  <si>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</si>
  <si>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</si>
  <si>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</si>
  <si>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</si>
  <si>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</si>
  <si>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</si>
  <si>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</si>
  <si>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</si>
  <si>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</si>
  <si>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</si>
  <si>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</si>
  <si>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</si>
  <si>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</si>
  <si>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</si>
  <si>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</si>
  <si>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</si>
  <si>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</si>
  <si>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</si>
  <si>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</si>
  <si>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</si>
  <si>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</si>
  <si>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</si>
  <si>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</si>
  <si>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</si>
  <si>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</si>
  <si>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</si>
  <si>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</si>
  <si>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</si>
  <si>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</si>
  <si>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</si>
  <si>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</si>
  <si>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</si>
  <si>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</si>
  <si>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</si>
  <si>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</si>
  <si>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</si>
  <si>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</si>
  <si>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</si>
  <si>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</si>
  <si>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</si>
  <si>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</si>
  <si>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</si>
  <si>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</si>
  <si>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</si>
  <si>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</si>
  <si>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</si>
  <si>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</si>
  <si>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</si>
  <si>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</si>
  <si>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</si>
  <si>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</si>
  <si>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</si>
  <si>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</si>
  <si>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</si>
  <si>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</si>
  <si>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</si>
  <si>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</si>
  <si>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</si>
  <si>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</si>
  <si>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</si>
  <si>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</si>
  <si>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</si>
  <si>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</si>
  <si>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</si>
  <si>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</si>
  <si>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</si>
  <si>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</si>
  <si>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</si>
  <si>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</si>
  <si>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</si>
  <si>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</si>
  <si>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</si>
  <si>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</si>
  <si>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</si>
  <si>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</si>
  <si>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</si>
  <si>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</si>
  <si>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</si>
  <si>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</si>
  <si>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</si>
  <si>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</si>
  <si>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</si>
  <si>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</si>
  <si>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</si>
  <si>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</si>
  <si>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</si>
  <si>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</si>
  <si>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</si>
  <si>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</si>
  <si>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</si>
  <si>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</si>
  <si>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</si>
  <si>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</si>
  <si>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</si>
  <si>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</si>
  <si>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</si>
  <si>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</si>
  <si>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</si>
  <si>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</si>
  <si>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</si>
  <si>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</si>
  <si>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</si>
  <si>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</si>
  <si>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</si>
  <si>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</si>
  <si>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</si>
  <si>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</si>
  <si>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</si>
  <si>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</si>
  <si>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</si>
  <si>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</si>
  <si>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</si>
  <si>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</si>
  <si>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</si>
  <si>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</si>
  <si>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</si>
  <si>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</si>
  <si>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</si>
  <si>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</si>
  <si>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</si>
  <si>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</si>
  <si>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</si>
  <si>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</si>
  <si>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</si>
  <si>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</si>
  <si>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</si>
  <si>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</si>
  <si>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</si>
  <si>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</si>
  <si>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</si>
  <si>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</si>
  <si>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</si>
  <si>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</si>
  <si>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</si>
  <si>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</si>
  <si>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</si>
  <si>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</si>
  <si>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</si>
  <si>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</si>
  <si>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</si>
  <si>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</si>
  <si>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</si>
  <si>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</si>
  <si>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</si>
  <si>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</si>
  <si>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</si>
  <si>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</si>
  <si>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</si>
  <si>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</si>
  <si>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</si>
  <si>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</si>
  <si>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</si>
  <si>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</si>
  <si>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</si>
  <si>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</si>
  <si>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</si>
  <si>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</si>
  <si>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</si>
  <si>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</si>
  <si>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</si>
  <si>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</si>
  <si>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</si>
  <si>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</si>
  <si>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</si>
  <si>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</si>
  <si>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</si>
  <si>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</si>
  <si>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</si>
  <si>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</si>
  <si>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</si>
  <si>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</si>
  <si>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</si>
  <si>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</si>
  <si>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</si>
  <si>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</si>
  <si>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</si>
  <si>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</si>
  <si>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</si>
  <si>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</si>
  <si>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</si>
  <si>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</si>
  <si>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</si>
  <si>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</si>
  <si>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</si>
  <si>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</si>
  <si>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</si>
  <si>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</si>
  <si>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</si>
  <si>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</si>
  <si>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</si>
  <si>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</si>
  <si>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</si>
  <si>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</si>
  <si>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</si>
  <si>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</si>
  <si>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</si>
  <si>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</si>
  <si>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</si>
  <si>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</si>
  <si>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</si>
  <si>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</si>
  <si>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</si>
  <si>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</si>
  <si>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</si>
  <si>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</si>
  <si>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</si>
  <si>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</si>
  <si>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</si>
  <si>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</si>
  <si>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</si>
  <si>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</si>
  <si>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</si>
  <si>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</si>
  <si>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</si>
  <si>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</si>
  <si>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</si>
  <si>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</si>
  <si>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</si>
  <si>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</si>
  <si>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</si>
  <si>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</si>
  <si>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</si>
  <si>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</si>
  <si>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</si>
  <si>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</si>
  <si>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</si>
  <si>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</si>
  <si>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</si>
  <si>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</si>
  <si>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</si>
  <si>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</si>
  <si>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</si>
  <si>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</si>
  <si>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</si>
  <si>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</si>
  <si>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</si>
  <si>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</si>
  <si>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</si>
  <si>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</si>
  <si>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</si>
  <si>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</si>
  <si>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</si>
  <si>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</si>
  <si>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</si>
  <si>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</si>
  <si>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</si>
  <si>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</si>
  <si>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</si>
  <si>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</si>
  <si>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</si>
  <si>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</si>
  <si>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</si>
  <si>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</si>
  <si>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</si>
  <si>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</si>
  <si>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</si>
  <si>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</si>
  <si>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</si>
  <si>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</si>
  <si>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</si>
  <si>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</si>
  <si>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</si>
  <si>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</si>
  <si>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</si>
  <si>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</si>
  <si>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</si>
  <si>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</si>
  <si>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</si>
  <si>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</si>
  <si>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</si>
  <si>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</si>
  <si>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</si>
  <si>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</si>
  <si>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</si>
  <si>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</si>
  <si>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</si>
  <si>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</si>
  <si>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</si>
  <si>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</si>
  <si>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</si>
  <si>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</si>
  <si>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</si>
  <si>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</si>
  <si>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</si>
  <si>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</si>
  <si>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</si>
  <si>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</si>
  <si>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</si>
  <si>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</si>
  <si>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</si>
  <si>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</si>
  <si>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</si>
  <si>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</si>
  <si>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</si>
  <si>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</si>
  <si>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</si>
  <si>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</si>
  <si>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</si>
  <si>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</si>
  <si>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</si>
  <si>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</si>
  <si>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</si>
  <si>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</si>
  <si>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</si>
  <si>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</si>
  <si>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</si>
  <si>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</si>
  <si>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</si>
  <si>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</si>
  <si>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</si>
  <si>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</si>
  <si>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</si>
  <si>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</si>
  <si>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</si>
  <si>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</si>
  <si>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</si>
  <si>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</si>
  <si>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</si>
  <si>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</si>
  <si>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</si>
  <si>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</si>
  <si>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</si>
  <si>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</si>
  <si>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</si>
  <si>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</si>
  <si>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</si>
  <si>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</si>
  <si>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</si>
  <si>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</si>
  <si>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</si>
  <si>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</si>
  <si>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</si>
  <si>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</si>
  <si>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</si>
  <si>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</si>
  <si>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</si>
  <si>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</si>
  <si>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</si>
  <si>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</si>
  <si>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</si>
  <si>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</si>
  <si>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</si>
  <si>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</si>
  <si>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</si>
  <si>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</si>
  <si>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</si>
  <si>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</si>
  <si>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</si>
  <si>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</si>
  <si>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</si>
  <si>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</si>
  <si>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</si>
  <si>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</si>
  <si>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</si>
  <si>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</si>
  <si>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</si>
  <si>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</si>
  <si>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</si>
  <si>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</si>
  <si>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</si>
  <si>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</si>
  <si>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</si>
  <si>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</si>
  <si>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</si>
  <si>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</si>
  <si>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</si>
  <si>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</si>
  <si>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</si>
  <si>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</si>
  <si>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</si>
  <si>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</si>
  <si>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</si>
  <si>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</si>
  <si>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</si>
  <si>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</si>
  <si>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</si>
  <si>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</si>
  <si>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</si>
  <si>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</si>
  <si>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</si>
  <si>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</si>
  <si>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</si>
  <si>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</si>
  <si>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</si>
  <si>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</si>
  <si>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</si>
  <si>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</si>
  <si>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</si>
  <si>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</si>
  <si>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</si>
  <si>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</si>
  <si>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</si>
  <si>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</si>
  <si>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</si>
  <si>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</si>
  <si>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</si>
  <si>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</si>
  <si>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</si>
  <si>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</si>
  <si>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</si>
  <si>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</si>
  <si>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</si>
  <si>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</si>
  <si>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</si>
  <si>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</si>
  <si>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</si>
  <si>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</si>
  <si>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</si>
  <si>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</si>
  <si>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</si>
  <si>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</si>
  <si>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</si>
  <si>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</si>
  <si>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</si>
  <si>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</si>
  <si>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</si>
  <si>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</si>
  <si>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</si>
  <si>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</si>
  <si>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</si>
  <si>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</si>
  <si>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</si>
  <si>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</si>
  <si>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</si>
  <si>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</si>
  <si>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</si>
  <si>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</si>
  <si>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</si>
  <si>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</si>
  <si>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</si>
  <si>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</si>
  <si>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</si>
  <si>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</si>
  <si>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</si>
  <si>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</si>
  <si>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</si>
  <si>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</si>
  <si>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</si>
  <si>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</si>
  <si>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</si>
  <si>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</si>
  <si>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</si>
  <si>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</si>
  <si>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</si>
  <si>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</si>
  <si>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</si>
  <si>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</si>
  <si>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</si>
  <si>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</si>
  <si>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</si>
  <si>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</si>
  <si>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</si>
  <si>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</si>
  <si>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</si>
  <si>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</si>
  <si>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</si>
  <si>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</si>
  <si>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</si>
  <si>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</si>
  <si>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</si>
  <si>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</si>
  <si>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</si>
  <si>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</si>
  <si>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</si>
  <si>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</si>
  <si>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</si>
  <si>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</si>
  <si>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</si>
  <si>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</si>
  <si>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</si>
  <si>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</si>
  <si>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</si>
  <si>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</si>
  <si>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</si>
  <si>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</si>
  <si>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</si>
  <si>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</si>
  <si>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</si>
  <si>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</si>
  <si>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</si>
  <si>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</si>
  <si>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</si>
  <si>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</si>
  <si>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</si>
  <si>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</si>
  <si>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</si>
  <si>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</si>
  <si>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</si>
  <si>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</si>
  <si>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</si>
  <si>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</si>
  <si>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</si>
  <si>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</si>
  <si>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</si>
  <si>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</si>
  <si>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</si>
  <si>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</si>
  <si>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</si>
  <si>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</si>
  <si>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</si>
  <si>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</si>
  <si>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</si>
  <si>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</si>
  <si>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</si>
  <si>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</si>
  <si>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</si>
  <si>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</si>
  <si>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</si>
  <si>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</si>
  <si>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</si>
  <si>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</si>
  <si>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</si>
  <si>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</si>
  <si>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</si>
  <si>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</si>
  <si>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</si>
  <si>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</si>
  <si>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</si>
  <si>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</si>
  <si>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</si>
  <si>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</si>
  <si>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</si>
  <si>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</si>
  <si>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</si>
  <si>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</si>
  <si>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</si>
  <si>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</si>
  <si>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</si>
  <si>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</si>
  <si>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</si>
  <si>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</si>
  <si>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</si>
  <si>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</si>
  <si>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</si>
  <si>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</si>
  <si>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</si>
  <si>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</si>
  <si>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</si>
  <si>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</si>
  <si>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</si>
  <si>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</si>
  <si>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</si>
  <si>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</si>
  <si>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</si>
  <si>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</si>
  <si>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</si>
  <si>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</si>
  <si>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</si>
  <si>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</si>
  <si>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</si>
  <si>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</si>
  <si>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</si>
  <si>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</si>
  <si>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</si>
  <si>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</si>
  <si>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</si>
  <si>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</si>
  <si>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</si>
  <si>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</si>
  <si>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</si>
  <si>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</si>
  <si>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</si>
  <si>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</si>
  <si>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</si>
  <si>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</si>
  <si>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</si>
  <si>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</si>
  <si>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</si>
  <si>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</si>
  <si>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</si>
  <si>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</si>
  <si>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</si>
  <si>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</si>
  <si>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</si>
  <si>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</si>
  <si>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</si>
  <si>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</si>
  <si>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</si>
  <si>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</si>
  <si>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</si>
  <si>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</si>
  <si>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</si>
  <si>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</si>
  <si>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</si>
  <si>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</si>
  <si>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</si>
  <si>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</si>
  <si>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</si>
  <si>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</si>
  <si>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</si>
  <si>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</si>
  <si>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</si>
  <si>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</si>
  <si>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</si>
  <si>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</si>
  <si>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</si>
  <si>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</si>
  <si>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</si>
  <si>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</si>
  <si>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</si>
  <si>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</si>
  <si>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</si>
  <si>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</si>
  <si>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</si>
  <si>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</si>
  <si>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</si>
  <si>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</si>
  <si>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</si>
  <si>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</si>
  <si>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</si>
  <si>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</si>
  <si>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</si>
  <si>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</si>
  <si>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</si>
  <si>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</si>
  <si>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</si>
  <si>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</si>
  <si>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</si>
  <si>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</si>
  <si>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</si>
  <si>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</si>
  <si>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</si>
  <si>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</si>
  <si>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</si>
  <si>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</si>
  <si>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</si>
  <si>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</si>
  <si>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</si>
  <si>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</si>
  <si>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</si>
  <si>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</si>
  <si>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</si>
  <si>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</si>
  <si>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</si>
  <si>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</si>
  <si>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</si>
  <si>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</si>
  <si>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</si>
  <si>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</si>
  <si>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</si>
  <si>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</si>
  <si>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</si>
  <si>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</si>
  <si>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</si>
  <si>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</si>
  <si>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</si>
  <si>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</si>
  <si>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</si>
  <si>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</si>
  <si>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</si>
  <si>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</si>
  <si>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</si>
  <si>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</si>
  <si>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</si>
  <si>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</si>
  <si>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</si>
  <si>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</si>
  <si>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</si>
  <si>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</si>
  <si>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</si>
  <si>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</si>
  <si>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</si>
  <si>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</si>
  <si>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</si>
  <si>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</si>
  <si>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</si>
  <si>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</si>
  <si>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</si>
  <si>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</si>
  <si>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</si>
  <si>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</si>
  <si>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</si>
  <si>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</si>
  <si>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</si>
  <si>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</si>
  <si>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</si>
  <si>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</si>
  <si>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</si>
  <si>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</si>
  <si>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</si>
  <si>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</si>
  <si>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</si>
  <si>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</si>
  <si>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</si>
  <si>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</si>
  <si>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</si>
  <si>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</si>
  <si>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</si>
  <si>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</si>
  <si>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</si>
  <si>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</si>
  <si>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</si>
  <si>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</si>
  <si>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</si>
  <si>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</si>
  <si>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</si>
  <si>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</si>
  <si>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</si>
  <si>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</si>
  <si>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</si>
  <si>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</si>
  <si>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</si>
  <si>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</si>
  <si>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</si>
  <si>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</si>
  <si>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</si>
  <si>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</si>
  <si>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</si>
  <si>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</si>
  <si>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</si>
  <si>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</si>
  <si>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</si>
  <si>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</si>
  <si>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</si>
  <si>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</si>
  <si>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</si>
  <si>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</si>
  <si>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</si>
  <si>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</si>
  <si>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</si>
  <si>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</si>
  <si>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</si>
  <si>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</si>
  <si>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</si>
  <si>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</si>
  <si>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</si>
  <si>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</si>
  <si>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</si>
  <si>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</si>
  <si>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</si>
  <si>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</si>
  <si>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</si>
  <si>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</si>
  <si>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</si>
  <si>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</si>
  <si>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</si>
  <si>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</si>
  <si>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</si>
  <si>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</si>
  <si>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</si>
  <si>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</si>
  <si>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</si>
  <si>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</si>
  <si>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</si>
  <si>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</si>
  <si>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</si>
  <si>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</si>
  <si>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</si>
  <si>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</si>
  <si>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</si>
  <si>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</si>
  <si>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</si>
  <si>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</si>
  <si>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</si>
  <si>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</si>
  <si>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</si>
  <si>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</si>
  <si>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</si>
  <si>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</si>
  <si>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</si>
  <si>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</si>
  <si>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</si>
  <si>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</si>
  <si>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</si>
  <si>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</si>
  <si>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</si>
  <si>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</si>
  <si>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</si>
  <si>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</si>
  <si>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</si>
  <si>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</si>
  <si>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</si>
  <si>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</si>
  <si>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</si>
  <si>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</si>
  <si>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</si>
  <si>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</si>
  <si>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</si>
  <si>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</si>
  <si>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</si>
  <si>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</si>
  <si>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</si>
  <si>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</si>
  <si>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</si>
  <si>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</si>
  <si>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</si>
  <si>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</si>
  <si>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</si>
  <si>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</si>
  <si>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</si>
  <si>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</si>
  <si>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</si>
  <si>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</si>
  <si>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</si>
  <si>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</si>
  <si>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</si>
  <si>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</si>
  <si>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</si>
  <si>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</si>
  <si>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</si>
  <si>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</si>
  <si>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</si>
  <si>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</si>
  <si>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</si>
  <si>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</si>
  <si>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</si>
  <si>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</si>
  <si>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</si>
  <si>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</si>
  <si>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</si>
  <si>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</si>
  <si>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</si>
  <si>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</si>
  <si>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</si>
  <si>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</si>
  <si>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</si>
  <si>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</si>
  <si>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</si>
  <si>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</si>
  <si>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</si>
  <si>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</si>
  <si>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</si>
  <si>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</si>
  <si>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</si>
  <si>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</si>
  <si>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</si>
  <si>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</si>
  <si>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</si>
  <si>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</si>
  <si>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</si>
  <si>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</si>
  <si>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</si>
  <si>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</si>
  <si>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</si>
  <si>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</si>
  <si>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</si>
  <si>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</si>
  <si>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</si>
  <si>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</si>
  <si>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</si>
  <si>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</si>
  <si>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</si>
  <si>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</si>
  <si>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</si>
  <si>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</si>
  <si>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</si>
  <si>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</si>
  <si>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</si>
  <si>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</si>
  <si>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</si>
  <si>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</si>
  <si>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</si>
  <si>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</si>
  <si>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</si>
  <si>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</si>
  <si>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</si>
  <si>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</si>
  <si>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</si>
  <si>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</si>
  <si>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</si>
  <si>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</si>
  <si>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</si>
  <si>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</si>
  <si>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</si>
  <si>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</si>
  <si>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</si>
  <si>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</si>
  <si>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</si>
  <si>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</si>
  <si>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</si>
  <si>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</si>
  <si>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</si>
  <si>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</si>
  <si>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</si>
  <si>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</si>
  <si>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</si>
  <si>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</si>
  <si>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</si>
  <si>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</si>
  <si>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</si>
  <si>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</si>
  <si>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</si>
  <si>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</si>
  <si>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</si>
  <si>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</si>
  <si>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</si>
  <si>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</si>
  <si>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</si>
  <si>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</si>
  <si>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</si>
  <si>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</si>
  <si>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</si>
  <si>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</si>
  <si>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</si>
  <si>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</si>
  <si>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</si>
  <si>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</si>
  <si>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</si>
  <si>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</si>
  <si>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</si>
  <si>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</si>
  <si>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</si>
  <si>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</si>
  <si>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</si>
  <si>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</si>
  <si>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</si>
  <si>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</si>
  <si>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</si>
  <si>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</si>
  <si>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</si>
  <si>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</si>
  <si>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</si>
  <si>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</si>
  <si>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</si>
  <si>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</si>
  <si>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</si>
  <si>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</si>
  <si>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</si>
  <si>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</si>
  <si>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</si>
  <si>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</si>
  <si>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</si>
  <si>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</si>
  <si>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</si>
  <si>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</si>
  <si>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</si>
  <si>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</si>
  <si>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</si>
  <si>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</si>
  <si>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</si>
  <si>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</si>
  <si>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</si>
  <si>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</si>
  <si>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</si>
  <si>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</si>
  <si>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</si>
  <si>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</si>
  <si>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</si>
  <si>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</si>
  <si>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</si>
  <si>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</si>
  <si>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</si>
  <si>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</si>
  <si>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</si>
  <si>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</si>
  <si>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</si>
  <si>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</si>
  <si>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</si>
  <si>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</si>
  <si>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</si>
  <si>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</si>
  <si>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</si>
  <si>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</si>
  <si>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</si>
  <si>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</si>
  <si>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</si>
  <si>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</si>
  <si>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</si>
  <si>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</si>
  <si>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</si>
  <si>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</si>
  <si>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</si>
  <si>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</si>
  <si>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</si>
  <si>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</si>
  <si>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</si>
  <si>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</si>
  <si>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</si>
  <si>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</si>
  <si>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</si>
  <si>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</si>
  <si>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</si>
  <si>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</si>
  <si>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</si>
  <si>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</si>
  <si>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</si>
  <si>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</si>
  <si>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</si>
  <si>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</si>
  <si>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</si>
  <si>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</si>
  <si>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</si>
  <si>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</si>
  <si>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</si>
  <si>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</si>
  <si>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</si>
  <si>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</si>
  <si>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</si>
  <si>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</si>
  <si>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</si>
  <si>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</si>
  <si>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</si>
  <si>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</si>
  <si>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</si>
  <si>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</si>
  <si>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</si>
  <si>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</si>
  <si>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</si>
  <si>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</si>
  <si>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</si>
  <si>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</si>
  <si>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</si>
  <si>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</si>
  <si>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</si>
  <si>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</si>
  <si>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</si>
  <si>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</si>
  <si>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</si>
  <si>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</si>
  <si>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</si>
  <si>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</si>
  <si>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</si>
  <si>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</si>
  <si>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</si>
  <si>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</si>
  <si>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</si>
  <si>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</si>
  <si>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</si>
  <si>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</si>
  <si>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</si>
  <si>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</si>
  <si>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</si>
  <si>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</si>
  <si>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</si>
  <si>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</si>
  <si>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</si>
  <si>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</si>
  <si>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</si>
  <si>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</si>
  <si>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</si>
  <si>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</si>
  <si>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</si>
  <si>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</si>
  <si>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</si>
  <si>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</si>
  <si>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</si>
  <si>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</si>
  <si>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</si>
  <si>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</si>
  <si>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</si>
  <si>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</si>
  <si>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</si>
  <si>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</si>
  <si>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</si>
  <si>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</si>
  <si>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</si>
  <si>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</si>
  <si>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</si>
  <si>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</si>
  <si>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</si>
  <si>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</si>
  <si>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</si>
  <si>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</si>
  <si>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</si>
  <si>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</si>
  <si>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</si>
  <si>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</si>
  <si>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</si>
  <si>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</si>
  <si>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</si>
  <si>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</si>
  <si>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</si>
  <si>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</si>
  <si>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</si>
  <si>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</si>
  <si>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</si>
  <si>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</si>
  <si>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</si>
  <si>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</si>
  <si>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</si>
  <si>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</si>
  <si>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</si>
  <si>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</si>
  <si>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</si>
  <si>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</si>
  <si>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</si>
  <si>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</si>
  <si>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</si>
  <si>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</si>
  <si>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</si>
  <si>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</si>
  <si>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</si>
  <si>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</si>
  <si>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</si>
  <si>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</si>
  <si>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</si>
  <si>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</si>
  <si>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</si>
  <si>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</si>
  <si>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</si>
  <si>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</si>
  <si>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</si>
  <si>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</si>
  <si>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</si>
  <si>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</si>
  <si>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</si>
  <si>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</si>
  <si>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</si>
  <si>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</si>
  <si>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</si>
  <si>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</si>
  <si>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</si>
  <si>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</si>
  <si>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</si>
  <si>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</si>
  <si>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</si>
  <si>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</si>
  <si>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</si>
  <si>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</si>
  <si>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</si>
  <si>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</si>
  <si>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</si>
  <si>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</si>
  <si>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</si>
  <si>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</si>
  <si>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</si>
  <si>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</si>
  <si>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</si>
  <si>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</si>
  <si>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</si>
  <si>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</si>
  <si>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</si>
  <si>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</si>
  <si>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</si>
  <si>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</si>
  <si>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</si>
  <si>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</si>
  <si>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</si>
  <si>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</si>
  <si>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</si>
  <si>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</si>
  <si>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</si>
  <si>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</si>
  <si>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</si>
  <si>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</si>
  <si>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</si>
  <si>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</si>
  <si>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</si>
  <si>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</si>
  <si>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</si>
  <si>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</si>
  <si>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</si>
  <si>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</si>
  <si>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</si>
  <si>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</si>
  <si>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</si>
  <si>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</si>
  <si>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</si>
  <si>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</si>
  <si>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</si>
  <si>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</si>
  <si>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</si>
  <si>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</si>
  <si>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</si>
  <si>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</si>
  <si>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</si>
  <si>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</si>
  <si>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</si>
  <si>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</si>
  <si>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</si>
  <si>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</si>
  <si>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</si>
  <si>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</si>
  <si>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</si>
  <si>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</si>
  <si>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</si>
  <si>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</si>
  <si>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</si>
  <si>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</si>
  <si>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</si>
  <si>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</si>
  <si>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</si>
  <si>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</si>
  <si>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</si>
  <si>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</si>
  <si>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</si>
  <si>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</si>
  <si>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</si>
  <si>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</si>
  <si>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</si>
  <si>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</si>
  <si>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</si>
  <si>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</si>
  <si>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</si>
  <si>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</si>
  <si>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</si>
  <si>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</si>
  <si>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</si>
  <si>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</si>
  <si>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</si>
  <si>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</si>
  <si>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</si>
  <si>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</si>
  <si>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</si>
  <si>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</si>
  <si>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</si>
  <si>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</si>
  <si>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</si>
  <si>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</si>
  <si>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</si>
  <si>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</si>
  <si>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</si>
  <si>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</si>
  <si>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</si>
  <si>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</si>
  <si>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</si>
  <si>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</si>
  <si>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</si>
  <si>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</si>
  <si>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</si>
  <si>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</si>
  <si>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</si>
  <si>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</si>
  <si>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</si>
  <si>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</si>
  <si>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</si>
  <si>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</si>
  <si>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</si>
  <si>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</si>
  <si>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</si>
  <si>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</si>
  <si>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</si>
  <si>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</si>
  <si>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</si>
  <si>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</si>
  <si>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</si>
  <si>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</si>
  <si>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</si>
  <si>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</si>
  <si>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</si>
  <si>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</si>
  <si>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</si>
  <si>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</si>
  <si>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</si>
  <si>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</si>
  <si>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</si>
  <si>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</si>
  <si>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</si>
  <si>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</si>
  <si>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</si>
  <si>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</si>
  <si>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</si>
  <si>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</si>
  <si>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</si>
  <si>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</si>
  <si>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</si>
  <si>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</si>
  <si>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</si>
  <si>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</si>
  <si>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</si>
  <si>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</si>
  <si>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</si>
  <si>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</si>
  <si>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</si>
  <si>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</si>
  <si>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</si>
  <si>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</si>
  <si>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</si>
  <si>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</si>
  <si>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</si>
  <si>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</si>
  <si>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</si>
  <si>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</si>
  <si>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</si>
  <si>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</si>
  <si>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</si>
  <si>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</si>
  <si>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</si>
  <si>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</si>
  <si>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</si>
  <si>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</si>
  <si>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</si>
  <si>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</si>
  <si>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</si>
  <si>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</si>
  <si>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</si>
  <si>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</si>
  <si>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</si>
  <si>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</si>
  <si>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</si>
  <si>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</si>
  <si>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</si>
  <si>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</si>
  <si>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</si>
  <si>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</si>
  <si>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</si>
  <si>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</si>
  <si>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</si>
  <si>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</si>
  <si>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</si>
  <si>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</si>
  <si>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</si>
  <si>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</si>
  <si>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</si>
  <si>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</si>
  <si>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</si>
  <si>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</si>
  <si>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</si>
  <si>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</si>
  <si>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</si>
  <si>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</si>
  <si>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</si>
  <si>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</si>
  <si>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</si>
  <si>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</si>
  <si>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</si>
  <si>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</si>
  <si>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</si>
  <si>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</si>
  <si>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</si>
  <si>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</si>
  <si>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</si>
  <si>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</si>
  <si>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</si>
  <si>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</si>
  <si>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</si>
  <si>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</si>
  <si>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</si>
  <si>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</si>
  <si>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</si>
  <si>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</si>
  <si>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</si>
  <si>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</si>
  <si>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</si>
  <si>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</si>
  <si>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</si>
  <si>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</si>
  <si>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</si>
  <si>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</si>
  <si>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</si>
  <si>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</si>
  <si>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</si>
  <si>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</si>
  <si>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</si>
  <si>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</si>
  <si>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</si>
  <si>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</si>
  <si>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</si>
  <si>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</si>
  <si>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</si>
  <si>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</si>
  <si>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</si>
  <si>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</si>
  <si>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</si>
  <si>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</si>
  <si>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</si>
  <si>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</si>
  <si>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</si>
  <si>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</si>
  <si>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</si>
  <si>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</si>
  <si>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</si>
  <si>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</si>
  <si>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</si>
  <si>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</si>
  <si>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</si>
  <si>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</si>
  <si>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</si>
  <si>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</si>
  <si>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</si>
  <si>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</si>
  <si>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</si>
  <si>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</si>
  <si>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</si>
  <si>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</si>
  <si>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</si>
  <si>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</si>
  <si>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</si>
  <si>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</si>
  <si>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</si>
  <si>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</si>
  <si>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</si>
  <si>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</si>
  <si>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</si>
  <si>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</si>
  <si>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</si>
  <si>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</si>
  <si>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</si>
  <si>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</si>
  <si>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</si>
  <si>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</si>
  <si>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</si>
  <si>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</si>
  <si>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</si>
  <si>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</si>
  <si>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</si>
  <si>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</si>
  <si>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</si>
  <si>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</si>
  <si>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</si>
  <si>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</si>
  <si>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</si>
  <si>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</si>
  <si>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</si>
  <si>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</si>
  <si>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</si>
  <si>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</si>
  <si>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</si>
  <si>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</si>
  <si>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</si>
  <si>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</si>
  <si>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</si>
  <si>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</si>
  <si>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</si>
  <si>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</si>
  <si>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</si>
  <si>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</si>
  <si>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</si>
  <si>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</si>
  <si>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</si>
  <si>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</si>
  <si>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</si>
  <si>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</si>
  <si>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</si>
  <si>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</si>
  <si>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</si>
  <si>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</si>
  <si>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</si>
  <si>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</si>
  <si>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</si>
  <si>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</si>
  <si>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</si>
  <si>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</si>
  <si>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</si>
  <si>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</si>
  <si>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</si>
  <si>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</si>
  <si>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</si>
  <si>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</si>
  <si>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</si>
  <si>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</si>
  <si>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</si>
  <si>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</si>
  <si>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</si>
  <si>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</si>
  <si>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</si>
  <si>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</si>
  <si>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</si>
  <si>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</si>
  <si>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</si>
  <si>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</si>
  <si>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</si>
  <si>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</si>
  <si>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</si>
  <si>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</si>
  <si>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</si>
  <si>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</si>
  <si>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</si>
  <si>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</si>
  <si>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</si>
  <si>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</si>
  <si>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</si>
  <si>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</si>
  <si>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</si>
  <si>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</si>
  <si>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</si>
  <si>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</si>
  <si>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</si>
  <si>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</si>
  <si>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</si>
  <si>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</si>
  <si>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</si>
  <si>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</si>
  <si>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</si>
  <si>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</si>
  <si>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</si>
  <si>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</si>
  <si>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</si>
  <si>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</si>
  <si>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</si>
  <si>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</si>
  <si>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</si>
  <si>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</si>
  <si>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</si>
  <si>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</si>
  <si>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</si>
  <si>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</si>
  <si>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</si>
  <si>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</si>
  <si>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</si>
  <si>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</si>
  <si>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</si>
  <si>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</si>
  <si>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</si>
  <si>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</si>
  <si>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</si>
  <si>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</si>
  <si>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</si>
  <si>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</si>
  <si>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</si>
  <si>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</si>
  <si>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</si>
  <si>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</si>
  <si>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</si>
  <si>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</si>
  <si>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</si>
  <si>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</si>
  <si>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</si>
  <si>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</si>
  <si>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</si>
  <si>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</si>
  <si>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</si>
  <si>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</si>
  <si>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</si>
  <si>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</si>
  <si>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</si>
  <si>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</si>
  <si>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</si>
  <si>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</si>
  <si>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</si>
  <si>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</si>
  <si>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</si>
  <si>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</si>
  <si>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</si>
  <si>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</si>
  <si>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</si>
  <si>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</si>
  <si>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</si>
  <si>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</si>
  <si>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</si>
  <si>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</si>
  <si>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</si>
  <si>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</si>
  <si>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</si>
  <si>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</si>
  <si>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</si>
  <si>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</si>
  <si>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</si>
  <si>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</si>
  <si>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</si>
  <si>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</si>
  <si>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</si>
  <si>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</si>
  <si>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</si>
  <si>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</si>
  <si>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</si>
  <si>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</si>
  <si>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</si>
  <si>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</si>
  <si>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</si>
  <si>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</si>
  <si>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</si>
  <si>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</si>
  <si>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</si>
  <si>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</si>
  <si>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</si>
  <si>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</si>
  <si>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</si>
  <si>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</si>
  <si>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</si>
  <si>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</si>
  <si>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</si>
  <si>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</si>
  <si>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</si>
  <si>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</si>
  <si>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</si>
  <si>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</si>
  <si>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</si>
  <si>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</si>
  <si>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</si>
  <si>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</si>
  <si>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</si>
  <si>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</si>
  <si>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</si>
  <si>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</si>
  <si>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</si>
  <si>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</si>
  <si>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</si>
  <si>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</si>
  <si>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</si>
  <si>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</si>
  <si>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</si>
  <si>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</si>
  <si>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</si>
  <si>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</si>
  <si>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</si>
  <si>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</si>
  <si>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</si>
  <si>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</si>
  <si>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</si>
  <si>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</si>
  <si>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</si>
  <si>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</si>
  <si>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</si>
  <si>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</si>
  <si>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</si>
  <si>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</si>
  <si>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</si>
  <si>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</si>
  <si>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</si>
  <si>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</si>
  <si>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</si>
  <si>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</si>
  <si>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</si>
  <si>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</si>
  <si>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</si>
  <si>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</si>
  <si>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</si>
  <si>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</si>
  <si>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</si>
  <si>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</si>
  <si>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</si>
  <si>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</si>
  <si>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</si>
  <si>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</si>
  <si>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</si>
  <si>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</si>
  <si>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</si>
  <si>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</si>
  <si>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</si>
  <si>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</si>
  <si>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</si>
  <si>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</si>
  <si>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</si>
  <si>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</si>
  <si>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</si>
  <si>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</si>
  <si>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</si>
  <si>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</si>
  <si>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</si>
  <si>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</si>
  <si>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</si>
  <si>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</si>
  <si>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</si>
  <si>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</si>
  <si>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</si>
  <si>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</si>
  <si>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</si>
  <si>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</si>
  <si>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</si>
  <si>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</si>
  <si>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</si>
  <si>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</si>
  <si>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</si>
  <si>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</si>
  <si>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</si>
  <si>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</si>
  <si>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</si>
  <si>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</si>
  <si>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</si>
  <si>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</si>
  <si>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</si>
  <si>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</si>
  <si>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</si>
  <si>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</si>
  <si>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</si>
  <si>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</si>
  <si>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</si>
  <si>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</si>
  <si>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</si>
  <si>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</si>
  <si>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</si>
  <si>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</si>
  <si>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</si>
  <si>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</si>
  <si>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</si>
  <si>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</si>
  <si>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</si>
  <si>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</si>
  <si>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</si>
  <si>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</si>
  <si>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</si>
  <si>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</si>
  <si>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</si>
  <si>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</si>
  <si>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</si>
  <si>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</si>
  <si>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</si>
  <si>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</si>
  <si>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</si>
  <si>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</si>
  <si>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</si>
  <si>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</si>
  <si>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</si>
  <si>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</si>
  <si>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</si>
  <si>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</si>
  <si>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</si>
  <si>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</si>
  <si>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</si>
  <si>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</si>
  <si>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</si>
  <si>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</si>
  <si>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</si>
  <si>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</si>
  <si>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</si>
  <si>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</si>
  <si>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</si>
  <si>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</si>
  <si>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</si>
  <si>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</si>
  <si>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</si>
  <si>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</si>
  <si>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</si>
  <si>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</si>
  <si>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</si>
  <si>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</si>
  <si>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</si>
  <si>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</si>
  <si>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</si>
  <si>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</si>
  <si>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</si>
  <si>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</si>
  <si>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</si>
  <si>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</si>
  <si>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</si>
  <si>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</si>
  <si>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</si>
  <si>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</si>
  <si>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</si>
  <si>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</si>
  <si>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</si>
  <si>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</si>
  <si>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</si>
  <si>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</si>
  <si>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</si>
  <si>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</si>
  <si>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</si>
  <si>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</si>
  <si>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</si>
  <si>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</si>
  <si>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</si>
  <si>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</si>
  <si>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</si>
  <si>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</si>
  <si>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</si>
  <si>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</si>
  <si>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</si>
  <si>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</si>
  <si>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</si>
  <si>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</si>
  <si>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</si>
  <si>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</si>
  <si>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</si>
  <si>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</si>
  <si>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</si>
  <si>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</si>
  <si>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</si>
  <si>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</si>
  <si>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</si>
  <si>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</si>
  <si>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</si>
  <si>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</si>
  <si>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</si>
  <si>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</si>
  <si>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</si>
  <si>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</si>
  <si>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</si>
  <si>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</si>
  <si>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</si>
  <si>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</si>
  <si>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</si>
  <si>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</si>
  <si>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</si>
  <si>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</si>
  <si>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</si>
  <si>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</si>
  <si>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</si>
  <si>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</si>
  <si>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</si>
  <si>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</si>
  <si>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</si>
  <si>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</si>
  <si>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</si>
  <si>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</si>
  <si>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</si>
  <si>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</si>
  <si>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</si>
  <si>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</si>
  <si>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</si>
  <si>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</si>
  <si>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</si>
  <si>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</si>
  <si>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</si>
  <si>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</si>
  <si>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</si>
  <si>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</si>
  <si>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</si>
  <si>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</si>
  <si>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</si>
  <si>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</si>
  <si>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</si>
  <si>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</si>
  <si>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</si>
  <si>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</si>
  <si>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</si>
  <si>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</si>
  <si>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</si>
  <si>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</si>
  <si>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</si>
  <si>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</si>
  <si>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</si>
  <si>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</si>
  <si>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</si>
  <si>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</si>
  <si>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</si>
  <si>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</si>
  <si>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</si>
  <si>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</si>
  <si>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</si>
  <si>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</si>
  <si>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</si>
  <si>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</si>
  <si>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</si>
  <si>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</si>
  <si>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</si>
  <si>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</si>
  <si>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</si>
  <si>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</si>
  <si>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</si>
  <si>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</si>
  <si>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</si>
  <si>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</si>
  <si>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</si>
  <si>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</si>
  <si>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</si>
  <si>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</si>
  <si>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</si>
  <si>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</si>
  <si>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</si>
  <si>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</si>
  <si>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</si>
  <si>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</si>
  <si>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</si>
  <si>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</si>
  <si>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</si>
  <si>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</si>
  <si>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</si>
  <si>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</si>
  <si>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</si>
  <si>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</si>
  <si>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</si>
  <si>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</si>
  <si>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</si>
  <si>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</si>
  <si>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</si>
  <si>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</si>
  <si>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</si>
  <si>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</si>
  <si>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</si>
  <si>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</si>
  <si>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</si>
  <si>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</si>
  <si>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</si>
  <si>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</si>
  <si>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</si>
  <si>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</si>
  <si>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</si>
  <si>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</si>
  <si>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</si>
  <si>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</si>
  <si>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</si>
  <si>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</si>
  <si>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</si>
  <si>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</si>
  <si>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</si>
  <si>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</si>
  <si>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</si>
  <si>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</si>
  <si>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</si>
  <si>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</si>
  <si>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</si>
  <si>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</si>
  <si>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</si>
  <si>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</si>
  <si>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</si>
  <si>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</si>
  <si>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</si>
  <si>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</si>
  <si>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</si>
  <si>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</si>
  <si>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</si>
  <si>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</si>
  <si>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</si>
  <si>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</si>
  <si>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</si>
  <si>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</si>
  <si>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</si>
  <si>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</si>
  <si>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</si>
  <si>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</si>
  <si>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</si>
  <si>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</si>
  <si>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</si>
  <si>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</si>
  <si>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</si>
  <si>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</si>
  <si>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</si>
  <si>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</si>
  <si>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</si>
  <si>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</si>
  <si>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</si>
  <si>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</si>
  <si>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</si>
  <si>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</si>
  <si>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</si>
  <si>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</si>
  <si>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</si>
  <si>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</si>
  <si>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</si>
  <si>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</si>
  <si>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</si>
  <si>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</si>
  <si>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</si>
  <si>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</si>
  <si>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</si>
  <si>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</si>
  <si>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</si>
  <si>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</si>
  <si>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</si>
  <si>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</si>
  <si>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</si>
  <si>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</si>
  <si>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</si>
  <si>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</si>
  <si>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</si>
  <si>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</si>
  <si>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</si>
  <si>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</si>
  <si>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</si>
  <si>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</si>
  <si>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</si>
  <si>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</si>
  <si>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</si>
  <si>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</si>
  <si>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</si>
  <si>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</si>
  <si>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</si>
  <si>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</si>
  <si>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</si>
  <si>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</si>
  <si>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</si>
  <si>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</si>
  <si>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</si>
  <si>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</si>
  <si>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</si>
  <si>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</si>
  <si>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</si>
  <si>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</si>
  <si>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</si>
  <si>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</si>
  <si>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</si>
  <si>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</si>
  <si>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</si>
  <si>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</si>
  <si>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</si>
  <si>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</si>
  <si>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</si>
  <si>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</si>
  <si>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</si>
  <si>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</si>
  <si>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</si>
  <si>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</si>
  <si>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</si>
  <si>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</si>
  <si>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</si>
  <si>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</si>
  <si>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</si>
  <si>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</si>
  <si>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</si>
  <si>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</si>
  <si>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</si>
  <si>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</si>
  <si>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</si>
  <si>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</si>
  <si>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</si>
  <si>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</si>
  <si>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</si>
  <si>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</si>
  <si>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</si>
  <si>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</si>
  <si>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</si>
  <si>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</si>
  <si>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</si>
  <si>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</si>
  <si>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</si>
  <si>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</si>
  <si>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</si>
  <si>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</si>
  <si>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</si>
  <si>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</si>
  <si>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</si>
  <si>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</si>
  <si>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</si>
  <si>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</si>
  <si>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</si>
  <si>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</si>
  <si>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</si>
  <si>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</si>
  <si>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</si>
  <si>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</si>
  <si>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</si>
  <si>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</si>
  <si>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</si>
  <si>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</si>
  <si>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</si>
  <si>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</si>
  <si>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</si>
  <si>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</si>
  <si>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</si>
  <si>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</si>
  <si>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</si>
  <si>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</si>
  <si>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</si>
  <si>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</si>
  <si>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</si>
  <si>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</si>
  <si>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</si>
  <si>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</si>
  <si>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</si>
  <si>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</si>
  <si>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</si>
  <si>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</si>
  <si>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</si>
  <si>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</si>
  <si>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</si>
  <si>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</si>
  <si>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</si>
  <si>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</si>
  <si>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</si>
  <si>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</si>
  <si>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</si>
  <si>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</si>
  <si>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</si>
  <si>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</si>
  <si>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</si>
  <si>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</si>
  <si>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</si>
  <si>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</si>
  <si>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</si>
  <si>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</si>
  <si>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</si>
  <si>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</si>
  <si>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</si>
  <si>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</si>
  <si>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</si>
  <si>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</si>
  <si>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</si>
  <si>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</si>
  <si>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</si>
  <si>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</si>
  <si>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</si>
  <si>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</si>
  <si>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</si>
  <si>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</si>
  <si>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</si>
  <si>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</si>
  <si>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</si>
  <si>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</si>
  <si>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</si>
  <si>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</si>
  <si>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</si>
  <si>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</si>
  <si>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</si>
  <si>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</si>
  <si>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</si>
  <si>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</si>
  <si>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</si>
  <si>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</si>
  <si>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</si>
  <si>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</si>
  <si>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</si>
  <si>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</si>
  <si>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</si>
  <si>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</si>
  <si>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</si>
  <si>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</si>
  <si>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</si>
  <si>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</si>
  <si>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</si>
  <si>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</si>
  <si>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</si>
  <si>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</si>
  <si>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</si>
  <si>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</si>
  <si>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</si>
  <si>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</si>
  <si>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</si>
  <si>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</si>
  <si>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</si>
  <si>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</si>
  <si>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</si>
  <si>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</si>
  <si>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</si>
  <si>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</si>
  <si>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</si>
  <si>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</si>
  <si>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</si>
  <si>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</si>
  <si>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</si>
  <si>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</si>
  <si>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</si>
  <si>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</si>
  <si>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</si>
  <si>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</si>
  <si>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</si>
  <si>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</si>
  <si>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</si>
  <si>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</si>
  <si>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</si>
  <si>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</si>
  <si>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</si>
  <si>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</si>
  <si>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</si>
  <si>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</si>
  <si>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</si>
  <si>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</si>
  <si>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</si>
  <si>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</si>
  <si>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</si>
  <si>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</si>
  <si>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</si>
  <si>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</si>
  <si>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</si>
  <si>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</si>
  <si>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</si>
  <si>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</si>
  <si>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</si>
  <si>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</si>
  <si>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</si>
  <si>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</si>
  <si>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</si>
  <si>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</si>
  <si>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</si>
  <si>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</si>
  <si>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</si>
  <si>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</si>
  <si>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Барајево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</si>
</sst>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580</c:v>
                </c:pt>
                <c:pt idx="1">
                  <c:v>842</c:v>
                </c:pt>
                <c:pt idx="2">
                  <c:v>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447</c:v>
                </c:pt>
                <c:pt idx="1">
                  <c:v>597</c:v>
                </c:pt>
                <c:pt idx="2">
                  <c:v>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737664"/>
        <c:axId val="152739200"/>
      </c:barChart>
      <c:catAx>
        <c:axId val="15273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39200"/>
        <c:crosses val="autoZero"/>
        <c:auto val="1"/>
        <c:lblAlgn val="ctr"/>
        <c:lblOffset val="100"/>
        <c:noMultiLvlLbl val="0"/>
      </c:catAx>
      <c:valAx>
        <c:axId val="15273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37664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629</c:v>
                </c:pt>
                <c:pt idx="1">
                  <c:v>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912448"/>
        <c:axId val="155976448"/>
      </c:barChart>
      <c:catAx>
        <c:axId val="155912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5976448"/>
        <c:crosses val="autoZero"/>
        <c:auto val="1"/>
        <c:lblAlgn val="ctr"/>
        <c:lblOffset val="100"/>
        <c:noMultiLvlLbl val="0"/>
      </c:catAx>
      <c:valAx>
        <c:axId val="15597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912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273</c:v>
                </c:pt>
                <c:pt idx="1">
                  <c:v>267</c:v>
                </c:pt>
                <c:pt idx="2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183552"/>
        <c:axId val="156201728"/>
      </c:barChart>
      <c:catAx>
        <c:axId val="15618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201728"/>
        <c:crosses val="autoZero"/>
        <c:auto val="1"/>
        <c:lblAlgn val="ctr"/>
        <c:lblOffset val="100"/>
        <c:noMultiLvlLbl val="0"/>
      </c:catAx>
      <c:valAx>
        <c:axId val="15620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83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17</c:v>
                </c:pt>
                <c:pt idx="1">
                  <c:v>12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86656"/>
        <c:axId val="156615424"/>
      </c:barChart>
      <c:catAx>
        <c:axId val="156486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15424"/>
        <c:crosses val="autoZero"/>
        <c:auto val="1"/>
        <c:lblAlgn val="ctr"/>
        <c:lblOffset val="100"/>
        <c:noMultiLvlLbl val="0"/>
      </c:catAx>
      <c:valAx>
        <c:axId val="1566154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6486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14</c:v>
                </c:pt>
                <c:pt idx="1">
                  <c:v>20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192192"/>
        <c:axId val="161300480"/>
      </c:barChart>
      <c:catAx>
        <c:axId val="16119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300480"/>
        <c:crosses val="autoZero"/>
        <c:auto val="1"/>
        <c:lblAlgn val="ctr"/>
        <c:lblOffset val="100"/>
        <c:noMultiLvlLbl val="0"/>
      </c:catAx>
      <c:valAx>
        <c:axId val="16130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192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21</c:v>
                </c:pt>
                <c:pt idx="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482240"/>
        <c:axId val="161655040"/>
      </c:barChart>
      <c:catAx>
        <c:axId val="161482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655040"/>
        <c:crosses val="autoZero"/>
        <c:auto val="1"/>
        <c:lblAlgn val="ctr"/>
        <c:lblOffset val="100"/>
        <c:noMultiLvlLbl val="0"/>
      </c:catAx>
      <c:valAx>
        <c:axId val="161655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82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180.61799999999999</c:v>
                </c:pt>
                <c:pt idx="1">
                  <c:v>181.108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952896"/>
        <c:axId val="161954432"/>
      </c:barChart>
      <c:catAx>
        <c:axId val="161952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954432"/>
        <c:crosses val="autoZero"/>
        <c:auto val="1"/>
        <c:lblAlgn val="ctr"/>
        <c:lblOffset val="100"/>
        <c:noMultiLvlLbl val="0"/>
      </c:catAx>
      <c:valAx>
        <c:axId val="161954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952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158848"/>
        <c:axId val="162193408"/>
      </c:barChart>
      <c:catAx>
        <c:axId val="16215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193408"/>
        <c:crosses val="autoZero"/>
        <c:auto val="1"/>
        <c:lblAlgn val="ctr"/>
        <c:lblOffset val="100"/>
        <c:noMultiLvlLbl val="0"/>
      </c:catAx>
      <c:valAx>
        <c:axId val="162193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158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3.7</c:v>
                </c:pt>
                <c:pt idx="1">
                  <c:v>3.8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86976"/>
        <c:axId val="162313344"/>
      </c:barChart>
      <c:catAx>
        <c:axId val="16228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313344"/>
        <c:crosses val="autoZero"/>
        <c:auto val="1"/>
        <c:lblAlgn val="ctr"/>
        <c:lblOffset val="100"/>
        <c:noMultiLvlLbl val="0"/>
      </c:catAx>
      <c:valAx>
        <c:axId val="1623133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8697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5468032"/>
        <c:axId val="165498880"/>
      </c:barChart>
      <c:catAx>
        <c:axId val="16546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5498880"/>
        <c:crosses val="autoZero"/>
        <c:auto val="1"/>
        <c:lblAlgn val="ctr"/>
        <c:lblOffset val="100"/>
        <c:noMultiLvlLbl val="0"/>
      </c:catAx>
      <c:valAx>
        <c:axId val="16549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5468032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16.378691065824793</c:v>
                </c:pt>
                <c:pt idx="1">
                  <c:v>57.537146962077955</c:v>
                </c:pt>
                <c:pt idx="2">
                  <c:v>26.084161972097242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74</c:v>
                </c:pt>
                <c:pt idx="1">
                  <c:v>134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40</c:v>
                </c:pt>
                <c:pt idx="1">
                  <c:v>26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919424"/>
        <c:axId val="152958080"/>
      </c:barChart>
      <c:catAx>
        <c:axId val="15291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58080"/>
        <c:crosses val="autoZero"/>
        <c:auto val="1"/>
        <c:lblAlgn val="ctr"/>
        <c:lblOffset val="100"/>
        <c:noMultiLvlLbl val="0"/>
      </c:catAx>
      <c:valAx>
        <c:axId val="15295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42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8</c:v>
                </c:pt>
                <c:pt idx="1">
                  <c:v>9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89154432"/>
        <c:axId val="189745792"/>
      </c:barChart>
      <c:catAx>
        <c:axId val="18915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45792"/>
        <c:crosses val="autoZero"/>
        <c:auto val="1"/>
        <c:lblAlgn val="ctr"/>
        <c:lblOffset val="100"/>
        <c:noMultiLvlLbl val="0"/>
      </c:catAx>
      <c:valAx>
        <c:axId val="18974579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8915443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2405888"/>
        <c:axId val="192407424"/>
      </c:barChart>
      <c:catAx>
        <c:axId val="19240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07424"/>
        <c:crosses val="autoZero"/>
        <c:auto val="1"/>
        <c:lblAlgn val="ctr"/>
        <c:lblOffset val="100"/>
        <c:noMultiLvlLbl val="0"/>
      </c:catAx>
      <c:valAx>
        <c:axId val="192407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2405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77.7</c:v>
                </c:pt>
                <c:pt idx="1">
                  <c:v>76.5</c:v>
                </c:pt>
                <c:pt idx="2">
                  <c:v>86.1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82.6</c:v>
                </c:pt>
                <c:pt idx="1">
                  <c:v>77.2</c:v>
                </c:pt>
                <c:pt idx="2">
                  <c:v>83.5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990592"/>
        <c:axId val="193025152"/>
      </c:barChart>
      <c:catAx>
        <c:axId val="192990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025152"/>
        <c:crosses val="autoZero"/>
        <c:auto val="1"/>
        <c:lblAlgn val="ctr"/>
        <c:lblOffset val="100"/>
        <c:noMultiLvlLbl val="0"/>
      </c:catAx>
      <c:valAx>
        <c:axId val="193025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9905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484</c:v>
                </c:pt>
                <c:pt idx="1">
                  <c:v>395</c:v>
                </c:pt>
                <c:pt idx="2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053056"/>
        <c:axId val="193054592"/>
      </c:barChart>
      <c:catAx>
        <c:axId val="19305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054592"/>
        <c:crosses val="autoZero"/>
        <c:auto val="1"/>
        <c:lblAlgn val="ctr"/>
        <c:lblOffset val="100"/>
        <c:noMultiLvlLbl val="0"/>
      </c:catAx>
      <c:valAx>
        <c:axId val="193054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053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36</c:v>
                </c:pt>
                <c:pt idx="1">
                  <c:v>36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38</c:v>
                </c:pt>
                <c:pt idx="1">
                  <c:v>23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316352"/>
        <c:axId val="193318272"/>
      </c:barChart>
      <c:catAx>
        <c:axId val="19331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318272"/>
        <c:crosses val="autoZero"/>
        <c:auto val="1"/>
        <c:lblAlgn val="ctr"/>
        <c:lblOffset val="100"/>
        <c:noMultiLvlLbl val="0"/>
      </c:catAx>
      <c:valAx>
        <c:axId val="19331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3163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79</c:v>
                </c:pt>
                <c:pt idx="1">
                  <c:v>71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134</c:v>
                </c:pt>
                <c:pt idx="1">
                  <c:v>145</c:v>
                </c:pt>
                <c:pt idx="2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489536"/>
        <c:axId val="193982848"/>
      </c:barChart>
      <c:catAx>
        <c:axId val="19348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982848"/>
        <c:crosses val="autoZero"/>
        <c:auto val="1"/>
        <c:lblAlgn val="ctr"/>
        <c:lblOffset val="100"/>
        <c:noMultiLvlLbl val="0"/>
      </c:catAx>
      <c:valAx>
        <c:axId val="193982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89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2.0794737041097964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2.1361866233127906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2.2118038489167833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2.3441339937237702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2.3101062422019738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2.5293961964535523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2.5558622254149497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3.0587167756815004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3.1910469204884868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3.2742258686528789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3.1948277817686868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3.1078679723240956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3.7808612801996295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4.8962153578585204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4.555937842640553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2.2118038489167833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1.7013875760898332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1.0699837422964951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5041920"/>
        <c:axId val="195044864"/>
      </c:barChart>
      <c:catAx>
        <c:axId val="1950419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95044864"/>
        <c:crosses val="autoZero"/>
        <c:auto val="1"/>
        <c:lblAlgn val="ctr"/>
        <c:lblOffset val="100"/>
        <c:noMultiLvlLbl val="0"/>
      </c:catAx>
      <c:valAx>
        <c:axId val="19504486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950419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2.2798593519603765</c:v>
                </c:pt>
                <c:pt idx="1">
                  <c:v>2.2080229876365838</c:v>
                </c:pt>
                <c:pt idx="2">
                  <c:v>2.5369579190139513</c:v>
                </c:pt>
                <c:pt idx="3">
                  <c:v>2.5974516994971455</c:v>
                </c:pt>
                <c:pt idx="4">
                  <c:v>2.5596430866951492</c:v>
                </c:pt>
                <c:pt idx="5">
                  <c:v>2.5293961964535523</c:v>
                </c:pt>
                <c:pt idx="6">
                  <c:v>2.6125751446179439</c:v>
                </c:pt>
                <c:pt idx="7">
                  <c:v>3.36496653937767</c:v>
                </c:pt>
                <c:pt idx="8">
                  <c:v>3.6182842451510453</c:v>
                </c:pt>
                <c:pt idx="9">
                  <c:v>3.7165866384362358</c:v>
                </c:pt>
                <c:pt idx="10">
                  <c:v>3.4670497939430605</c:v>
                </c:pt>
                <c:pt idx="11">
                  <c:v>3.2742258686528789</c:v>
                </c:pt>
                <c:pt idx="12">
                  <c:v>3.3763091232182694</c:v>
                </c:pt>
                <c:pt idx="13">
                  <c:v>4.121138795417596</c:v>
                </c:pt>
                <c:pt idx="14">
                  <c:v>3.6145033838708458</c:v>
                </c:pt>
                <c:pt idx="15">
                  <c:v>1.8337177208968203</c:v>
                </c:pt>
                <c:pt idx="16">
                  <c:v>1.2854928352678741</c:v>
                </c:pt>
                <c:pt idx="17">
                  <c:v>0.7939808688419222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5069824"/>
        <c:axId val="195085440"/>
      </c:barChart>
      <c:catAx>
        <c:axId val="1950698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95085440"/>
        <c:crosses val="autoZero"/>
        <c:auto val="1"/>
        <c:lblAlgn val="ctr"/>
        <c:lblOffset val="100"/>
        <c:noMultiLvlLbl val="0"/>
      </c:catAx>
      <c:valAx>
        <c:axId val="1950854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50698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0.41497363188380743</c:v>
                </c:pt>
                <c:pt idx="1">
                  <c:v>0.30083171120155727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0.82994726376761485</c:v>
                </c:pt>
                <c:pt idx="1">
                  <c:v>0.39815961776676689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91D-455D-84BD-557A48045A60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91D-455D-84BD-557A48045A6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5.0056194345984268</c:v>
                </c:pt>
                <c:pt idx="1">
                  <c:v>1.6457264201026369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91D-455D-84BD-557A48045A60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C91D-455D-84BD-557A48045A6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19.261692746606727</c:v>
                </c:pt>
                <c:pt idx="1">
                  <c:v>13.23659529286852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C91D-455D-84BD-557A48045A60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C91D-455D-84BD-557A48045A60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59.22884066741593</c:v>
                </c:pt>
                <c:pt idx="1">
                  <c:v>70.155724650504339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C91D-455D-84BD-557A48045A60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C91D-455D-84BD-557A48045A6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5.4551742024725511</c:v>
                </c:pt>
                <c:pt idx="1">
                  <c:v>5.6981065298177311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C91D-455D-84BD-557A48045A60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C91D-455D-84BD-557A48045A6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9.80375205325495</c:v>
                </c:pt>
                <c:pt idx="1">
                  <c:v>8.5648557777384529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95716224"/>
        <c:axId val="195726720"/>
      </c:barChart>
      <c:catAx>
        <c:axId val="195716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5726720"/>
        <c:crosses val="autoZero"/>
        <c:auto val="1"/>
        <c:lblAlgn val="ctr"/>
        <c:lblOffset val="100"/>
        <c:noMultiLvlLbl val="0"/>
      </c:catAx>
      <c:valAx>
        <c:axId val="195726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57162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739-4E79-A54F-37547EFC595F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739-4E79-A54F-37547EFC595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31.59851301115242</c:v>
                </c:pt>
                <c:pt idx="1">
                  <c:v>28.012741107768534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739-4E79-A54F-37547EFC595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6739-4E79-A54F-37547EFC595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29.748422235670439</c:v>
                </c:pt>
                <c:pt idx="1">
                  <c:v>34.356751017519024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6739-4E79-A54F-37547EFC595F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6739-4E79-A54F-37547EFC595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38.073830725339327</c:v>
                </c:pt>
                <c:pt idx="1">
                  <c:v>37.143868341886396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0.57923402783781441</c:v>
                </c:pt>
                <c:pt idx="1">
                  <c:v>0.48663953282604849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96864256"/>
        <c:axId val="196929792"/>
      </c:barChart>
      <c:catAx>
        <c:axId val="19686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6929792"/>
        <c:crosses val="autoZero"/>
        <c:auto val="1"/>
        <c:lblAlgn val="ctr"/>
        <c:lblOffset val="100"/>
        <c:noMultiLvlLbl val="0"/>
      </c:catAx>
      <c:valAx>
        <c:axId val="196929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68642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770</c:v>
                </c:pt>
                <c:pt idx="1">
                  <c:v>678</c:v>
                </c:pt>
                <c:pt idx="2">
                  <c:v>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547</c:v>
                </c:pt>
                <c:pt idx="1">
                  <c:v>492</c:v>
                </c:pt>
                <c:pt idx="2">
                  <c:v>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150208"/>
        <c:axId val="153151744"/>
      </c:barChart>
      <c:catAx>
        <c:axId val="1531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151744"/>
        <c:crosses val="autoZero"/>
        <c:auto val="1"/>
        <c:lblAlgn val="ctr"/>
        <c:lblOffset val="100"/>
        <c:noMultiLvlLbl val="0"/>
      </c:catAx>
      <c:valAx>
        <c:axId val="15315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150208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2</c:v>
                </c:pt>
                <c:pt idx="4">
                  <c:v>7</c:v>
                </c:pt>
                <c:pt idx="5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97181824"/>
        <c:axId val="197247744"/>
      </c:barChart>
      <c:catAx>
        <c:axId val="197181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7247744"/>
        <c:crosses val="autoZero"/>
        <c:auto val="1"/>
        <c:lblAlgn val="ctr"/>
        <c:lblOffset val="100"/>
        <c:noMultiLvlLbl val="0"/>
      </c:catAx>
      <c:valAx>
        <c:axId val="1972477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7181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0.4</c:v>
                </c:pt>
                <c:pt idx="1">
                  <c:v>0.23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02397568"/>
        <c:axId val="202473856"/>
      </c:barChart>
      <c:catAx>
        <c:axId val="202397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2473856"/>
        <c:crosses val="autoZero"/>
        <c:auto val="1"/>
        <c:lblAlgn val="ctr"/>
        <c:lblOffset val="100"/>
        <c:noMultiLvlLbl val="0"/>
      </c:catAx>
      <c:valAx>
        <c:axId val="2024738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23975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28.571428571428569</c:v>
                </c:pt>
                <c:pt idx="1">
                  <c:v>65.075212557226948</c:v>
                </c:pt>
                <c:pt idx="2">
                  <c:v>16.26923076923077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71.428571428571431</c:v>
                </c:pt>
                <c:pt idx="1">
                  <c:v>34.924787442773052</c:v>
                </c:pt>
                <c:pt idx="2">
                  <c:v>83.730769230769226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02562176"/>
        <c:axId val="202629504"/>
      </c:barChart>
      <c:catAx>
        <c:axId val="202562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2629504"/>
        <c:crosses val="autoZero"/>
        <c:auto val="1"/>
        <c:lblAlgn val="ctr"/>
        <c:lblOffset val="100"/>
        <c:noMultiLvlLbl val="0"/>
      </c:catAx>
      <c:valAx>
        <c:axId val="2026295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25621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88</c:v>
                </c:pt>
                <c:pt idx="1">
                  <c:v>90</c:v>
                </c:pt>
                <c:pt idx="2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102</c:v>
                </c:pt>
                <c:pt idx="1">
                  <c:v>125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350784"/>
        <c:axId val="203352704"/>
      </c:barChart>
      <c:catAx>
        <c:axId val="20335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3352704"/>
        <c:crosses val="autoZero"/>
        <c:auto val="1"/>
        <c:lblAlgn val="ctr"/>
        <c:lblOffset val="100"/>
        <c:noMultiLvlLbl val="0"/>
      </c:catAx>
      <c:valAx>
        <c:axId val="203352704"/>
        <c:scaling>
          <c:orientation val="minMax"/>
          <c:max val="3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03350784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203</c:v>
                </c:pt>
                <c:pt idx="1">
                  <c:v>235</c:v>
                </c:pt>
                <c:pt idx="2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264</c:v>
                </c:pt>
                <c:pt idx="1">
                  <c:v>297</c:v>
                </c:pt>
                <c:pt idx="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4428032"/>
        <c:axId val="204429568"/>
      </c:barChart>
      <c:catAx>
        <c:axId val="2044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4429568"/>
        <c:crosses val="autoZero"/>
        <c:auto val="1"/>
        <c:lblAlgn val="ctr"/>
        <c:lblOffset val="100"/>
        <c:noMultiLvlLbl val="0"/>
      </c:catAx>
      <c:valAx>
        <c:axId val="20442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044280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28.572827896953669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29.287883240278184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17.180918797139778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14.01704378489568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6.2885689097854831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4.652757370947203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04598272"/>
        <c:axId val="204604544"/>
      </c:barChart>
      <c:catAx>
        <c:axId val="204598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4604544"/>
        <c:crosses val="autoZero"/>
        <c:auto val="1"/>
        <c:lblAlgn val="ctr"/>
        <c:lblOffset val="100"/>
        <c:noMultiLvlLbl val="0"/>
      </c:catAx>
      <c:valAx>
        <c:axId val="2046045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45982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49.52</c:v>
                </c:pt>
                <c:pt idx="1">
                  <c:v>40.479999999999997</c:v>
                </c:pt>
                <c:pt idx="2">
                  <c:v>7.75</c:v>
                </c:pt>
                <c:pt idx="3">
                  <c:v>1.81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53.77</c:v>
                </c:pt>
                <c:pt idx="1">
                  <c:v>34.6</c:v>
                </c:pt>
                <c:pt idx="2">
                  <c:v>9.25</c:v>
                </c:pt>
                <c:pt idx="3">
                  <c:v>1.64</c:v>
                </c:pt>
                <c:pt idx="4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05099392"/>
        <c:axId val="205100928"/>
      </c:barChart>
      <c:catAx>
        <c:axId val="20509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5100928"/>
        <c:crosses val="autoZero"/>
        <c:auto val="1"/>
        <c:lblAlgn val="ctr"/>
        <c:lblOffset val="100"/>
        <c:noMultiLvlLbl val="0"/>
      </c:catAx>
      <c:valAx>
        <c:axId val="2051009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50993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52383</c:v>
                </c:pt>
                <c:pt idx="1">
                  <c:v>56902</c:v>
                </c:pt>
                <c:pt idx="2">
                  <c:v>63570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468800"/>
        <c:axId val="205470336"/>
      </c:barChart>
      <c:catAx>
        <c:axId val="20546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5470336"/>
        <c:crosses val="autoZero"/>
        <c:auto val="1"/>
        <c:lblAlgn val="ctr"/>
        <c:lblOffset val="100"/>
        <c:noMultiLvlLbl val="0"/>
      </c:catAx>
      <c:valAx>
        <c:axId val="20547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5468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3819</c:v>
                </c:pt>
                <c:pt idx="1">
                  <c:v>3937</c:v>
                </c:pt>
                <c:pt idx="2">
                  <c:v>4063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4663</c:v>
                </c:pt>
                <c:pt idx="1">
                  <c:v>4762</c:v>
                </c:pt>
                <c:pt idx="2">
                  <c:v>4796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5491200"/>
        <c:axId val="205533952"/>
      </c:barChart>
      <c:catAx>
        <c:axId val="20549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5533952"/>
        <c:crosses val="autoZero"/>
        <c:auto val="1"/>
        <c:lblAlgn val="ctr"/>
        <c:lblOffset val="100"/>
        <c:noMultiLvlLbl val="0"/>
      </c:catAx>
      <c:valAx>
        <c:axId val="205533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54912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19.100000000000001</c:v>
                </c:pt>
                <c:pt idx="1">
                  <c:v>41.6</c:v>
                </c:pt>
                <c:pt idx="2">
                  <c:v>0</c:v>
                </c:pt>
                <c:pt idx="3">
                  <c:v>39.299999999999997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15.9</c:v>
                </c:pt>
                <c:pt idx="1">
                  <c:v>55.6</c:v>
                </c:pt>
                <c:pt idx="2">
                  <c:v>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55.084745762711862</c:v>
                </c:pt>
                <c:pt idx="1">
                  <c:v>92.701525054466231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44.915254237288138</c:v>
                </c:pt>
                <c:pt idx="1">
                  <c:v>7.2984749455337683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06490240"/>
        <c:axId val="206711040"/>
      </c:barChart>
      <c:catAx>
        <c:axId val="206490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711040"/>
        <c:crosses val="autoZero"/>
        <c:auto val="1"/>
        <c:lblAlgn val="ctr"/>
        <c:lblOffset val="100"/>
        <c:noMultiLvlLbl val="0"/>
      </c:catAx>
      <c:valAx>
        <c:axId val="2067110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49024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4.5</c:v>
                </c:pt>
                <c:pt idx="1">
                  <c:v>6.4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6925184"/>
        <c:axId val="206955648"/>
      </c:barChart>
      <c:catAx>
        <c:axId val="20692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955648"/>
        <c:crosses val="autoZero"/>
        <c:auto val="1"/>
        <c:lblAlgn val="ctr"/>
        <c:lblOffset val="100"/>
        <c:noMultiLvlLbl val="0"/>
      </c:catAx>
      <c:valAx>
        <c:axId val="20695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92518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11.3</c:v>
                </c:pt>
                <c:pt idx="2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7049088"/>
        <c:axId val="207050624"/>
      </c:barChart>
      <c:catAx>
        <c:axId val="20704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7050624"/>
        <c:crosses val="autoZero"/>
        <c:auto val="1"/>
        <c:lblAlgn val="ctr"/>
        <c:lblOffset val="100"/>
        <c:noMultiLvlLbl val="0"/>
      </c:catAx>
      <c:valAx>
        <c:axId val="207050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7049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11.11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07190272"/>
        <c:axId val="207429632"/>
      </c:barChart>
      <c:catAx>
        <c:axId val="20719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7429632"/>
        <c:crosses val="autoZero"/>
        <c:auto val="1"/>
        <c:lblAlgn val="ctr"/>
        <c:lblOffset val="100"/>
        <c:noMultiLvlLbl val="0"/>
      </c:catAx>
      <c:valAx>
        <c:axId val="207429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0719027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674</c:v>
                </c:pt>
                <c:pt idx="1">
                  <c:v>1470</c:v>
                </c:pt>
                <c:pt idx="2">
                  <c:v>1487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441</c:v>
                </c:pt>
                <c:pt idx="1">
                  <c:v>866</c:v>
                </c:pt>
                <c:pt idx="2">
                  <c:v>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62887808"/>
        <c:axId val="62889344"/>
      </c:barChart>
      <c:catAx>
        <c:axId val="62887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62889344"/>
        <c:crosses val="autoZero"/>
        <c:auto val="1"/>
        <c:lblAlgn val="ctr"/>
        <c:lblOffset val="100"/>
        <c:noMultiLvlLbl val="0"/>
      </c:catAx>
      <c:valAx>
        <c:axId val="628893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62887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1131</c:v>
                </c:pt>
                <c:pt idx="1">
                  <c:v>2165</c:v>
                </c:pt>
                <c:pt idx="2">
                  <c:v>2252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1359</c:v>
                </c:pt>
                <c:pt idx="1">
                  <c:v>1602</c:v>
                </c:pt>
                <c:pt idx="2">
                  <c:v>1855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63206912"/>
        <c:axId val="63208448"/>
      </c:barChart>
      <c:catAx>
        <c:axId val="63206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63208448"/>
        <c:crosses val="autoZero"/>
        <c:auto val="1"/>
        <c:lblAlgn val="ctr"/>
        <c:lblOffset val="100"/>
        <c:noMultiLvlLbl val="0"/>
      </c:catAx>
      <c:valAx>
        <c:axId val="632084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63206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1.7</c:v>
                </c:pt>
                <c:pt idx="1">
                  <c:v>1.5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3.1</c:v>
                </c:pt>
                <c:pt idx="1">
                  <c:v>1.8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63440000"/>
        <c:axId val="63441536"/>
      </c:barChart>
      <c:catAx>
        <c:axId val="63440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63441536"/>
        <c:crosses val="autoZero"/>
        <c:auto val="1"/>
        <c:lblAlgn val="ctr"/>
        <c:lblOffset val="100"/>
        <c:noMultiLvlLbl val="0"/>
      </c:catAx>
      <c:valAx>
        <c:axId val="634415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63440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28.6</c:v>
                </c:pt>
                <c:pt idx="1">
                  <c:v>29.6</c:v>
                </c:pt>
                <c:pt idx="2">
                  <c:v>30.6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34.9</c:v>
                </c:pt>
                <c:pt idx="1">
                  <c:v>35.799999999999997</c:v>
                </c:pt>
                <c:pt idx="2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63480576"/>
        <c:axId val="63482112"/>
      </c:barChart>
      <c:catAx>
        <c:axId val="6348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63482112"/>
        <c:crosses val="autoZero"/>
        <c:auto val="1"/>
        <c:lblAlgn val="ctr"/>
        <c:lblOffset val="100"/>
        <c:noMultiLvlLbl val="0"/>
      </c:catAx>
      <c:valAx>
        <c:axId val="63482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634805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1443</c:v>
                </c:pt>
                <c:pt idx="1">
                  <c:v>7022.01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63496576"/>
        <c:axId val="63498112"/>
      </c:barChart>
      <c:catAx>
        <c:axId val="63496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63498112"/>
        <c:crosses val="autoZero"/>
        <c:auto val="1"/>
        <c:lblAlgn val="ctr"/>
        <c:lblOffset val="100"/>
        <c:noMultiLvlLbl val="0"/>
      </c:catAx>
      <c:valAx>
        <c:axId val="6349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63496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56</c:v>
                </c:pt>
                <c:pt idx="1">
                  <c:v>58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43</c:v>
                </c:pt>
                <c:pt idx="1">
                  <c:v>41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748416"/>
        <c:axId val="152749952"/>
      </c:barChart>
      <c:catAx>
        <c:axId val="1527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749952"/>
        <c:crosses val="autoZero"/>
        <c:auto val="1"/>
        <c:lblAlgn val="ctr"/>
        <c:lblOffset val="100"/>
        <c:noMultiLvlLbl val="0"/>
      </c:catAx>
      <c:valAx>
        <c:axId val="15274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7484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854-4BD7-B248-4D7B4BC030DC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854-4BD7-B248-4D7B4BC030D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14.2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854-4BD7-B248-4D7B4BC030DC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6854-4BD7-B248-4D7B4BC030D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60.9</c:v>
                </c:pt>
                <c:pt idx="1">
                  <c:v>49.1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6854-4BD7-B248-4D7B4BC030D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24.9</c:v>
                </c:pt>
                <c:pt idx="1">
                  <c:v>32.799999999999997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3549440"/>
        <c:axId val="153596288"/>
      </c:barChart>
      <c:catAx>
        <c:axId val="153549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6288"/>
        <c:crosses val="autoZero"/>
        <c:auto val="1"/>
        <c:lblAlgn val="ctr"/>
        <c:lblOffset val="100"/>
        <c:noMultiLvlLbl val="0"/>
      </c:catAx>
      <c:valAx>
        <c:axId val="153596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494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580</c:v>
                </c:pt>
                <c:pt idx="1">
                  <c:v>842</c:v>
                </c:pt>
                <c:pt idx="2">
                  <c:v>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447</c:v>
                </c:pt>
                <c:pt idx="1">
                  <c:v>597</c:v>
                </c:pt>
                <c:pt idx="2">
                  <c:v>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600960"/>
        <c:axId val="156651904"/>
      </c:barChart>
      <c:catAx>
        <c:axId val="1566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51904"/>
        <c:crosses val="autoZero"/>
        <c:auto val="1"/>
        <c:lblAlgn val="ctr"/>
        <c:lblOffset val="100"/>
        <c:noMultiLvlLbl val="0"/>
      </c:catAx>
      <c:valAx>
        <c:axId val="156651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009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74</c:v>
                </c:pt>
                <c:pt idx="1">
                  <c:v>134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40</c:v>
                </c:pt>
                <c:pt idx="1">
                  <c:v>26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674304"/>
        <c:axId val="156684288"/>
      </c:barChart>
      <c:catAx>
        <c:axId val="15667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84288"/>
        <c:crosses val="autoZero"/>
        <c:auto val="1"/>
        <c:lblAlgn val="ctr"/>
        <c:lblOffset val="100"/>
        <c:noMultiLvlLbl val="0"/>
      </c:catAx>
      <c:valAx>
        <c:axId val="156684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743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770</c:v>
                </c:pt>
                <c:pt idx="1">
                  <c:v>678</c:v>
                </c:pt>
                <c:pt idx="2">
                  <c:v>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547</c:v>
                </c:pt>
                <c:pt idx="1">
                  <c:v>492</c:v>
                </c:pt>
                <c:pt idx="2">
                  <c:v>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714880"/>
        <c:axId val="156716416"/>
      </c:barChart>
      <c:catAx>
        <c:axId val="15671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716416"/>
        <c:crosses val="autoZero"/>
        <c:auto val="1"/>
        <c:lblAlgn val="ctr"/>
        <c:lblOffset val="100"/>
        <c:noMultiLvlLbl val="0"/>
      </c:catAx>
      <c:valAx>
        <c:axId val="15671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7148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15.9</c:v>
                </c:pt>
                <c:pt idx="1">
                  <c:v>55.6</c:v>
                </c:pt>
                <c:pt idx="2">
                  <c:v>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68B-4A31-9A9F-AFE75D32F161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68B-4A31-9A9F-AFE75D32F16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14.2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68B-4A31-9A9F-AFE75D32F161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968B-4A31-9A9F-AFE75D32F16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60.9</c:v>
                </c:pt>
                <c:pt idx="1">
                  <c:v>49.1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968B-4A31-9A9F-AFE75D32F161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968B-4A31-9A9F-AFE75D32F16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24.9</c:v>
                </c:pt>
                <c:pt idx="1">
                  <c:v>32.799999999999997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6809856"/>
        <c:axId val="156819840"/>
      </c:barChart>
      <c:catAx>
        <c:axId val="156809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819840"/>
        <c:crosses val="autoZero"/>
        <c:auto val="1"/>
        <c:lblAlgn val="ctr"/>
        <c:lblOffset val="100"/>
        <c:noMultiLvlLbl val="0"/>
      </c:catAx>
      <c:valAx>
        <c:axId val="1568198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68098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6846336"/>
        <c:axId val="156856320"/>
      </c:barChart>
      <c:catAx>
        <c:axId val="156846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856320"/>
        <c:crosses val="autoZero"/>
        <c:auto val="1"/>
        <c:lblAlgn val="ctr"/>
        <c:lblOffset val="100"/>
        <c:noMultiLvlLbl val="0"/>
      </c:catAx>
      <c:valAx>
        <c:axId val="15685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6846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50</c:v>
                </c:pt>
                <c:pt idx="1">
                  <c:v>115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33</c:v>
                </c:pt>
                <c:pt idx="1">
                  <c:v>66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875392"/>
        <c:axId val="156881280"/>
      </c:barChart>
      <c:catAx>
        <c:axId val="15687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881280"/>
        <c:crosses val="autoZero"/>
        <c:auto val="1"/>
        <c:lblAlgn val="ctr"/>
        <c:lblOffset val="100"/>
        <c:noMultiLvlLbl val="0"/>
      </c:catAx>
      <c:valAx>
        <c:axId val="15688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7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14</c:v>
                </c:pt>
                <c:pt idx="1">
                  <c:v>29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8</c:v>
                </c:pt>
                <c:pt idx="1">
                  <c:v>25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903680"/>
        <c:axId val="156905472"/>
      </c:barChart>
      <c:catAx>
        <c:axId val="156903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905472"/>
        <c:crosses val="autoZero"/>
        <c:auto val="1"/>
        <c:lblAlgn val="ctr"/>
        <c:lblOffset val="100"/>
        <c:noMultiLvlLbl val="0"/>
      </c:catAx>
      <c:valAx>
        <c:axId val="156905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03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629</c:v>
                </c:pt>
                <c:pt idx="1">
                  <c:v>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60640"/>
        <c:axId val="156962176"/>
      </c:barChart>
      <c:catAx>
        <c:axId val="15696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962176"/>
        <c:crosses val="autoZero"/>
        <c:auto val="1"/>
        <c:lblAlgn val="ctr"/>
        <c:lblOffset val="100"/>
        <c:noMultiLvlLbl val="0"/>
      </c:catAx>
      <c:valAx>
        <c:axId val="15696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60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273</c:v>
                </c:pt>
                <c:pt idx="1">
                  <c:v>267</c:v>
                </c:pt>
                <c:pt idx="2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70368"/>
        <c:axId val="156988544"/>
      </c:barChart>
      <c:catAx>
        <c:axId val="15697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88544"/>
        <c:crosses val="autoZero"/>
        <c:auto val="1"/>
        <c:lblAlgn val="ctr"/>
        <c:lblOffset val="100"/>
        <c:noMultiLvlLbl val="0"/>
      </c:catAx>
      <c:valAx>
        <c:axId val="156988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70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29.3</c:v>
                </c:pt>
                <c:pt idx="1">
                  <c:v>23.1</c:v>
                </c:pt>
                <c:pt idx="2">
                  <c:v>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70.7</c:v>
                </c:pt>
                <c:pt idx="1">
                  <c:v>76.900000000000006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900928"/>
        <c:axId val="154120192"/>
      </c:barChart>
      <c:catAx>
        <c:axId val="15390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120192"/>
        <c:crosses val="autoZero"/>
        <c:auto val="1"/>
        <c:lblAlgn val="ctr"/>
        <c:lblOffset val="100"/>
        <c:noMultiLvlLbl val="0"/>
      </c:catAx>
      <c:valAx>
        <c:axId val="154120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9009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17</c:v>
                </c:pt>
                <c:pt idx="1">
                  <c:v>12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023616"/>
        <c:axId val="157037696"/>
      </c:barChart>
      <c:catAx>
        <c:axId val="157023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037696"/>
        <c:crosses val="autoZero"/>
        <c:auto val="1"/>
        <c:lblAlgn val="ctr"/>
        <c:lblOffset val="100"/>
        <c:noMultiLvlLbl val="0"/>
      </c:catAx>
      <c:valAx>
        <c:axId val="1570376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023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21</c:v>
                </c:pt>
                <c:pt idx="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051520"/>
        <c:axId val="157057408"/>
      </c:barChart>
      <c:catAx>
        <c:axId val="15705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057408"/>
        <c:crosses val="autoZero"/>
        <c:auto val="1"/>
        <c:lblAlgn val="ctr"/>
        <c:lblOffset val="100"/>
        <c:noMultiLvlLbl val="0"/>
      </c:catAx>
      <c:valAx>
        <c:axId val="157057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051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073792"/>
        <c:axId val="157075328"/>
      </c:barChart>
      <c:catAx>
        <c:axId val="15707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075328"/>
        <c:crosses val="autoZero"/>
        <c:auto val="1"/>
        <c:lblAlgn val="ctr"/>
        <c:lblOffset val="100"/>
        <c:noMultiLvlLbl val="0"/>
      </c:catAx>
      <c:valAx>
        <c:axId val="157075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073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16.378691065824793</c:v>
                </c:pt>
                <c:pt idx="1">
                  <c:v>57.537146962077955</c:v>
                </c:pt>
                <c:pt idx="2">
                  <c:v>26.084161972097242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8</c:v>
                </c:pt>
                <c:pt idx="1">
                  <c:v>9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7127424"/>
        <c:axId val="157128960"/>
      </c:barChart>
      <c:catAx>
        <c:axId val="15712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28960"/>
        <c:crosses val="autoZero"/>
        <c:auto val="1"/>
        <c:lblAlgn val="ctr"/>
        <c:lblOffset val="100"/>
        <c:noMultiLvlLbl val="0"/>
      </c:catAx>
      <c:valAx>
        <c:axId val="1571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7127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7229440"/>
        <c:axId val="157230976"/>
      </c:barChart>
      <c:catAx>
        <c:axId val="1572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230976"/>
        <c:crosses val="autoZero"/>
        <c:auto val="1"/>
        <c:lblAlgn val="ctr"/>
        <c:lblOffset val="100"/>
        <c:noMultiLvlLbl val="0"/>
      </c:catAx>
      <c:valAx>
        <c:axId val="15723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7229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77.7</c:v>
                </c:pt>
                <c:pt idx="1">
                  <c:v>76.5</c:v>
                </c:pt>
                <c:pt idx="2">
                  <c:v>86.1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82.6</c:v>
                </c:pt>
                <c:pt idx="1">
                  <c:v>77.2</c:v>
                </c:pt>
                <c:pt idx="2">
                  <c:v>83.5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265920"/>
        <c:axId val="157267456"/>
      </c:barChart>
      <c:catAx>
        <c:axId val="157265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267456"/>
        <c:crosses val="autoZero"/>
        <c:auto val="1"/>
        <c:lblAlgn val="ctr"/>
        <c:lblOffset val="100"/>
        <c:noMultiLvlLbl val="0"/>
      </c:catAx>
      <c:valAx>
        <c:axId val="157267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2659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484</c:v>
                </c:pt>
                <c:pt idx="1">
                  <c:v>395</c:v>
                </c:pt>
                <c:pt idx="2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353856"/>
        <c:axId val="157355392"/>
      </c:barChart>
      <c:catAx>
        <c:axId val="15735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355392"/>
        <c:crosses val="autoZero"/>
        <c:auto val="1"/>
        <c:lblAlgn val="ctr"/>
        <c:lblOffset val="100"/>
        <c:noMultiLvlLbl val="0"/>
      </c:catAx>
      <c:valAx>
        <c:axId val="15735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353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36</c:v>
                </c:pt>
                <c:pt idx="1">
                  <c:v>36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38</c:v>
                </c:pt>
                <c:pt idx="1">
                  <c:v>23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377664"/>
        <c:axId val="157379200"/>
      </c:barChart>
      <c:catAx>
        <c:axId val="15737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379200"/>
        <c:crosses val="autoZero"/>
        <c:auto val="1"/>
        <c:lblAlgn val="ctr"/>
        <c:lblOffset val="100"/>
        <c:noMultiLvlLbl val="0"/>
      </c:catAx>
      <c:valAx>
        <c:axId val="15737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3776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79</c:v>
                </c:pt>
                <c:pt idx="1">
                  <c:v>71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134</c:v>
                </c:pt>
                <c:pt idx="1">
                  <c:v>145</c:v>
                </c:pt>
                <c:pt idx="2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405952"/>
        <c:axId val="157407488"/>
      </c:barChart>
      <c:catAx>
        <c:axId val="15740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07488"/>
        <c:crosses val="autoZero"/>
        <c:auto val="1"/>
        <c:lblAlgn val="ctr"/>
        <c:lblOffset val="100"/>
        <c:noMultiLvlLbl val="0"/>
      </c:catAx>
      <c:valAx>
        <c:axId val="15740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05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4258816"/>
        <c:axId val="154261760"/>
      </c:barChart>
      <c:catAx>
        <c:axId val="154258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61760"/>
        <c:crosses val="autoZero"/>
        <c:auto val="1"/>
        <c:lblAlgn val="ctr"/>
        <c:lblOffset val="100"/>
        <c:noMultiLvlLbl val="0"/>
      </c:catAx>
      <c:valAx>
        <c:axId val="154261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258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2.0794737041097964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2.1361866233127906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2.2118038489167833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2.3441339937237702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2.3101062422019738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2.5293961964535523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2.5558622254149497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3.0587167756815004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3.1910469204884868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3.2742258686528789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3.1948277817686868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3.1078679723240956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3.7808612801996295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4.8962153578585204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4.555937842640553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2.2118038489167833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1.7013875760898332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1.0699837422964951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481600"/>
        <c:axId val="157491584"/>
      </c:barChart>
      <c:catAx>
        <c:axId val="1574816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491584"/>
        <c:crosses val="autoZero"/>
        <c:auto val="1"/>
        <c:lblAlgn val="ctr"/>
        <c:lblOffset val="100"/>
        <c:noMultiLvlLbl val="0"/>
      </c:catAx>
      <c:valAx>
        <c:axId val="1574915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4816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2.2798593519603765</c:v>
                </c:pt>
                <c:pt idx="1">
                  <c:v>2.2080229876365838</c:v>
                </c:pt>
                <c:pt idx="2">
                  <c:v>2.5369579190139513</c:v>
                </c:pt>
                <c:pt idx="3">
                  <c:v>2.5974516994971455</c:v>
                </c:pt>
                <c:pt idx="4">
                  <c:v>2.5596430866951492</c:v>
                </c:pt>
                <c:pt idx="5">
                  <c:v>2.5293961964535523</c:v>
                </c:pt>
                <c:pt idx="6">
                  <c:v>2.6125751446179439</c:v>
                </c:pt>
                <c:pt idx="7">
                  <c:v>3.36496653937767</c:v>
                </c:pt>
                <c:pt idx="8">
                  <c:v>3.6182842451510453</c:v>
                </c:pt>
                <c:pt idx="9">
                  <c:v>3.7165866384362358</c:v>
                </c:pt>
                <c:pt idx="10">
                  <c:v>3.4670497939430605</c:v>
                </c:pt>
                <c:pt idx="11">
                  <c:v>3.2742258686528789</c:v>
                </c:pt>
                <c:pt idx="12">
                  <c:v>3.3763091232182694</c:v>
                </c:pt>
                <c:pt idx="13">
                  <c:v>4.121138795417596</c:v>
                </c:pt>
                <c:pt idx="14">
                  <c:v>3.6145033838708458</c:v>
                </c:pt>
                <c:pt idx="15">
                  <c:v>1.8337177208968203</c:v>
                </c:pt>
                <c:pt idx="16">
                  <c:v>1.2854928352678741</c:v>
                </c:pt>
                <c:pt idx="17">
                  <c:v>0.7939808688419222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498752"/>
        <c:axId val="157525120"/>
      </c:barChart>
      <c:catAx>
        <c:axId val="1574987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525120"/>
        <c:crosses val="autoZero"/>
        <c:auto val="1"/>
        <c:lblAlgn val="ctr"/>
        <c:lblOffset val="100"/>
        <c:noMultiLvlLbl val="0"/>
      </c:catAx>
      <c:valAx>
        <c:axId val="15752512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987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0.41497363188380743</c:v>
                </c:pt>
                <c:pt idx="1">
                  <c:v>0.30083171120155727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0.82994726376761485</c:v>
                </c:pt>
                <c:pt idx="1">
                  <c:v>0.39815961776676689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6E0-40DB-A3AE-179E53DD8E5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6E0-40DB-A3AE-179E53DD8E5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6E0-40DB-A3AE-179E53DD8E5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6E0-40DB-A3AE-179E53DD8E5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5.0056194345984268</c:v>
                </c:pt>
                <c:pt idx="1">
                  <c:v>1.6457264201026369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6E0-40DB-A3AE-179E53DD8E5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76E0-40DB-A3AE-179E53DD8E5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19.261692746606727</c:v>
                </c:pt>
                <c:pt idx="1">
                  <c:v>13.23659529286852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76E0-40DB-A3AE-179E53DD8E5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76E0-40DB-A3AE-179E53DD8E5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59.22884066741593</c:v>
                </c:pt>
                <c:pt idx="1">
                  <c:v>70.155724650504339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76E0-40DB-A3AE-179E53DD8E5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76E0-40DB-A3AE-179E53DD8E5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5.4551742024725511</c:v>
                </c:pt>
                <c:pt idx="1">
                  <c:v>5.6981065298177311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76E0-40DB-A3AE-179E53DD8E5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76E0-40DB-A3AE-179E53DD8E5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9.80375205325495</c:v>
                </c:pt>
                <c:pt idx="1">
                  <c:v>8.5648557777384529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7576576"/>
        <c:axId val="157582464"/>
      </c:barChart>
      <c:catAx>
        <c:axId val="157576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582464"/>
        <c:crosses val="autoZero"/>
        <c:auto val="1"/>
        <c:lblAlgn val="ctr"/>
        <c:lblOffset val="100"/>
        <c:noMultiLvlLbl val="0"/>
      </c:catAx>
      <c:valAx>
        <c:axId val="157582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5765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CDA-4EC3-A5AC-1D4DCFB4965C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5CDA-4EC3-A5AC-1D4DCFB4965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31.59851301115242</c:v>
                </c:pt>
                <c:pt idx="1">
                  <c:v>28.012741107768534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5CDA-4EC3-A5AC-1D4DCFB4965C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5CDA-4EC3-A5AC-1D4DCFB4965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29.748422235670439</c:v>
                </c:pt>
                <c:pt idx="1">
                  <c:v>34.356751017519024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5CDA-4EC3-A5AC-1D4DCFB4965C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5CDA-4EC3-A5AC-1D4DCFB4965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38.073830725339327</c:v>
                </c:pt>
                <c:pt idx="1">
                  <c:v>37.143868341886396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0.57923402783781441</c:v>
                </c:pt>
                <c:pt idx="1">
                  <c:v>0.48663953282604849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7606272"/>
        <c:axId val="157607808"/>
      </c:barChart>
      <c:catAx>
        <c:axId val="157606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607808"/>
        <c:crosses val="autoZero"/>
        <c:auto val="1"/>
        <c:lblAlgn val="ctr"/>
        <c:lblOffset val="100"/>
        <c:noMultiLvlLbl val="0"/>
      </c:catAx>
      <c:valAx>
        <c:axId val="157607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6062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2</c:v>
                </c:pt>
                <c:pt idx="4">
                  <c:v>7</c:v>
                </c:pt>
                <c:pt idx="5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7646848"/>
        <c:axId val="157648384"/>
      </c:barChart>
      <c:catAx>
        <c:axId val="157646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48384"/>
        <c:crosses val="autoZero"/>
        <c:auto val="1"/>
        <c:lblAlgn val="ctr"/>
        <c:lblOffset val="100"/>
        <c:noMultiLvlLbl val="0"/>
      </c:catAx>
      <c:valAx>
        <c:axId val="157648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46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0.4</c:v>
                </c:pt>
                <c:pt idx="1">
                  <c:v>0.23</c:v>
                </c:pt>
                <c:pt idx="3">
                  <c:v>0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7693056"/>
        <c:axId val="157694592"/>
      </c:barChart>
      <c:catAx>
        <c:axId val="157693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694592"/>
        <c:crosses val="autoZero"/>
        <c:auto val="1"/>
        <c:lblAlgn val="ctr"/>
        <c:lblOffset val="100"/>
        <c:noMultiLvlLbl val="0"/>
      </c:catAx>
      <c:valAx>
        <c:axId val="157694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693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28.571428571428569</c:v>
                </c:pt>
                <c:pt idx="1">
                  <c:v>65.075212557226948</c:v>
                </c:pt>
                <c:pt idx="2">
                  <c:v>16.26923076923077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71.428571428571431</c:v>
                </c:pt>
                <c:pt idx="1">
                  <c:v>34.924787442773052</c:v>
                </c:pt>
                <c:pt idx="2">
                  <c:v>83.730769230769226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7725056"/>
        <c:axId val="157726592"/>
      </c:barChart>
      <c:catAx>
        <c:axId val="157725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726592"/>
        <c:crosses val="autoZero"/>
        <c:auto val="1"/>
        <c:lblAlgn val="ctr"/>
        <c:lblOffset val="100"/>
        <c:noMultiLvlLbl val="0"/>
      </c:catAx>
      <c:valAx>
        <c:axId val="1577265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7250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759744"/>
        <c:axId val="157765632"/>
      </c:barChart>
      <c:catAx>
        <c:axId val="15775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765632"/>
        <c:crosses val="autoZero"/>
        <c:auto val="1"/>
        <c:lblAlgn val="ctr"/>
        <c:lblOffset val="100"/>
        <c:noMultiLvlLbl val="0"/>
      </c:catAx>
      <c:valAx>
        <c:axId val="157765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759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88</c:v>
                </c:pt>
                <c:pt idx="1">
                  <c:v>90</c:v>
                </c:pt>
                <c:pt idx="2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102</c:v>
                </c:pt>
                <c:pt idx="1">
                  <c:v>125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791744"/>
        <c:axId val="157793280"/>
      </c:barChart>
      <c:catAx>
        <c:axId val="15779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793280"/>
        <c:crosses val="autoZero"/>
        <c:auto val="1"/>
        <c:lblAlgn val="ctr"/>
        <c:lblOffset val="100"/>
        <c:noMultiLvlLbl val="0"/>
      </c:catAx>
      <c:valAx>
        <c:axId val="157793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7791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203</c:v>
                </c:pt>
                <c:pt idx="1">
                  <c:v>235</c:v>
                </c:pt>
                <c:pt idx="2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264</c:v>
                </c:pt>
                <c:pt idx="1">
                  <c:v>297</c:v>
                </c:pt>
                <c:pt idx="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840512"/>
        <c:axId val="157842048"/>
      </c:barChart>
      <c:catAx>
        <c:axId val="15784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842048"/>
        <c:crosses val="autoZero"/>
        <c:auto val="1"/>
        <c:lblAlgn val="ctr"/>
        <c:lblOffset val="100"/>
        <c:noMultiLvlLbl val="0"/>
      </c:catAx>
      <c:valAx>
        <c:axId val="15784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78405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50</c:v>
                </c:pt>
                <c:pt idx="1">
                  <c:v>115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33</c:v>
                </c:pt>
                <c:pt idx="1">
                  <c:v>66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954368"/>
        <c:axId val="154988928"/>
      </c:barChart>
      <c:catAx>
        <c:axId val="154954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988928"/>
        <c:crosses val="autoZero"/>
        <c:auto val="1"/>
        <c:lblAlgn val="ctr"/>
        <c:lblOffset val="100"/>
        <c:noMultiLvlLbl val="0"/>
      </c:catAx>
      <c:valAx>
        <c:axId val="15498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954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28.572827896953669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29.287883240278184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17.180918797139778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14.01704378489568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6.2885689097854831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4.652757370947203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7891584"/>
        <c:axId val="157917952"/>
      </c:barChart>
      <c:catAx>
        <c:axId val="157891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917952"/>
        <c:crosses val="autoZero"/>
        <c:auto val="1"/>
        <c:lblAlgn val="ctr"/>
        <c:lblOffset val="100"/>
        <c:noMultiLvlLbl val="0"/>
      </c:catAx>
      <c:valAx>
        <c:axId val="1579179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8915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49.52</c:v>
                </c:pt>
                <c:pt idx="1">
                  <c:v>40.479999999999997</c:v>
                </c:pt>
                <c:pt idx="2">
                  <c:v>7.75</c:v>
                </c:pt>
                <c:pt idx="3">
                  <c:v>1.81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53.77</c:v>
                </c:pt>
                <c:pt idx="1">
                  <c:v>34.6</c:v>
                </c:pt>
                <c:pt idx="2">
                  <c:v>9.25</c:v>
                </c:pt>
                <c:pt idx="3">
                  <c:v>1.64</c:v>
                </c:pt>
                <c:pt idx="4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8012160"/>
        <c:axId val="158013696"/>
      </c:barChart>
      <c:catAx>
        <c:axId val="158012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013696"/>
        <c:crosses val="autoZero"/>
        <c:auto val="1"/>
        <c:lblAlgn val="ctr"/>
        <c:lblOffset val="100"/>
        <c:noMultiLvlLbl val="0"/>
      </c:catAx>
      <c:valAx>
        <c:axId val="158013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0121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52383</c:v>
                </c:pt>
                <c:pt idx="1">
                  <c:v>56902</c:v>
                </c:pt>
                <c:pt idx="2">
                  <c:v>63570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026368"/>
        <c:axId val="158028160"/>
      </c:barChart>
      <c:catAx>
        <c:axId val="15802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028160"/>
        <c:crosses val="autoZero"/>
        <c:auto val="1"/>
        <c:lblAlgn val="ctr"/>
        <c:lblOffset val="100"/>
        <c:noMultiLvlLbl val="0"/>
      </c:catAx>
      <c:valAx>
        <c:axId val="15802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026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3819</c:v>
                </c:pt>
                <c:pt idx="1">
                  <c:v>3937</c:v>
                </c:pt>
                <c:pt idx="2">
                  <c:v>4063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4663</c:v>
                </c:pt>
                <c:pt idx="1">
                  <c:v>4762</c:v>
                </c:pt>
                <c:pt idx="2">
                  <c:v>4796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070656"/>
        <c:axId val="158072192"/>
      </c:barChart>
      <c:catAx>
        <c:axId val="15807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072192"/>
        <c:crosses val="autoZero"/>
        <c:auto val="1"/>
        <c:lblAlgn val="ctr"/>
        <c:lblOffset val="100"/>
        <c:noMultiLvlLbl val="0"/>
      </c:catAx>
      <c:valAx>
        <c:axId val="15807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070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19.100000000000001</c:v>
                </c:pt>
                <c:pt idx="1">
                  <c:v>41.6</c:v>
                </c:pt>
                <c:pt idx="2">
                  <c:v>0</c:v>
                </c:pt>
                <c:pt idx="3">
                  <c:v>39.299999999999997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55.084745762711862</c:v>
                </c:pt>
                <c:pt idx="1">
                  <c:v>92.701525054466231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44.915254237288138</c:v>
                </c:pt>
                <c:pt idx="1">
                  <c:v>7.2984749455337683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8126848"/>
        <c:axId val="158128384"/>
      </c:barChart>
      <c:catAx>
        <c:axId val="158126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128384"/>
        <c:crosses val="autoZero"/>
        <c:auto val="1"/>
        <c:lblAlgn val="ctr"/>
        <c:lblOffset val="100"/>
        <c:noMultiLvlLbl val="0"/>
      </c:catAx>
      <c:valAx>
        <c:axId val="15812838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12684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14</c:v>
                </c:pt>
                <c:pt idx="1">
                  <c:v>20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214784"/>
        <c:axId val="158224768"/>
      </c:barChart>
      <c:catAx>
        <c:axId val="15821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24768"/>
        <c:crosses val="autoZero"/>
        <c:auto val="1"/>
        <c:lblAlgn val="ctr"/>
        <c:lblOffset val="100"/>
        <c:noMultiLvlLbl val="0"/>
      </c:catAx>
      <c:valAx>
        <c:axId val="15822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14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4.5</c:v>
                </c:pt>
                <c:pt idx="1">
                  <c:v>6.4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253440"/>
        <c:axId val="158254976"/>
      </c:barChart>
      <c:catAx>
        <c:axId val="15825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54976"/>
        <c:crosses val="autoZero"/>
        <c:auto val="1"/>
        <c:lblAlgn val="ctr"/>
        <c:lblOffset val="100"/>
        <c:noMultiLvlLbl val="0"/>
      </c:catAx>
      <c:valAx>
        <c:axId val="15825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53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11.3</c:v>
                </c:pt>
                <c:pt idx="2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271360"/>
        <c:axId val="158272896"/>
      </c:barChart>
      <c:catAx>
        <c:axId val="15827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272896"/>
        <c:crosses val="autoZero"/>
        <c:auto val="1"/>
        <c:lblAlgn val="ctr"/>
        <c:lblOffset val="100"/>
        <c:noMultiLvlLbl val="0"/>
      </c:catAx>
      <c:valAx>
        <c:axId val="158272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271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11.11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8323840"/>
        <c:axId val="158325376"/>
      </c:barChart>
      <c:catAx>
        <c:axId val="1583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325376"/>
        <c:crosses val="autoZero"/>
        <c:auto val="1"/>
        <c:lblAlgn val="ctr"/>
        <c:lblOffset val="100"/>
        <c:noMultiLvlLbl val="0"/>
      </c:catAx>
      <c:valAx>
        <c:axId val="15832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323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14</c:v>
                </c:pt>
                <c:pt idx="1">
                  <c:v>29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8</c:v>
                </c:pt>
                <c:pt idx="1">
                  <c:v>25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559040"/>
        <c:axId val="155560576"/>
      </c:barChart>
      <c:catAx>
        <c:axId val="15555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5560576"/>
        <c:crosses val="autoZero"/>
        <c:auto val="1"/>
        <c:lblAlgn val="ctr"/>
        <c:lblOffset val="100"/>
        <c:noMultiLvlLbl val="0"/>
      </c:catAx>
      <c:valAx>
        <c:axId val="15556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559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3.7</c:v>
                </c:pt>
                <c:pt idx="1">
                  <c:v>3.8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346240"/>
        <c:axId val="158356224"/>
      </c:barChart>
      <c:catAx>
        <c:axId val="15834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56224"/>
        <c:crosses val="autoZero"/>
        <c:auto val="1"/>
        <c:lblAlgn val="ctr"/>
        <c:lblOffset val="100"/>
        <c:noMultiLvlLbl val="0"/>
      </c:catAx>
      <c:valAx>
        <c:axId val="158356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46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29.3</c:v>
                </c:pt>
                <c:pt idx="1">
                  <c:v>23.1</c:v>
                </c:pt>
                <c:pt idx="2">
                  <c:v>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70.7</c:v>
                </c:pt>
                <c:pt idx="1">
                  <c:v>76.900000000000006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8395008"/>
        <c:axId val="158409088"/>
      </c:barChart>
      <c:catAx>
        <c:axId val="15839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409088"/>
        <c:crosses val="autoZero"/>
        <c:auto val="1"/>
        <c:lblAlgn val="ctr"/>
        <c:lblOffset val="100"/>
        <c:noMultiLvlLbl val="0"/>
      </c:catAx>
      <c:valAx>
        <c:axId val="158409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83950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674</c:v>
                </c:pt>
                <c:pt idx="1">
                  <c:v>1470</c:v>
                </c:pt>
                <c:pt idx="2">
                  <c:v>1487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441</c:v>
                </c:pt>
                <c:pt idx="1">
                  <c:v>866</c:v>
                </c:pt>
                <c:pt idx="2">
                  <c:v>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435584"/>
        <c:axId val="158441472"/>
      </c:barChart>
      <c:catAx>
        <c:axId val="158435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441472"/>
        <c:crosses val="autoZero"/>
        <c:auto val="1"/>
        <c:lblAlgn val="ctr"/>
        <c:lblOffset val="100"/>
        <c:noMultiLvlLbl val="0"/>
      </c:catAx>
      <c:valAx>
        <c:axId val="1584414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8435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1131</c:v>
                </c:pt>
                <c:pt idx="1">
                  <c:v>2165</c:v>
                </c:pt>
                <c:pt idx="2">
                  <c:v>2252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1359</c:v>
                </c:pt>
                <c:pt idx="1">
                  <c:v>1602</c:v>
                </c:pt>
                <c:pt idx="2">
                  <c:v>1855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455680"/>
        <c:axId val="158457216"/>
      </c:barChart>
      <c:catAx>
        <c:axId val="15845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457216"/>
        <c:crosses val="autoZero"/>
        <c:auto val="1"/>
        <c:lblAlgn val="ctr"/>
        <c:lblOffset val="100"/>
        <c:noMultiLvlLbl val="0"/>
      </c:catAx>
      <c:valAx>
        <c:axId val="1584572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8455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1.7</c:v>
                </c:pt>
                <c:pt idx="1">
                  <c:v>1.5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3.1</c:v>
                </c:pt>
                <c:pt idx="1">
                  <c:v>1.8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8561792"/>
        <c:axId val="158563328"/>
      </c:barChart>
      <c:catAx>
        <c:axId val="15856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563328"/>
        <c:crosses val="autoZero"/>
        <c:auto val="1"/>
        <c:lblAlgn val="ctr"/>
        <c:lblOffset val="100"/>
        <c:noMultiLvlLbl val="0"/>
      </c:catAx>
      <c:valAx>
        <c:axId val="1585633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8561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28.6</c:v>
                </c:pt>
                <c:pt idx="1">
                  <c:v>29.6</c:v>
                </c:pt>
                <c:pt idx="2">
                  <c:v>30.6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34.9</c:v>
                </c:pt>
                <c:pt idx="1">
                  <c:v>35.799999999999997</c:v>
                </c:pt>
                <c:pt idx="2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8602368"/>
        <c:axId val="158603904"/>
      </c:barChart>
      <c:catAx>
        <c:axId val="15860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603904"/>
        <c:crosses val="autoZero"/>
        <c:auto val="1"/>
        <c:lblAlgn val="ctr"/>
        <c:lblOffset val="100"/>
        <c:noMultiLvlLbl val="0"/>
      </c:catAx>
      <c:valAx>
        <c:axId val="158603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6023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180.61799999999999</c:v>
                </c:pt>
                <c:pt idx="1">
                  <c:v>181.108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642944"/>
        <c:axId val="158644480"/>
      </c:barChart>
      <c:catAx>
        <c:axId val="158642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44480"/>
        <c:crosses val="autoZero"/>
        <c:auto val="1"/>
        <c:lblAlgn val="ctr"/>
        <c:lblOffset val="100"/>
        <c:noMultiLvlLbl val="0"/>
      </c:catAx>
      <c:valAx>
        <c:axId val="1586444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42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1443</c:v>
                </c:pt>
                <c:pt idx="1">
                  <c:v>7022.01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670848"/>
        <c:axId val="158672384"/>
      </c:barChart>
      <c:catAx>
        <c:axId val="158670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72384"/>
        <c:crosses val="autoZero"/>
        <c:auto val="1"/>
        <c:lblAlgn val="ctr"/>
        <c:lblOffset val="100"/>
        <c:noMultiLvlLbl val="0"/>
      </c:catAx>
      <c:valAx>
        <c:axId val="15867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70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56</c:v>
                </c:pt>
                <c:pt idx="1">
                  <c:v>58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43</c:v>
                </c:pt>
                <c:pt idx="1">
                  <c:v>41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710784"/>
        <c:axId val="158712576"/>
      </c:barChart>
      <c:catAx>
        <c:axId val="15871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712576"/>
        <c:crosses val="autoZero"/>
        <c:auto val="1"/>
        <c:lblAlgn val="ctr"/>
        <c:lblOffset val="100"/>
        <c:noMultiLvlLbl val="0"/>
      </c:catAx>
      <c:valAx>
        <c:axId val="15871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7107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13280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13169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21339</v>
      </c>
      <c r="C4" s="35">
        <v>10592</v>
      </c>
      <c r="D4" s="63">
        <v>10747</v>
      </c>
      <c r="E4" s="213"/>
    </row>
    <row r="5" spans="1:5" ht="30" x14ac:dyDescent="0.25">
      <c r="A5" s="203" t="s">
        <v>724</v>
      </c>
      <c r="B5" s="72">
        <v>42746</v>
      </c>
      <c r="C5" s="61">
        <v>19999</v>
      </c>
      <c r="D5" s="111">
        <v>22747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3207</v>
      </c>
      <c r="C4" s="71">
        <v>4585</v>
      </c>
    </row>
    <row r="5" spans="1:6" x14ac:dyDescent="0.25">
      <c r="A5" s="288" t="s">
        <v>727</v>
      </c>
      <c r="B5" s="216">
        <v>1063</v>
      </c>
      <c r="C5" s="216">
        <v>1599</v>
      </c>
    </row>
    <row r="6" spans="1:6" x14ac:dyDescent="0.25">
      <c r="A6" s="288" t="s">
        <v>728</v>
      </c>
      <c r="B6" s="216">
        <v>1878</v>
      </c>
      <c r="C6" s="216">
        <v>2088</v>
      </c>
    </row>
    <row r="7" spans="1:6" x14ac:dyDescent="0.25">
      <c r="A7" s="288" t="s">
        <v>729</v>
      </c>
      <c r="B7" s="216">
        <v>3932</v>
      </c>
      <c r="C7" s="216">
        <v>3186</v>
      </c>
    </row>
    <row r="8" spans="1:6" x14ac:dyDescent="0.25">
      <c r="A8" s="288" t="s">
        <v>730</v>
      </c>
      <c r="B8" s="216">
        <v>14</v>
      </c>
      <c r="C8" s="216">
        <v>64</v>
      </c>
    </row>
    <row r="9" spans="1:6" x14ac:dyDescent="0.25">
      <c r="A9" s="288" t="s">
        <v>731</v>
      </c>
      <c r="B9" s="216">
        <v>873</v>
      </c>
      <c r="C9" s="216">
        <v>741</v>
      </c>
    </row>
    <row r="10" spans="1:6" ht="30" x14ac:dyDescent="0.25">
      <c r="A10" s="295" t="s">
        <v>732</v>
      </c>
      <c r="B10" s="216">
        <v>2038</v>
      </c>
      <c r="C10" s="216">
        <v>418</v>
      </c>
    </row>
    <row r="11" spans="1:6" x14ac:dyDescent="0.25">
      <c r="A11" s="288" t="s">
        <v>895</v>
      </c>
      <c r="B11" s="216">
        <v>562</v>
      </c>
      <c r="C11" s="216">
        <v>862</v>
      </c>
    </row>
    <row r="12" spans="1:6" x14ac:dyDescent="0.25">
      <c r="A12" s="296" t="s">
        <v>16</v>
      </c>
      <c r="B12" s="1">
        <f>SUM(B4:B11)</f>
        <v>13567</v>
      </c>
      <c r="C12" s="1">
        <f>SUM(C4:C11)</f>
        <v>13543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4220</v>
      </c>
      <c r="C19" s="71">
        <v>5212</v>
      </c>
    </row>
    <row r="20" spans="1:3" x14ac:dyDescent="0.25">
      <c r="A20" s="288" t="s">
        <v>727</v>
      </c>
      <c r="B20" s="216">
        <v>481</v>
      </c>
      <c r="C20" s="216">
        <v>646</v>
      </c>
    </row>
    <row r="21" spans="1:3" x14ac:dyDescent="0.25">
      <c r="A21" s="288" t="s">
        <v>728</v>
      </c>
      <c r="B21" s="216">
        <v>1703</v>
      </c>
      <c r="C21" s="216">
        <v>1859</v>
      </c>
    </row>
    <row r="22" spans="1:3" x14ac:dyDescent="0.25">
      <c r="A22" s="288" t="s">
        <v>729</v>
      </c>
      <c r="B22" s="216">
        <v>4176</v>
      </c>
      <c r="C22" s="216">
        <v>3446</v>
      </c>
    </row>
    <row r="23" spans="1:3" x14ac:dyDescent="0.25">
      <c r="A23" s="288" t="s">
        <v>730</v>
      </c>
      <c r="B23" s="216">
        <v>15</v>
      </c>
      <c r="C23" s="216">
        <v>36</v>
      </c>
    </row>
    <row r="24" spans="1:3" x14ac:dyDescent="0.25">
      <c r="A24" s="288" t="s">
        <v>731</v>
      </c>
      <c r="B24" s="216">
        <v>775</v>
      </c>
      <c r="C24" s="216">
        <v>698</v>
      </c>
    </row>
    <row r="25" spans="1:3" ht="30" x14ac:dyDescent="0.25">
      <c r="A25" s="295" t="s">
        <v>732</v>
      </c>
      <c r="B25" s="216">
        <v>1483</v>
      </c>
      <c r="C25" s="216">
        <v>384</v>
      </c>
    </row>
    <row r="26" spans="1:3" x14ac:dyDescent="0.25">
      <c r="A26" s="288" t="s">
        <v>895</v>
      </c>
      <c r="B26" s="216">
        <v>417</v>
      </c>
      <c r="C26" s="216">
        <v>880</v>
      </c>
    </row>
    <row r="27" spans="1:3" x14ac:dyDescent="0.25">
      <c r="A27" s="296" t="s">
        <v>16</v>
      </c>
      <c r="B27" s="1">
        <f>SUM(B19:B26)</f>
        <v>13270</v>
      </c>
      <c r="C27" s="1">
        <f>SUM(C19:C26)</f>
        <v>13161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75.94</v>
      </c>
      <c r="C4" s="1027">
        <v>73.36</v>
      </c>
      <c r="D4" s="1027">
        <v>78.72</v>
      </c>
      <c r="E4" s="1028">
        <v>125</v>
      </c>
      <c r="F4" s="1028">
        <v>169</v>
      </c>
      <c r="G4" s="1029">
        <v>44.9</v>
      </c>
      <c r="H4" s="1030">
        <v>43.6</v>
      </c>
      <c r="I4" s="1031">
        <v>46.2</v>
      </c>
      <c r="J4" s="1028">
        <v>0</v>
      </c>
    </row>
    <row r="5" spans="1:12" x14ac:dyDescent="0.25">
      <c r="A5" s="500">
        <v>2021</v>
      </c>
      <c r="B5" s="759">
        <v>74.42</v>
      </c>
      <c r="C5" s="760">
        <v>71.72</v>
      </c>
      <c r="D5" s="760">
        <v>77.44</v>
      </c>
      <c r="E5" s="1032">
        <v>125</v>
      </c>
      <c r="F5" s="1032">
        <v>169.2</v>
      </c>
      <c r="G5" s="1033">
        <v>45.1</v>
      </c>
      <c r="H5" s="1034">
        <v>43.7</v>
      </c>
      <c r="I5" s="1035">
        <v>46.4</v>
      </c>
      <c r="J5" s="1032">
        <v>11.3</v>
      </c>
    </row>
    <row r="6" spans="1:12" x14ac:dyDescent="0.25">
      <c r="A6" s="501">
        <v>2022</v>
      </c>
      <c r="B6" s="1020">
        <v>74.319999999999993</v>
      </c>
      <c r="C6" s="1021">
        <v>71.55</v>
      </c>
      <c r="D6" s="1021">
        <v>77.42</v>
      </c>
      <c r="E6" s="1022">
        <v>124</v>
      </c>
      <c r="F6" s="1022">
        <v>180.7</v>
      </c>
      <c r="G6" s="1023">
        <v>45.6</v>
      </c>
      <c r="H6" s="1024">
        <v>44.3</v>
      </c>
      <c r="I6" s="1025">
        <v>46.8</v>
      </c>
      <c r="J6" s="1022">
        <v>11.3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0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11.3</v>
      </c>
    </row>
    <row r="13" spans="1:12" x14ac:dyDescent="0.25">
      <c r="A13" s="635">
        <f t="shared" si="0"/>
        <v>2022</v>
      </c>
      <c r="B13" s="629">
        <f t="shared" si="1"/>
        <v>11.3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4799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8860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33.5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63570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1148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44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4426</v>
      </c>
      <c r="C5" s="70">
        <v>8482</v>
      </c>
      <c r="D5" s="55">
        <v>4663</v>
      </c>
      <c r="E5" s="110">
        <v>3819</v>
      </c>
      <c r="F5" s="55">
        <v>31.7</v>
      </c>
      <c r="G5" s="55">
        <v>34.9</v>
      </c>
      <c r="H5" s="110">
        <v>28.6</v>
      </c>
      <c r="I5" s="55">
        <v>52383</v>
      </c>
      <c r="J5" s="70"/>
      <c r="K5" s="55"/>
      <c r="L5" s="55"/>
      <c r="M5" s="71">
        <v>50</v>
      </c>
      <c r="N5" s="71">
        <v>43</v>
      </c>
      <c r="O5" s="71">
        <v>56</v>
      </c>
    </row>
    <row r="6" spans="1:16" x14ac:dyDescent="0.25">
      <c r="A6" s="217">
        <v>2021</v>
      </c>
      <c r="B6" s="214">
        <v>4557</v>
      </c>
      <c r="C6" s="214">
        <v>8698</v>
      </c>
      <c r="D6" s="58">
        <v>4762</v>
      </c>
      <c r="E6" s="162">
        <v>3937</v>
      </c>
      <c r="F6" s="58">
        <v>32.700000000000003</v>
      </c>
      <c r="G6" s="58">
        <v>35.799999999999997</v>
      </c>
      <c r="H6" s="162">
        <v>29.6</v>
      </c>
      <c r="I6" s="58">
        <v>56902</v>
      </c>
      <c r="J6" s="214">
        <v>1317</v>
      </c>
      <c r="K6" s="58">
        <v>547</v>
      </c>
      <c r="L6" s="58">
        <v>770</v>
      </c>
      <c r="M6" s="216">
        <v>50</v>
      </c>
      <c r="N6" s="216">
        <v>41</v>
      </c>
      <c r="O6" s="216">
        <v>58</v>
      </c>
    </row>
    <row r="7" spans="1:16" x14ac:dyDescent="0.25">
      <c r="A7" s="231">
        <v>2022</v>
      </c>
      <c r="B7" s="169">
        <v>4799</v>
      </c>
      <c r="C7" s="169">
        <v>8860</v>
      </c>
      <c r="D7" s="94">
        <v>4796</v>
      </c>
      <c r="E7" s="171">
        <v>4063</v>
      </c>
      <c r="F7" s="94">
        <v>33.5</v>
      </c>
      <c r="G7" s="58">
        <v>36.4</v>
      </c>
      <c r="H7" s="162">
        <v>30.6</v>
      </c>
      <c r="I7" s="94">
        <v>63570</v>
      </c>
      <c r="J7" s="169">
        <v>1170</v>
      </c>
      <c r="K7" s="94">
        <v>492</v>
      </c>
      <c r="L7" s="94">
        <v>678</v>
      </c>
      <c r="M7" s="216">
        <v>44</v>
      </c>
      <c r="N7" s="216">
        <v>37</v>
      </c>
      <c r="O7" s="216">
        <v>51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1148</v>
      </c>
      <c r="K8" s="1082">
        <v>521</v>
      </c>
      <c r="L8" s="1082">
        <v>627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52383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56902</v>
      </c>
      <c r="F14" s="516">
        <f>A5</f>
        <v>2020</v>
      </c>
      <c r="G14" s="312">
        <f>IF(ISBLANK(E5),"",E5)</f>
        <v>3819</v>
      </c>
      <c r="H14" s="312">
        <f>IF(ISBLANK(D5),"",D5)</f>
        <v>4663</v>
      </c>
      <c r="K14" s="516">
        <f>A6</f>
        <v>2021</v>
      </c>
      <c r="L14" s="312">
        <f>IF(ISBLANK(L6),"",L6)</f>
        <v>770</v>
      </c>
      <c r="M14" s="312">
        <f>IF(ISBLANK(K6),"",K6)</f>
        <v>547</v>
      </c>
    </row>
    <row r="15" spans="1:16" x14ac:dyDescent="0.25">
      <c r="A15" s="483">
        <f>A7</f>
        <v>2022</v>
      </c>
      <c r="B15" s="313">
        <f t="shared" si="0"/>
        <v>63570</v>
      </c>
      <c r="F15" s="488">
        <f t="shared" ref="F15:F16" si="1">A6</f>
        <v>2021</v>
      </c>
      <c r="G15" s="481">
        <f t="shared" ref="G15:G16" si="2">IF(ISBLANK(E6),"",E6)</f>
        <v>3937</v>
      </c>
      <c r="H15" s="481">
        <f t="shared" ref="H15:H16" si="3">IF(ISBLANK(D6),"",D6)</f>
        <v>4762</v>
      </c>
      <c r="K15" s="488">
        <f>A7</f>
        <v>2022</v>
      </c>
      <c r="L15" s="481">
        <f t="shared" ref="L15:L16" si="4">IF(ISBLANK(L7),"",L7)</f>
        <v>678</v>
      </c>
      <c r="M15" s="481">
        <f t="shared" ref="M15:M16" si="5">IF(ISBLANK(K7),"",K7)</f>
        <v>492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4063</v>
      </c>
      <c r="H16" s="313">
        <f t="shared" si="3"/>
        <v>4796</v>
      </c>
      <c r="K16" s="483">
        <f>A8</f>
        <v>2023</v>
      </c>
      <c r="L16" s="313">
        <f t="shared" si="4"/>
        <v>627</v>
      </c>
      <c r="M16" s="313">
        <f t="shared" si="5"/>
        <v>521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4426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4557</v>
      </c>
      <c r="C21" s="375"/>
      <c r="D21" s="199"/>
      <c r="F21" s="516">
        <f>A5</f>
        <v>2020</v>
      </c>
      <c r="G21" s="312">
        <f>IF(ISBLANK(E5),"",E5)</f>
        <v>3819</v>
      </c>
      <c r="H21" s="312">
        <f>IF(ISBLANK(D5),"",D5)</f>
        <v>4663</v>
      </c>
      <c r="K21" s="516">
        <f>A6</f>
        <v>2021</v>
      </c>
      <c r="L21" s="312">
        <f>IF(ISBLANK(L6),"",L6)</f>
        <v>770</v>
      </c>
      <c r="M21" s="312">
        <f>IF(ISBLANK(K6),"",K6)</f>
        <v>547</v>
      </c>
    </row>
    <row r="22" spans="1:15" x14ac:dyDescent="0.25">
      <c r="A22" s="483">
        <f t="shared" si="6"/>
        <v>2022</v>
      </c>
      <c r="B22" s="313">
        <f t="shared" si="7"/>
        <v>4799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3937</v>
      </c>
      <c r="H22" s="481">
        <f t="shared" ref="H22:H23" si="10">IF(ISBLANK(D6),"",D6)</f>
        <v>4762</v>
      </c>
      <c r="K22" s="488">
        <f>A7</f>
        <v>2022</v>
      </c>
      <c r="L22" s="481">
        <f>IF(ISBLANK(L7),"",L7)</f>
        <v>678</v>
      </c>
      <c r="M22" s="481">
        <f>IF(ISBLANK(K7),"",K7)</f>
        <v>492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4063</v>
      </c>
      <c r="H23" s="313">
        <f t="shared" si="10"/>
        <v>4796</v>
      </c>
      <c r="K23" s="483">
        <f>A8</f>
        <v>2023</v>
      </c>
      <c r="L23" s="313">
        <f>IF(ISBLANK(L8),"",L8)</f>
        <v>627</v>
      </c>
      <c r="M23" s="313">
        <f>IF(ISBLANK(K8),"",K8)</f>
        <v>521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4426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4557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4799</v>
      </c>
      <c r="C28" s="375"/>
      <c r="D28" s="199"/>
      <c r="F28" s="516">
        <f>A5</f>
        <v>2020</v>
      </c>
      <c r="G28" s="312">
        <f>IF(ISBLANK(H5),"",H5)</f>
        <v>28.6</v>
      </c>
      <c r="H28" s="312">
        <f>IF(ISBLANK(G5),"",G5)</f>
        <v>34.9</v>
      </c>
      <c r="K28" s="516">
        <f>A5</f>
        <v>2020</v>
      </c>
      <c r="L28" s="312">
        <f>IF(ISBLANK(O5),"",O5)</f>
        <v>56</v>
      </c>
      <c r="M28" s="312">
        <f>IF(ISBLANK(N5),"",N5)</f>
        <v>43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29.6</v>
      </c>
      <c r="H29" s="481">
        <f t="shared" ref="H29:H30" si="15">IF(ISBLANK(G6),"",G6)</f>
        <v>35.799999999999997</v>
      </c>
      <c r="K29" s="488">
        <f t="shared" ref="K29:K30" si="16">A6</f>
        <v>2021</v>
      </c>
      <c r="L29" s="481">
        <f t="shared" ref="L29:L30" si="17">IF(ISBLANK(O6),"",O6)</f>
        <v>58</v>
      </c>
      <c r="M29" s="481">
        <f t="shared" ref="M29:M30" si="18">IF(ISBLANK(N6),"",N6)</f>
        <v>41</v>
      </c>
    </row>
    <row r="30" spans="1:15" x14ac:dyDescent="0.25">
      <c r="F30" s="483">
        <f t="shared" si="13"/>
        <v>2022</v>
      </c>
      <c r="G30" s="313">
        <f t="shared" si="14"/>
        <v>30.6</v>
      </c>
      <c r="H30" s="313">
        <f t="shared" si="15"/>
        <v>36.4</v>
      </c>
      <c r="K30" s="483">
        <f t="shared" si="16"/>
        <v>2022</v>
      </c>
      <c r="L30" s="313">
        <f t="shared" si="17"/>
        <v>51</v>
      </c>
      <c r="M30" s="313">
        <f t="shared" si="18"/>
        <v>37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28.6</v>
      </c>
      <c r="H35" s="312">
        <f>IF(ISBLANK(G5),"",G5)</f>
        <v>34.9</v>
      </c>
      <c r="K35" s="516">
        <f>A5</f>
        <v>2020</v>
      </c>
      <c r="L35" s="312">
        <f>IF(ISBLANK(O5),"",O5)</f>
        <v>56</v>
      </c>
      <c r="M35" s="312">
        <f>IF(ISBLANK(N5),"",N5)</f>
        <v>43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29.6</v>
      </c>
      <c r="H36" s="481">
        <f t="shared" ref="H36:H37" si="21">IF(ISBLANK(G6),"",G6)</f>
        <v>35.799999999999997</v>
      </c>
      <c r="K36" s="488">
        <f t="shared" ref="K36:K37" si="22">A6</f>
        <v>2021</v>
      </c>
      <c r="L36" s="481">
        <f t="shared" ref="L36:L37" si="23">IF(ISBLANK(O6),"",O6)</f>
        <v>58</v>
      </c>
      <c r="M36" s="481">
        <f t="shared" ref="M36:M37" si="24">IF(ISBLANK(N6),"",N6)</f>
        <v>41</v>
      </c>
    </row>
    <row r="37" spans="6:15" x14ac:dyDescent="0.25">
      <c r="F37" s="483">
        <f t="shared" si="19"/>
        <v>2022</v>
      </c>
      <c r="G37" s="313">
        <f t="shared" si="20"/>
        <v>30.6</v>
      </c>
      <c r="H37" s="313">
        <f t="shared" si="21"/>
        <v>36.4</v>
      </c>
      <c r="K37" s="483">
        <f t="shared" si="22"/>
        <v>2022</v>
      </c>
      <c r="L37" s="313">
        <f t="shared" si="23"/>
        <v>51</v>
      </c>
      <c r="M37" s="313">
        <f t="shared" si="24"/>
        <v>37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15.9</v>
      </c>
      <c r="C6" s="35">
        <v>16.100000000000001</v>
      </c>
      <c r="D6" s="63">
        <v>15.8</v>
      </c>
      <c r="E6" s="35">
        <v>57</v>
      </c>
      <c r="F6" s="35">
        <v>52.3</v>
      </c>
      <c r="G6" s="35">
        <v>60.4</v>
      </c>
      <c r="H6" s="294">
        <v>27</v>
      </c>
      <c r="I6" s="35">
        <v>31.6</v>
      </c>
      <c r="J6" s="63">
        <v>23.8</v>
      </c>
      <c r="M6" s="127" t="s">
        <v>16</v>
      </c>
      <c r="N6" s="937">
        <f>IF(ISBLANK(B8),"",B8)</f>
        <v>15.9</v>
      </c>
      <c r="O6" s="937">
        <f>IF(ISBLANK(E8),"",E8)</f>
        <v>55.6</v>
      </c>
      <c r="P6" s="128">
        <f>IF(ISBLANK(H8),"",H8)</f>
        <v>28.5</v>
      </c>
    </row>
    <row r="7" spans="1:19" x14ac:dyDescent="0.25">
      <c r="A7" s="288">
        <v>2022</v>
      </c>
      <c r="B7" s="169">
        <v>15.2</v>
      </c>
      <c r="C7" s="94">
        <v>15.7</v>
      </c>
      <c r="D7" s="171">
        <v>14.9</v>
      </c>
      <c r="E7" s="94">
        <v>57</v>
      </c>
      <c r="F7" s="94">
        <v>50.6</v>
      </c>
      <c r="G7" s="94">
        <v>61.7</v>
      </c>
      <c r="H7" s="169">
        <v>27.8</v>
      </c>
      <c r="I7" s="94">
        <v>33.700000000000003</v>
      </c>
      <c r="J7" s="171">
        <v>23.5</v>
      </c>
    </row>
    <row r="8" spans="1:19" x14ac:dyDescent="0.25">
      <c r="A8" s="220">
        <v>2023</v>
      </c>
      <c r="B8" s="169">
        <v>15.9</v>
      </c>
      <c r="C8" s="94">
        <v>18</v>
      </c>
      <c r="D8" s="171">
        <v>14.2</v>
      </c>
      <c r="E8" s="94">
        <v>55.6</v>
      </c>
      <c r="F8" s="94">
        <v>49.1</v>
      </c>
      <c r="G8" s="94">
        <v>60.9</v>
      </c>
      <c r="H8" s="169">
        <v>28.5</v>
      </c>
      <c r="I8" s="94">
        <v>32.799999999999997</v>
      </c>
      <c r="J8" s="171">
        <v>24.9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14.2</v>
      </c>
      <c r="O12" s="938">
        <f>IF(ISBLANK(G8),"",G8)</f>
        <v>60.9</v>
      </c>
      <c r="P12" s="940">
        <f>IF(ISBLANK(J8),"",J8)</f>
        <v>24.9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18</v>
      </c>
      <c r="O13" s="939">
        <f>IF(ISBLANK(F8),"",F8)</f>
        <v>49.1</v>
      </c>
      <c r="P13" s="941">
        <f>IF(ISBLANK(I8),"",I8)</f>
        <v>32.799999999999997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15.9</v>
      </c>
      <c r="O20" s="937">
        <f>IF(ISBLANK(E8),"",E8)</f>
        <v>55.6</v>
      </c>
      <c r="P20" s="942">
        <f>IF(ISBLANK(H8),"",H8)</f>
        <v>28.5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14.2</v>
      </c>
      <c r="O24" s="938">
        <f>IF(ISBLANK(G8),"",G8)</f>
        <v>60.9</v>
      </c>
      <c r="P24" s="940">
        <f>IF(ISBLANK(J8),"",J8)</f>
        <v>24.9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18</v>
      </c>
      <c r="O25" s="939">
        <f>IF(ISBLANK(F8),"",F8)</f>
        <v>49.1</v>
      </c>
      <c r="P25" s="941">
        <f>IF(ISBLANK(I8),"",I8)</f>
        <v>32.799999999999997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701733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26532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637144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24090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1574668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59536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351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28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22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1383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78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193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130088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19.7</v>
      </c>
      <c r="E20" s="602">
        <v>21</v>
      </c>
      <c r="F20" s="602">
        <v>19.100000000000001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29.7</v>
      </c>
      <c r="E21" s="753">
        <v>41.2</v>
      </c>
      <c r="F21" s="753">
        <v>41.6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12.4</v>
      </c>
      <c r="E22" s="754">
        <v>0</v>
      </c>
      <c r="F22" s="754">
        <v>0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19.100000000000001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41.6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0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39.299999999999997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19.100000000000001</v>
      </c>
      <c r="C30" s="206" t="s">
        <v>501</v>
      </c>
    </row>
    <row r="31" spans="1:11" x14ac:dyDescent="0.25">
      <c r="A31" s="700" t="s">
        <v>1438</v>
      </c>
      <c r="B31" s="736">
        <f>F21</f>
        <v>41.6</v>
      </c>
    </row>
    <row r="32" spans="1:11" x14ac:dyDescent="0.25">
      <c r="A32" s="700" t="s">
        <v>1439</v>
      </c>
      <c r="B32" s="736">
        <f>F22</f>
        <v>0</v>
      </c>
    </row>
    <row r="33" spans="1:2" x14ac:dyDescent="0.25">
      <c r="A33" s="701" t="s">
        <v>1440</v>
      </c>
      <c r="B33" s="734">
        <f>100-(B30+B31+B32)</f>
        <v>39.299999999999997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372</v>
      </c>
      <c r="C4" s="71">
        <v>36</v>
      </c>
      <c r="D4" s="71">
        <v>38</v>
      </c>
      <c r="G4" s="219">
        <f>A4</f>
        <v>2020</v>
      </c>
      <c r="H4" s="291">
        <f>IF(ISBLANK(C4),"",C4)</f>
        <v>36</v>
      </c>
      <c r="I4" s="291">
        <f>IF(ISBLANK(D4),"",D4)</f>
        <v>38</v>
      </c>
    </row>
    <row r="5" spans="1:9" x14ac:dyDescent="0.25">
      <c r="A5" s="288">
        <v>2021</v>
      </c>
      <c r="B5" s="216">
        <v>362</v>
      </c>
      <c r="C5" s="216">
        <v>36</v>
      </c>
      <c r="D5" s="216">
        <v>23</v>
      </c>
      <c r="G5" s="288">
        <f t="shared" ref="G5:G6" si="0">A5</f>
        <v>2021</v>
      </c>
      <c r="H5" s="292">
        <f t="shared" ref="H5:H6" si="1">IF(ISBLANK(C5),"",C5)</f>
        <v>36</v>
      </c>
      <c r="I5" s="292">
        <f t="shared" ref="I5:I6" si="2">IF(ISBLANK(D5),"",D5)</f>
        <v>23</v>
      </c>
    </row>
    <row r="6" spans="1:9" x14ac:dyDescent="0.25">
      <c r="A6" s="220">
        <v>2022</v>
      </c>
      <c r="B6" s="170">
        <v>351</v>
      </c>
      <c r="C6" s="170">
        <v>28</v>
      </c>
      <c r="D6" s="170">
        <v>22</v>
      </c>
      <c r="G6" s="221">
        <f t="shared" si="0"/>
        <v>2022</v>
      </c>
      <c r="H6" s="293">
        <f t="shared" si="1"/>
        <v>28</v>
      </c>
      <c r="I6" s="293">
        <f t="shared" si="2"/>
        <v>22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36</v>
      </c>
      <c r="I12" s="291">
        <f>IF(ISBLANK(D4),"",D4)</f>
        <v>38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36</v>
      </c>
      <c r="I13" s="292">
        <f t="shared" si="4"/>
        <v>23</v>
      </c>
    </row>
    <row r="14" spans="1:9" x14ac:dyDescent="0.25">
      <c r="G14" s="221">
        <f t="shared" si="3"/>
        <v>2022</v>
      </c>
      <c r="H14" s="293">
        <f t="shared" ref="H14:I14" si="5">IF(ISBLANK(C6),"",C6)</f>
        <v>28</v>
      </c>
      <c r="I14" s="293">
        <f t="shared" si="5"/>
        <v>22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1182</v>
      </c>
      <c r="C23" s="71">
        <v>79</v>
      </c>
      <c r="D23" s="71">
        <v>134</v>
      </c>
      <c r="G23" s="219">
        <f>A23</f>
        <v>2020</v>
      </c>
      <c r="H23" s="291">
        <f>IF(ISBLANK(C23),"",C23)</f>
        <v>79</v>
      </c>
      <c r="I23" s="291">
        <f>IF(ISBLANK(D23),"",D23)</f>
        <v>134</v>
      </c>
    </row>
    <row r="24" spans="1:13" x14ac:dyDescent="0.25">
      <c r="A24" s="288">
        <v>2021</v>
      </c>
      <c r="B24" s="216">
        <v>1262</v>
      </c>
      <c r="C24" s="216">
        <v>71</v>
      </c>
      <c r="D24" s="216">
        <v>145</v>
      </c>
      <c r="G24" s="288">
        <f t="shared" ref="G24:G25" si="6">A24</f>
        <v>2021</v>
      </c>
      <c r="H24" s="292">
        <f t="shared" ref="H24:H25" si="7">IF(ISBLANK(C24),"",C24)</f>
        <v>71</v>
      </c>
      <c r="I24" s="292">
        <f t="shared" ref="I24:I25" si="8">IF(ISBLANK(D24),"",D24)</f>
        <v>145</v>
      </c>
    </row>
    <row r="25" spans="1:13" x14ac:dyDescent="0.25">
      <c r="A25" s="220">
        <v>2022</v>
      </c>
      <c r="B25" s="170">
        <v>1383</v>
      </c>
      <c r="C25" s="170">
        <v>78</v>
      </c>
      <c r="D25" s="170">
        <v>193</v>
      </c>
      <c r="G25" s="221">
        <f t="shared" si="6"/>
        <v>2022</v>
      </c>
      <c r="H25" s="293">
        <f t="shared" si="7"/>
        <v>78</v>
      </c>
      <c r="I25" s="293">
        <f t="shared" si="8"/>
        <v>193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79</v>
      </c>
      <c r="I31" s="291">
        <f>IF(ISBLANK(D23),"",D23)</f>
        <v>134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71</v>
      </c>
      <c r="I32" s="292">
        <f t="shared" si="10"/>
        <v>145</v>
      </c>
    </row>
    <row r="33" spans="7:9" x14ac:dyDescent="0.25">
      <c r="G33" s="221">
        <f t="shared" si="9"/>
        <v>2022</v>
      </c>
      <c r="H33" s="293">
        <f t="shared" ref="H33:I33" si="11">IF(ISBLANK(C25),"",C25)</f>
        <v>78</v>
      </c>
      <c r="I33" s="293">
        <f t="shared" si="11"/>
        <v>193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251120</v>
      </c>
      <c r="C4" s="1086">
        <v>9400</v>
      </c>
      <c r="D4" s="110">
        <v>377668</v>
      </c>
      <c r="E4" s="70">
        <v>14136</v>
      </c>
      <c r="F4" s="1085">
        <v>158392</v>
      </c>
      <c r="G4" s="70">
        <v>5929</v>
      </c>
      <c r="H4" s="1087">
        <v>1273104</v>
      </c>
      <c r="I4" s="1086">
        <v>47653</v>
      </c>
    </row>
    <row r="5" spans="1:9" x14ac:dyDescent="0.25">
      <c r="A5" s="589">
        <v>2021</v>
      </c>
      <c r="B5" s="1088">
        <v>288869</v>
      </c>
      <c r="C5" s="1089">
        <v>10856</v>
      </c>
      <c r="D5" s="162">
        <v>565720</v>
      </c>
      <c r="E5" s="214">
        <v>21261</v>
      </c>
      <c r="F5" s="1088">
        <v>0</v>
      </c>
      <c r="G5" s="214">
        <v>0</v>
      </c>
      <c r="H5" s="1090">
        <v>1373467</v>
      </c>
      <c r="I5" s="1089">
        <v>51619</v>
      </c>
    </row>
    <row r="6" spans="1:9" x14ac:dyDescent="0.25">
      <c r="A6" s="590">
        <v>2022</v>
      </c>
      <c r="B6" s="1091">
        <v>301319</v>
      </c>
      <c r="C6" s="1092">
        <v>11392</v>
      </c>
      <c r="D6" s="171">
        <v>655600</v>
      </c>
      <c r="E6" s="169">
        <v>24787</v>
      </c>
      <c r="F6" s="1091">
        <v>0</v>
      </c>
      <c r="G6" s="169">
        <v>0</v>
      </c>
      <c r="H6" s="1093">
        <v>1574668</v>
      </c>
      <c r="I6" s="1092">
        <v>59536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217121</v>
      </c>
      <c r="C4" s="1085"/>
      <c r="D4" s="1086"/>
      <c r="E4" s="1085"/>
      <c r="F4" s="1086"/>
    </row>
    <row r="5" spans="1:6" x14ac:dyDescent="0.25">
      <c r="A5" s="482">
        <v>2021</v>
      </c>
      <c r="B5" s="1090">
        <v>129918</v>
      </c>
      <c r="C5" s="1088"/>
      <c r="D5" s="1089"/>
      <c r="E5" s="1088"/>
      <c r="F5" s="1089"/>
    </row>
    <row r="6" spans="1:6" ht="15.75" thickBot="1" x14ac:dyDescent="0.3">
      <c r="A6" s="962">
        <v>2022</v>
      </c>
      <c r="B6" s="1094">
        <v>130088</v>
      </c>
      <c r="C6" s="1095">
        <v>701733</v>
      </c>
      <c r="D6" s="1096">
        <v>26532</v>
      </c>
      <c r="E6" s="1095">
        <v>637144</v>
      </c>
      <c r="F6" s="1096">
        <v>24090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19" t="str">
        <f>'DEM1'!B2</f>
        <v>Барајево</v>
      </c>
      <c r="B15" s="1119"/>
      <c r="C15" s="1119"/>
      <c r="D15" s="1119"/>
      <c r="E15" s="1119"/>
      <c r="F15" s="1119"/>
      <c r="G15" s="1119"/>
      <c r="H15" s="1119"/>
      <c r="I15" s="1119"/>
      <c r="J15" s="1119"/>
      <c r="K15" s="1119"/>
      <c r="L15" s="316"/>
    </row>
    <row r="16" spans="1:26" s="18" customFormat="1" ht="59.25" customHeight="1" x14ac:dyDescent="0.25">
      <c r="A16" s="1120"/>
      <c r="B16" s="1120"/>
      <c r="C16" s="1120"/>
      <c r="D16" s="1120"/>
      <c r="E16" s="1120"/>
      <c r="F16" s="1120"/>
      <c r="G16" s="1120"/>
      <c r="H16" s="1120"/>
      <c r="I16" s="1120"/>
      <c r="J16" s="1120"/>
      <c r="K16" s="1120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5" t="s">
        <v>2791</v>
      </c>
      <c r="B33" s="1135"/>
      <c r="C33" s="1135"/>
      <c r="D33" s="1135"/>
      <c r="E33" s="1135"/>
      <c r="F33" s="1135"/>
      <c r="G33" s="1135"/>
      <c r="H33" s="1135"/>
      <c r="I33" s="1135"/>
      <c r="J33" s="1135"/>
      <c r="K33" s="1135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213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13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26449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124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9.3000000000000007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16.600000000000001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-7.3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74.319999999999993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45.6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180.7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2.57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21339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42746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21">
        <f>'DEM2'!A7</f>
        <v>2021</v>
      </c>
      <c r="C60" s="1121"/>
      <c r="D60" s="391"/>
      <c r="E60" s="1121">
        <f>'DEM2'!A8</f>
        <v>2022</v>
      </c>
      <c r="F60" s="1121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21"/>
      <c r="C61" s="1121"/>
      <c r="D61" s="392"/>
      <c r="E61" s="1121"/>
      <c r="F61" s="1121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755</v>
      </c>
      <c r="C63" s="550">
        <f>IF(ISBLANK('DEM2'!C7),"-",'DEM2'!C7)</f>
        <v>823</v>
      </c>
      <c r="D63" s="550"/>
      <c r="E63" s="550">
        <f>IF(ISBLANK('DEM2'!D8),"-",'DEM2'!D8)</f>
        <v>771</v>
      </c>
      <c r="F63" s="550">
        <f>IF(ISBLANK('DEM2'!C8),"-",'DEM2'!C8)</f>
        <v>847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970</v>
      </c>
      <c r="C64" s="319">
        <f>IF(ISBLANK('DEM2'!F7),"-",'DEM2'!F7)</f>
        <v>1078</v>
      </c>
      <c r="D64" s="791"/>
      <c r="E64" s="319">
        <f>IF(ISBLANK('DEM2'!G8),"-",'DEM2'!G8)</f>
        <v>929</v>
      </c>
      <c r="F64" s="319">
        <f>IF(ISBLANK('DEM2'!F8),"-",'DEM2'!F8)</f>
        <v>1011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531</v>
      </c>
      <c r="C65" s="347">
        <f>IF(ISBLANK('DEM2'!I7),"-",'DEM2'!I7)</f>
        <v>572</v>
      </c>
      <c r="D65" s="395"/>
      <c r="E65" s="347">
        <f>IF(ISBLANK('DEM2'!J8),"-",'DEM2'!J8)</f>
        <v>484</v>
      </c>
      <c r="F65" s="347">
        <f>IF(ISBLANK('DEM2'!I8),"-",'DEM2'!I8)</f>
        <v>536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2120</v>
      </c>
      <c r="C66" s="319">
        <f>IF(ISBLANK('DEM2'!L7),"-",'DEM2'!L7)</f>
        <v>2318</v>
      </c>
      <c r="D66" s="397"/>
      <c r="E66" s="319">
        <f>IF(ISBLANK('DEM2'!M8),"-",'DEM2'!M8)</f>
        <v>2063</v>
      </c>
      <c r="F66" s="319">
        <f>IF(ISBLANK('DEM2'!L8),"-",'DEM2'!L8)</f>
        <v>2269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2039</v>
      </c>
      <c r="C67" s="319">
        <f>IF(ISBLANK('DEM2'!O7),"-",'DEM2'!O7)</f>
        <v>2177</v>
      </c>
      <c r="D67" s="397"/>
      <c r="E67" s="319">
        <f>IF(ISBLANK('DEM2'!P8),"-",'DEM2'!P8)</f>
        <v>1900</v>
      </c>
      <c r="F67" s="319">
        <f>IF(ISBLANK('DEM2'!O8),"-",'DEM2'!O8)</f>
        <v>2033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7824</v>
      </c>
      <c r="C68" s="416">
        <f>IF(ISBLANK('DEM2'!R7),"-",'DEM2'!R7)</f>
        <v>8419</v>
      </c>
      <c r="D68" s="422"/>
      <c r="E68" s="416">
        <f>IF(ISBLANK('DEM2'!S8),"-",'DEM2'!S8)</f>
        <v>7762</v>
      </c>
      <c r="F68" s="416">
        <f>IF(ISBLANK('DEM2'!R8),"-",'DEM2'!R8)</f>
        <v>8230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13309</v>
      </c>
      <c r="C69" s="465">
        <f>IF(ISBLANK('DEM2'!U7),"-",'DEM2'!U7)</f>
        <v>13299</v>
      </c>
      <c r="D69" s="801"/>
      <c r="E69" s="465">
        <f>IF(ISBLANK('DEM2'!V8),"-",'DEM2'!V8)</f>
        <v>13280</v>
      </c>
      <c r="F69" s="465">
        <f>IF(ISBLANK('DEM2'!U8),"-",'DEM2'!U8)</f>
        <v>13169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27" t="s">
        <v>1565</v>
      </c>
      <c r="B70" s="1127"/>
      <c r="C70" s="1127"/>
      <c r="D70" s="1127"/>
      <c r="E70" s="1127"/>
      <c r="F70" s="1127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4.7</v>
      </c>
      <c r="G116" s="409">
        <f>IF(ISBLANK('DEM2'!E24),"-",'DEM2'!E24)</f>
        <v>4.7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5" t="s">
        <v>2730</v>
      </c>
      <c r="G119" s="1146"/>
      <c r="H119" s="1146"/>
      <c r="I119" s="1146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4799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8860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33.5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63570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1148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44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4" t="s">
        <v>1448</v>
      </c>
      <c r="B234" s="1104"/>
      <c r="C234" s="807">
        <f>IF(ISBLANK(SIROMASTVO1!B6),"-",SIROMASTVO1!B6)</f>
        <v>21.9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3" t="s">
        <v>1045</v>
      </c>
      <c r="B235" s="1103"/>
      <c r="C235" s="545">
        <f>IF(ISBLANK(SIROMASTVO1!B7),"-",SIROMASTVO1!B7)</f>
        <v>26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4" t="s">
        <v>1410</v>
      </c>
      <c r="B236" s="1144"/>
      <c r="C236" s="545">
        <f>IF(ISBLANK(SIROMASTVO1!B4),"-",SIROMASTVO1!B4)</f>
        <v>33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7" t="s">
        <v>1449</v>
      </c>
      <c r="B237" s="1117"/>
      <c r="C237" s="808">
        <f>IF(ISBLANK(SIROMASTVO1!B5),"-",SIROMASTVO1!B5)</f>
        <v>6.8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2" t="s">
        <v>2803</v>
      </c>
      <c r="B242" s="1162"/>
      <c r="C242" s="1162"/>
      <c r="D242" s="1162"/>
      <c r="E242" s="1162"/>
      <c r="F242" s="1162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6" t="s">
        <v>592</v>
      </c>
      <c r="B243" s="1106"/>
      <c r="C243" s="1106"/>
      <c r="D243" s="1106"/>
      <c r="E243" s="1136">
        <f>IF(ISBLANK('EKO4'!B8),"-",'EKO4'!B8)</f>
        <v>1574668</v>
      </c>
      <c r="F243" s="1136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10" t="s">
        <v>593</v>
      </c>
      <c r="B244" s="1110"/>
      <c r="C244" s="1110"/>
      <c r="D244" s="1110"/>
      <c r="E244" s="1141">
        <f>IF(ISBLANK('EKO4'!B9),"-",'EKO4'!B9)</f>
        <v>59536</v>
      </c>
      <c r="F244" s="1141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9" t="s">
        <v>1450</v>
      </c>
      <c r="B245" s="1139"/>
      <c r="C245" s="1139"/>
      <c r="D245" s="1139"/>
      <c r="E245" s="1142">
        <f>IF(ISBLANK('EKO6'!D6),"-",'EKO6'!D6)</f>
        <v>655600</v>
      </c>
      <c r="F245" s="1142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6" t="s">
        <v>982</v>
      </c>
      <c r="B246" s="1166"/>
      <c r="C246" s="1166"/>
      <c r="D246" s="1166"/>
      <c r="E246" s="1137">
        <f>IF(ISBLANK(OBRAZ9!B5),"-",OBRAZ9!B5)</f>
        <v>325763</v>
      </c>
      <c r="F246" s="113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7" t="s">
        <v>1451</v>
      </c>
      <c r="B247" s="1167"/>
      <c r="C247" s="1167"/>
      <c r="D247" s="1167"/>
      <c r="E247" s="1169">
        <f>IF(ISBLANK('EKO6'!E6),"-",'EKO6'!E6)</f>
        <v>24787</v>
      </c>
      <c r="F247" s="1169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8" t="s">
        <v>1452</v>
      </c>
      <c r="B248" s="1168"/>
      <c r="C248" s="1168"/>
      <c r="D248" s="1168"/>
      <c r="E248" s="1170">
        <f>IF(ISBLANK('EKO6'!B6),"-",'EKO6'!B6)</f>
        <v>301319</v>
      </c>
      <c r="F248" s="1170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7" t="s">
        <v>1453</v>
      </c>
      <c r="B249" s="1167"/>
      <c r="C249" s="1167"/>
      <c r="D249" s="1167"/>
      <c r="E249" s="1169">
        <f>IF(ISBLANK('EKO6'!C6),"-",'EKO6'!C6)</f>
        <v>11392</v>
      </c>
      <c r="F249" s="1169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9" t="s">
        <v>1454</v>
      </c>
      <c r="B250" s="1139"/>
      <c r="C250" s="1139"/>
      <c r="D250" s="1139"/>
      <c r="E250" s="1170">
        <f>IF(ISBLANK('EKO6'!F6),"-",'EKO6'!F6)</f>
        <v>0</v>
      </c>
      <c r="F250" s="1170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0" t="s">
        <v>1455</v>
      </c>
      <c r="B251" s="1140"/>
      <c r="C251" s="1140"/>
      <c r="D251" s="1140"/>
      <c r="E251" s="1138">
        <f>IF(ISBLANK('EKO6'!G6),"-",'EKO6'!G6)</f>
        <v>0</v>
      </c>
      <c r="F251" s="1138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8" t="s">
        <v>2804</v>
      </c>
      <c r="B255" s="1128"/>
      <c r="C255" s="1128"/>
      <c r="D255" s="1128"/>
      <c r="E255" s="1128"/>
      <c r="F255" s="1128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6" t="s">
        <v>588</v>
      </c>
      <c r="B256" s="1106"/>
      <c r="C256" s="1106"/>
      <c r="D256" s="1106"/>
      <c r="E256" s="1136">
        <f>IF(ISBLANK('EKO4'!B4),"-",'EKO4'!B4)</f>
        <v>701733</v>
      </c>
      <c r="F256" s="1136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10" t="s">
        <v>589</v>
      </c>
      <c r="B257" s="1110"/>
      <c r="C257" s="1110"/>
      <c r="D257" s="1110"/>
      <c r="E257" s="1141">
        <f>IF(ISBLANK('EKO4'!B5),"-",'EKO4'!B5)</f>
        <v>26532</v>
      </c>
      <c r="F257" s="1141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9" t="s">
        <v>590</v>
      </c>
      <c r="B258" s="1109"/>
      <c r="C258" s="1109"/>
      <c r="D258" s="1109"/>
      <c r="E258" s="1142">
        <f>IF(ISBLANK('EKO4'!B6),"-",'EKO4'!B6)</f>
        <v>637144</v>
      </c>
      <c r="F258" s="1142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7" t="s">
        <v>591</v>
      </c>
      <c r="B259" s="1107"/>
      <c r="C259" s="1107"/>
      <c r="D259" s="1107"/>
      <c r="E259" s="1138">
        <f>IF(ISBLANK('EKO4'!B7),"-",'EKO4'!B7)</f>
        <v>24090</v>
      </c>
      <c r="F259" s="1138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3" t="s">
        <v>1577</v>
      </c>
      <c r="B262" s="1163"/>
      <c r="C262" s="1163"/>
      <c r="D262" s="1163"/>
      <c r="E262" s="1163"/>
      <c r="F262" s="1163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36">
        <f>IF(ISBLANK('EKO4'!B10),"-",'EKO4'!B10)</f>
        <v>351</v>
      </c>
      <c r="D263" s="1136"/>
      <c r="E263" s="1136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37">
        <f>IF(ISBLANK('EKO4'!B13),"-",'EKO4'!B13)</f>
        <v>1383</v>
      </c>
      <c r="D264" s="1137"/>
      <c r="E264" s="113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7" t="s">
        <v>1574</v>
      </c>
      <c r="B265" s="1107"/>
      <c r="C265" s="1138">
        <f>IF(ISBLANK('EKO4'!B16),"-",'EKO4'!B16)</f>
        <v>130088</v>
      </c>
      <c r="D265" s="1138"/>
      <c r="E265" s="1138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2668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2778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1674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6247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3" t="s">
        <v>779</v>
      </c>
      <c r="B298" s="1153"/>
      <c r="C298" s="1153"/>
      <c r="D298" s="1153"/>
      <c r="E298" s="1153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64" t="s">
        <v>127</v>
      </c>
      <c r="E299" s="1164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2600</v>
      </c>
      <c r="C300" s="810">
        <f>IF(ISBLANK(POLJ3!C4),"-",POLJ3!C4)</f>
        <v>423</v>
      </c>
      <c r="D300" s="1154">
        <f>IF(ISBLANK(POLJ3!D4),"-",POLJ3!D4)</f>
        <v>2177</v>
      </c>
      <c r="E300" s="1154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3058</v>
      </c>
      <c r="C301" s="791">
        <f>IF(ISBLANK(POLJ3!C5),"-",POLJ3!C5)</f>
        <v>1990</v>
      </c>
      <c r="D301" s="1155">
        <f>IF(ISBLANK(POLJ3!D5),"-",POLJ3!D5)</f>
        <v>1068</v>
      </c>
      <c r="E301" s="1155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7</v>
      </c>
      <c r="C302" s="792">
        <f>IF(ISBLANK(POLJ3!C6),"-",POLJ3!C6)</f>
        <v>2</v>
      </c>
      <c r="D302" s="1156">
        <f>IF(ISBLANK(POLJ3!D6),"-",POLJ3!D6)</f>
        <v>5</v>
      </c>
      <c r="E302" s="1156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9</v>
      </c>
      <c r="C303" s="793">
        <f>IF(ISBLANK(POLJ3!C7),"-",POLJ3!C7)</f>
        <v>3</v>
      </c>
      <c r="D303" s="1165">
        <f>IF(ISBLANK(POLJ3!D7),"-",POLJ3!D7)</f>
        <v>6</v>
      </c>
      <c r="E303" s="1165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2668</v>
      </c>
      <c r="C304" s="809">
        <f>IF(ISBLANK(POLJ3!C8),"-",POLJ3!C8)</f>
        <v>407</v>
      </c>
      <c r="D304" s="1123">
        <f>IF(ISBLANK(POLJ3!D8),"-",POLJ3!D8)</f>
        <v>2261</v>
      </c>
      <c r="E304" s="1123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24">
        <f>IF(ISBLANK(POLJ2!B3),"-",POLJ2!B3)</f>
        <v>210.5</v>
      </c>
      <c r="C310" s="1124"/>
      <c r="D310" s="3"/>
      <c r="E310" s="5"/>
      <c r="F310" s="5"/>
      <c r="G310" s="817" t="s">
        <v>773</v>
      </c>
      <c r="H310" s="818">
        <f>IF(ISBLANK(POLJ2!H3),"-",POLJ2!H3)</f>
        <v>2468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25">
        <f>IF(ISBLANK(POLJ2!B4),"-",POLJ2!B4)</f>
        <v>5696.82</v>
      </c>
      <c r="C311" s="1125"/>
      <c r="D311" s="3"/>
      <c r="E311" s="5"/>
      <c r="F311" s="5"/>
      <c r="G311" s="812" t="s">
        <v>774</v>
      </c>
      <c r="H311" s="250">
        <f>IF(ISBLANK(POLJ2!H4),"-",POLJ2!H4)</f>
        <v>10367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25">
        <f>IF(ISBLANK(POLJ2!B5),"-",POLJ2!B5)</f>
        <v>324.91000000000003</v>
      </c>
      <c r="C312" s="1125"/>
      <c r="D312" s="3"/>
      <c r="E312" s="5"/>
      <c r="F312" s="5"/>
      <c r="G312" s="812" t="s">
        <v>775</v>
      </c>
      <c r="H312" s="250">
        <f>IF(ISBLANK(POLJ2!H5),"-",POLJ2!H5)</f>
        <v>8962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25">
        <f>IF(ISBLANK(POLJ2!B6),"-",POLJ2!B6)</f>
        <v>6.71</v>
      </c>
      <c r="C313" s="1125"/>
      <c r="D313" s="3"/>
      <c r="E313" s="5"/>
      <c r="F313" s="5"/>
      <c r="G313" s="814" t="s">
        <v>776</v>
      </c>
      <c r="H313" s="251">
        <f>IF(ISBLANK(POLJ2!H6),"-",POLJ2!H6)</f>
        <v>74855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25">
        <f>IF(ISBLANK(POLJ2!B7),"-",POLJ2!B7)</f>
        <v>1.7</v>
      </c>
      <c r="C314" s="1125"/>
      <c r="D314" s="3"/>
      <c r="E314" s="5"/>
      <c r="F314" s="5"/>
      <c r="G314" s="816" t="s">
        <v>16</v>
      </c>
      <c r="H314" s="819">
        <f>IF(ISBLANK(POLJ2!H7),"-",POLJ2!H7)</f>
        <v>96652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26">
        <f>IF(ISBLANK(POLJ2!B8),"-",POLJ2!B8)</f>
        <v>2116.5700000000002</v>
      </c>
      <c r="C315" s="1126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52">
        <f>IF(ISBLANK(POLJ2!B9),"-",POLJ2!B9)</f>
        <v>8357.2099999999991</v>
      </c>
      <c r="C316" s="115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6" t="s">
        <v>896</v>
      </c>
      <c r="B361" s="110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10" t="s">
        <v>897</v>
      </c>
      <c r="B362" s="1110"/>
      <c r="C362" s="347">
        <f>IF(ISBLANK(OBRAZ1!B5),"-",OBRAZ1!B5)</f>
        <v>9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9" t="s">
        <v>1305</v>
      </c>
      <c r="B363" s="1109"/>
      <c r="C363" s="350">
        <f>IF(ISBLANK(OBRAZ1!B6),"-",OBRAZ1!B6)</f>
        <v>192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10" t="s">
        <v>1426</v>
      </c>
      <c r="B364" s="1110"/>
      <c r="C364" s="411">
        <f>IF(ISBLANK(OBRAZ1!B7),"-",OBRAZ1!B7)</f>
        <v>33.9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700</v>
      </c>
      <c r="I364" s="810">
        <f>IF(ISBLANK(OBRAZ2!I6),"-",OBRAZ2!I6)</f>
        <v>0</v>
      </c>
      <c r="J364" s="810">
        <f>IF(ISBLANK(OBRAZ2!J6),"-",OBRAZ2!J6)</f>
        <v>700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9" t="s">
        <v>1306</v>
      </c>
      <c r="B365" s="1109"/>
      <c r="C365" s="350">
        <f>IF(ISBLANK(OBRAZ1!B8),"-",OBRAZ1!B8)</f>
        <v>312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3</v>
      </c>
      <c r="I365" s="791">
        <f>IF(ISBLANK(OBRAZ2!I7),"-",OBRAZ2!I7)</f>
        <v>0</v>
      </c>
      <c r="J365" s="791">
        <f>IF(ISBLANK(OBRAZ2!J7),"-",OBRAZ2!J7)</f>
        <v>3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10" t="s">
        <v>1427</v>
      </c>
      <c r="B366" s="1110"/>
      <c r="C366" s="411">
        <f>IF(ISBLANK(OBRAZ1!B9),"-",OBRAZ1!B9)</f>
        <v>53.2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9" t="s">
        <v>195</v>
      </c>
      <c r="B367" s="1129"/>
      <c r="C367" s="465">
        <f>IF(ISBLANK(OBRAZ1!B10),"-",OBRAZ1!B10)</f>
        <v>204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71.543408360128609</v>
      </c>
      <c r="I377" s="853">
        <f>IF(ISBLANK(OBRAZ2!C14),"-",OBRAZ2!C23)</f>
        <v>73.428571428571431</v>
      </c>
      <c r="J377" s="853">
        <f>IF(ISBLANK(OBRAZ2!D14),"-",OBRAZ2!D23)</f>
        <v>71.186440677966104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10.128617363344052</v>
      </c>
      <c r="I379" s="853">
        <f>IF(ISBLANK(OBRAZ2!C16),"-",OBRAZ2!C25)</f>
        <v>9.2857142857142865</v>
      </c>
      <c r="J379" s="853">
        <f>IF(ISBLANK(OBRAZ2!D16),"-",OBRAZ2!D25)</f>
        <v>12.570621468926554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18.327974276527332</v>
      </c>
      <c r="I380" s="854">
        <f>IF(ISBLANK(OBRAZ2!C17),"-",OBRAZ2!C26)</f>
        <v>17.285714285714285</v>
      </c>
      <c r="J380" s="854">
        <f>IF(ISBLANK(OBRAZ2!D17),"-",OBRAZ2!D26)</f>
        <v>16.242937853107346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2" t="s">
        <v>1307</v>
      </c>
      <c r="B409" s="1122"/>
      <c r="C409" s="550">
        <f>IF(ISBLANK(OBRAZ5!B4),"-",OBRAZ5!B4)</f>
        <v>2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4" t="s">
        <v>1308</v>
      </c>
      <c r="B410" s="1114"/>
      <c r="C410" s="347">
        <f>IF(ISBLANK(OBRAZ5!B5),"-",OBRAZ5!B5)</f>
        <v>15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9" t="s">
        <v>1309</v>
      </c>
      <c r="B411" s="1109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455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851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3" t="s">
        <v>1310</v>
      </c>
      <c r="B414" s="1113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371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67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1" t="s">
        <v>1428</v>
      </c>
      <c r="B417" s="1111"/>
      <c r="C417" s="409">
        <f>IF(ISBLANK(OBRAZ5!B12),"-",OBRAZ5!B12)</f>
        <v>87.4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1038</v>
      </c>
      <c r="B418" s="1113"/>
      <c r="C418" s="319">
        <f>IF(ISBLANK(OBRAZ5!B13),"-",OBRAZ5!B13)</f>
        <v>212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1" t="s">
        <v>1429</v>
      </c>
      <c r="B419" s="1111"/>
      <c r="C419" s="409">
        <f>IF(ISBLANK(OBRAZ5!B14),"-",OBRAZ5!B14)</f>
        <v>85.8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3" t="s">
        <v>1458</v>
      </c>
      <c r="B420" s="1113"/>
      <c r="C420" s="409">
        <f>IF(ISBLANK(OBRAZ5!B15),"-",OBRAZ5!B15)</f>
        <v>0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9" t="s">
        <v>1441</v>
      </c>
      <c r="B421" s="1109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7" t="s">
        <v>478</v>
      </c>
      <c r="B422" s="1107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3" t="s">
        <v>1040</v>
      </c>
      <c r="B444" s="1133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4" t="s">
        <v>1311</v>
      </c>
      <c r="B445" s="1134"/>
      <c r="C445" s="319">
        <f>IF(COUNT(OBRAZ8!B7,OBRAZ8!E7,OBRAZ8!H7)=0,"-",OBRAZ8!K7)</f>
        <v>415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8" t="s">
        <v>1430</v>
      </c>
      <c r="B446" s="1158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9" t="s">
        <v>1312</v>
      </c>
      <c r="B447" s="1159"/>
      <c r="C447" s="350">
        <f>IF(COUNT(OBRAZ8!B23,OBRAZ8!E23,OBRAZ8!H23)=0,"-",OBRAZ8!K23)</f>
        <v>136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1" t="s">
        <v>1459</v>
      </c>
      <c r="B448" s="1131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8" t="s">
        <v>1460</v>
      </c>
      <c r="B449" s="1108"/>
      <c r="C449" s="409">
        <f>IF(ISBLANK(OBRAZ7!B9),"-",OBRAZ7!B9)</f>
        <v>0.7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7" t="s">
        <v>1442</v>
      </c>
      <c r="B450" s="1157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0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6" t="s">
        <v>430</v>
      </c>
      <c r="B490" s="1106"/>
      <c r="C490" s="1106"/>
      <c r="D490" s="1051"/>
      <c r="E490" s="1055">
        <f>IF(ISBLANK(ZDRAV1!B4),"-",ZDRAV1!B4)</f>
        <v>35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3" t="s">
        <v>2239</v>
      </c>
      <c r="B491" s="1113"/>
      <c r="C491" s="1113"/>
      <c r="D491" s="1052"/>
      <c r="E491" s="409">
        <f>IF(ISBLANK(ZDRAV1!B5),"-",ZDRAV1!B5)</f>
        <v>1.3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3" t="s">
        <v>2747</v>
      </c>
      <c r="B492" s="1113"/>
      <c r="C492" s="1113"/>
      <c r="D492" s="1052"/>
      <c r="E492" s="409">
        <f>IF(ISBLANK(ZDRAV1!B6),"-",ZDRAV1!B6)</f>
        <v>0.8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3" t="s">
        <v>2748</v>
      </c>
      <c r="B493" s="1113"/>
      <c r="C493" s="1113"/>
      <c r="D493" s="1052"/>
      <c r="E493" s="409">
        <f>IF(ISBLANK(ZDRAV1!B7),"-",ZDRAV1!B7)</f>
        <v>0.5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3" t="s">
        <v>2749</v>
      </c>
      <c r="B494" s="1113"/>
      <c r="C494" s="1113"/>
      <c r="D494" s="1052"/>
      <c r="E494" s="409">
        <f>IF(ISBLANK(ZDRAV1!B8),"-",ZDRAV1!B8)</f>
        <v>0.26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6" t="s">
        <v>2741</v>
      </c>
      <c r="B495" s="1116"/>
      <c r="C495" s="1116"/>
      <c r="D495" s="1052"/>
      <c r="E495" s="409">
        <f>IF(ISBLANK(ZDRAV1!B9),"-",ZDRAV1!B9)</f>
        <v>1.5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114.1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6" t="s">
        <v>527</v>
      </c>
      <c r="B497" s="1116"/>
      <c r="C497" s="1116"/>
      <c r="D497" s="1053"/>
      <c r="E497" s="413">
        <f>IF(ISBLANK(ZDRAV1!B11),"-",ZDRAV1!B11)</f>
        <v>0.95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10" t="s">
        <v>2744</v>
      </c>
      <c r="B499" s="1110"/>
      <c r="C499" s="1110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9" t="s">
        <v>2240</v>
      </c>
      <c r="B500" s="1109"/>
      <c r="C500" s="1109"/>
      <c r="D500" s="415"/>
      <c r="E500" s="408">
        <f>IF(ISBLANK(ZDRAV1!B18),"-",ZDRAV1!B18)</f>
        <v>79.099999999999994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7" t="s">
        <v>2241</v>
      </c>
      <c r="B501" s="1107"/>
      <c r="C501" s="1107"/>
      <c r="D501" s="827"/>
      <c r="E501" s="803">
        <f>IF(ISBLANK(ZDRAV1!B19),"-",ZDRAV1!B19)</f>
        <v>60.5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06" t="s">
        <v>306</v>
      </c>
      <c r="B527" s="1106"/>
      <c r="C527" s="1106"/>
      <c r="D527" s="800"/>
      <c r="E527" s="550">
        <f>IF(ISBLANK('SOC1'!B4),"-",'SOC1'!B4)</f>
        <v>1235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3" t="s">
        <v>1561</v>
      </c>
      <c r="B528" s="1113"/>
      <c r="C528" s="1113"/>
      <c r="D528" s="787"/>
      <c r="E528" s="378">
        <f>IF(ISBLANK('SOC1'!B5),"-",'SOC1'!B5)</f>
        <v>4.7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3" t="s">
        <v>1560</v>
      </c>
      <c r="B529" s="1113"/>
      <c r="C529" s="1113"/>
      <c r="D529" s="787"/>
      <c r="E529" s="319">
        <f>IF(ISBLANK('SOC1'!B8),"-",'SOC1'!B8)</f>
        <v>9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3" t="s">
        <v>1014</v>
      </c>
      <c r="B530" s="1113"/>
      <c r="C530" s="1113"/>
      <c r="D530" s="787"/>
      <c r="E530" s="319">
        <f>IF(ISBLANK('SOC1'!B9),"-",'SOC1'!B9)</f>
        <v>137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7" t="s">
        <v>1013</v>
      </c>
      <c r="B531" s="1107"/>
      <c r="C531" s="1107"/>
      <c r="D531" s="828"/>
      <c r="E531" s="465">
        <f>IF(ISBLANK('SOC1'!B10),"-",'SOC1'!B10)</f>
        <v>2941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3" t="s">
        <v>1498</v>
      </c>
      <c r="B544" s="1143"/>
      <c r="C544" s="1143"/>
      <c r="D544" s="829"/>
      <c r="E544" s="830">
        <f>IF(ISBLANK('SOC9'!E7),"-",'SOC9'!E7)</f>
        <v>13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1" t="s">
        <v>1485</v>
      </c>
      <c r="B545" s="1111"/>
      <c r="C545" s="1111"/>
      <c r="D545" s="786"/>
      <c r="E545" s="319">
        <f>IF(ISBLANK('SOC3'!B4),"-",'SOC3'!B4)</f>
        <v>7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1" t="s">
        <v>1491</v>
      </c>
      <c r="B546" s="1111"/>
      <c r="C546" s="1111"/>
      <c r="D546" s="786"/>
      <c r="E546" s="409">
        <f>IF(ISBLANK('SOC3'!B5),"-",'SOC3'!B5)</f>
        <v>1.6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30" t="s">
        <v>1492</v>
      </c>
      <c r="B547" s="1130"/>
      <c r="C547" s="1130"/>
      <c r="D547" s="788"/>
      <c r="E547" s="408">
        <f>IF(ISBLANK('SOC3'!B6),"-",'SOC3'!B6)</f>
        <v>0.2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1493</v>
      </c>
      <c r="B548" s="1114"/>
      <c r="C548" s="1114"/>
      <c r="D548" s="782"/>
      <c r="E548" s="411">
        <f>IF(ISBLANK('SOC3'!B7),"-",'SOC3'!B7)</f>
        <v>1.4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1486</v>
      </c>
      <c r="B549" s="1113"/>
      <c r="C549" s="1113"/>
      <c r="D549" s="787"/>
      <c r="E549" s="319">
        <f>IF(ISBLANK('SOC3'!B8),"-",'SOC3'!B8)</f>
        <v>0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9" t="s">
        <v>1677</v>
      </c>
      <c r="B550" s="1109"/>
      <c r="C550" s="1109"/>
      <c r="D550" s="784"/>
      <c r="E550" s="350">
        <f>IF(ISBLANK('SOC3'!B9),"-",'SOC3'!B9)</f>
        <v>22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7" t="s">
        <v>1678</v>
      </c>
      <c r="B551" s="1107"/>
      <c r="C551" s="1107"/>
      <c r="D551" s="828"/>
      <c r="E551" s="803">
        <f>IF(ISBLANK('SOC3'!B10),"-",'SOC3'!B10)</f>
        <v>0.3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2"/>
      <c r="B552" s="1112"/>
      <c r="C552" s="1112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6" t="s">
        <v>1939</v>
      </c>
      <c r="B563" s="1106"/>
      <c r="C563" s="1106"/>
      <c r="D563" s="826"/>
      <c r="E563" s="550">
        <f>IF(ISBLANK('SOC5'!B4),"-",'SOC5'!B4)</f>
        <v>255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10" t="s">
        <v>1495</v>
      </c>
      <c r="B564" s="1110"/>
      <c r="C564" s="1110"/>
      <c r="D564" s="785"/>
      <c r="E564" s="411">
        <f>IF(ISBLANK('SOC5'!B5),"-",'SOC5'!B5)</f>
        <v>1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9" t="s">
        <v>1487</v>
      </c>
      <c r="B565" s="1109"/>
      <c r="C565" s="1109"/>
      <c r="D565" s="784"/>
      <c r="E565" s="350">
        <f>IF(ISBLANK('SOC5'!B6),"-",'SOC5'!B6)</f>
        <v>354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10" t="s">
        <v>1494</v>
      </c>
      <c r="B566" s="1110"/>
      <c r="C566" s="1110"/>
      <c r="D566" s="785"/>
      <c r="E566" s="411">
        <f>IF(ISBLANK('SOC5'!B7),"-",'SOC5'!B7)</f>
        <v>8.1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1489</v>
      </c>
      <c r="B567" s="1109"/>
      <c r="C567" s="1109"/>
      <c r="D567" s="784"/>
      <c r="E567" s="350">
        <f>IF(ISBLANK('SOC5'!B8),"-",'SOC5'!B8)</f>
        <v>149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10" t="s">
        <v>1497</v>
      </c>
      <c r="B568" s="1110"/>
      <c r="C568" s="1110"/>
      <c r="D568" s="785"/>
      <c r="E568" s="411">
        <f>IF(ISBLANK('SOC5'!B9),"-",'SOC5'!B9)</f>
        <v>3.4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3" t="s">
        <v>1488</v>
      </c>
      <c r="B569" s="1113"/>
      <c r="C569" s="1113"/>
      <c r="D569" s="787"/>
      <c r="E569" s="319">
        <f>IF('SOC6'!E7&gt;0,'SOC6'!E7,"-")</f>
        <v>44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3" t="s">
        <v>1490</v>
      </c>
      <c r="B570" s="1113"/>
      <c r="C570" s="1113"/>
      <c r="D570" s="787"/>
      <c r="E570" s="319">
        <f>IF(ISBLANK('SOC5'!B11),"-",'SOC5'!B11)</f>
        <v>109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7" t="s">
        <v>1496</v>
      </c>
      <c r="B571" s="1107"/>
      <c r="C571" s="1107"/>
      <c r="D571" s="828"/>
      <c r="E571" s="803">
        <f>IF(ISBLANK('SOC5'!B12),"-",'SOC5'!B12)</f>
        <v>0.4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2" t="s">
        <v>1257</v>
      </c>
      <c r="B596" s="1122"/>
      <c r="C596" s="1122"/>
      <c r="D596" s="832"/>
      <c r="E596" s="550">
        <f>IF(ISBLANK('SOC7'!B5),"-",'SOC7'!B5)</f>
        <v>26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4" t="s">
        <v>1258</v>
      </c>
      <c r="B597" s="1114"/>
      <c r="C597" s="1114"/>
      <c r="D597" s="782"/>
      <c r="E597" s="347">
        <f>IF(ISBLANK('SOC7'!B6),"-",'SOC7'!B6)</f>
        <v>53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30" t="s">
        <v>495</v>
      </c>
      <c r="B598" s="1130"/>
      <c r="C598" s="1130"/>
      <c r="D598" s="788"/>
      <c r="E598" s="350">
        <f>IF(ISBLANK('SOC7'!B9),"-",'SOC7'!B9)</f>
        <v>18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5" t="s">
        <v>898</v>
      </c>
      <c r="B599" s="1115"/>
      <c r="C599" s="1115"/>
      <c r="D599" s="833"/>
      <c r="E599" s="465">
        <f>IF(ISBLANK('SOC7'!B10),"-",'SOC7'!B10)</f>
        <v>6.1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6" t="s">
        <v>935</v>
      </c>
      <c r="B625" s="1106"/>
      <c r="C625" s="1106"/>
      <c r="D625" s="826"/>
      <c r="E625" s="802">
        <f>IF(ISBLANK(IZBORI!B4),"-",IZBORI!B4)</f>
        <v>48.2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7" t="s">
        <v>1559</v>
      </c>
      <c r="B626" s="1107"/>
      <c r="C626" s="1107"/>
      <c r="D626" s="828"/>
      <c r="E626" s="803">
        <f>IF(ISBLANK(IZBORI!B5),"-",IZBORI!B5)</f>
        <v>36.4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6" t="s">
        <v>1313</v>
      </c>
      <c r="B635" s="1106"/>
      <c r="C635" s="1106"/>
      <c r="D635" s="826"/>
      <c r="E635" s="550">
        <f>IF(ISBLANK(PRAV1!B4),"-",PRAV1!B4)</f>
        <v>3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3" t="s">
        <v>389</v>
      </c>
      <c r="B636" s="1113"/>
      <c r="C636" s="1113"/>
      <c r="D636" s="787"/>
      <c r="E636" s="319">
        <f>IF(ISBLANK(PRAV1!B5),"-",PRAV1!B5)</f>
        <v>73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7" t="s">
        <v>890</v>
      </c>
      <c r="B637" s="1107"/>
      <c r="C637" s="1107"/>
      <c r="D637" s="828"/>
      <c r="E637" s="465">
        <f>IF(ISBLANK(PRAV1!B6),"-",PRAV1!B6)</f>
        <v>21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2" t="s">
        <v>1432</v>
      </c>
      <c r="B649" s="1122"/>
      <c r="C649" s="1122"/>
      <c r="D649" s="832"/>
      <c r="E649" s="550">
        <f>IF(ISBLANK(SAOBINFR1!B4),"-",SAOBINFR1!B4)</f>
        <v>181.108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3" t="s">
        <v>2245</v>
      </c>
      <c r="B650" s="1113"/>
      <c r="C650" s="1113"/>
      <c r="D650" s="787"/>
      <c r="E650" s="319">
        <f>IF(ISBLANK(SAOBINFR1!B11),"-",SAOBINFR1!B11)</f>
        <v>5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7" t="s">
        <v>1291</v>
      </c>
      <c r="B651" s="1107"/>
      <c r="C651" s="1107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1" t="s">
        <v>2247</v>
      </c>
      <c r="B676" s="1171"/>
      <c r="C676" s="117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2248</v>
      </c>
      <c r="B677" s="1147"/>
      <c r="C677" s="1147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2249</v>
      </c>
      <c r="B678" s="1148"/>
      <c r="C678" s="1148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2250</v>
      </c>
      <c r="B679" s="1149"/>
      <c r="C679" s="1149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2252</v>
      </c>
      <c r="B680" s="1150"/>
      <c r="C680" s="1150"/>
      <c r="D680" s="997"/>
      <c r="E680" s="989">
        <f>IF(ISBLANK(SAOBINFR1!B9),"-",SAOBINFR1!B9)</f>
        <v>8465.01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2251</v>
      </c>
      <c r="B681" s="1151"/>
      <c r="C681" s="1151"/>
      <c r="D681" s="998"/>
      <c r="E681" s="999">
        <f>IF(ISBLANK(SAOBINFR1!B10),"-",SAOBINFR1!B10)</f>
        <v>40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4" t="s">
        <v>1083</v>
      </c>
      <c r="B695" s="1104"/>
      <c r="C695" s="836">
        <f>IF(ISBLANK(INDEKSI1!B6),"-",INDEKSI1!B6)</f>
        <v>15.340719999999999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3" t="s">
        <v>1084</v>
      </c>
      <c r="B696" s="1103"/>
      <c r="C696" s="545">
        <f>IF(ISBLANK(INDEKSI1!B7),"-",INDEKSI1!B7)</f>
        <v>73</v>
      </c>
      <c r="D696" s="317"/>
      <c r="E696" s="316"/>
      <c r="F696" s="5"/>
      <c r="G696" s="839">
        <v>2012</v>
      </c>
      <c r="H696" s="837">
        <f>IF(ISBLANK(INDEKSI2!B5),"-",INDEKSI2!B5)</f>
        <v>28.15</v>
      </c>
      <c r="I696" s="837">
        <f>IF(ISBLANK(INDEKSI2!C5),"-",INDEKSI2!C5)</f>
        <v>91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7" t="s">
        <v>1085</v>
      </c>
      <c r="B697" s="1117"/>
      <c r="C697" s="808">
        <f>IF(ISBLANK(INDEKSI1!B8),"-",INDEKSI1!B8)</f>
        <v>44.73</v>
      </c>
      <c r="D697" s="317"/>
      <c r="E697" s="316"/>
      <c r="F697" s="5"/>
      <c r="G697" s="840">
        <v>2013</v>
      </c>
      <c r="H697" s="561">
        <f>IF(ISBLANK(INDEKSI2!B6),"-",INDEKSI2!B6)</f>
        <v>31.88</v>
      </c>
      <c r="I697" s="561">
        <f>IF(ISBLANK(INDEKSI2!C6),"-",INDEKSI2!C6)</f>
        <v>71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8"/>
      <c r="B698" s="1118"/>
      <c r="C698" s="545"/>
      <c r="D698" s="317"/>
      <c r="E698" s="316"/>
      <c r="F698" s="5"/>
      <c r="G698" s="841">
        <v>2014</v>
      </c>
      <c r="H698" s="838">
        <f>IF(ISBLANK(INDEKSI2!B7),"-",INDEKSI2!B7)</f>
        <v>32.11</v>
      </c>
      <c r="I698" s="838">
        <f>IF(ISBLANK(INDEKSI2!C7),"-",INDEKSI2!C7)</f>
        <v>83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60" t="s">
        <v>1731</v>
      </c>
      <c r="B708" s="1160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1487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1193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1" t="s">
        <v>1734</v>
      </c>
      <c r="B711" s="1161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2252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1855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1.5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1.6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05" t="s">
        <v>1286</v>
      </c>
      <c r="C742" s="1105"/>
      <c r="D742" s="1105"/>
      <c r="E742" s="1105"/>
      <c r="F742" s="1105"/>
      <c r="G742" s="1105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33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6.8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21.9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26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32.11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83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15.340719999999999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73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44.73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33.03</v>
      </c>
      <c r="C4" s="723">
        <v>54</v>
      </c>
      <c r="D4" s="712"/>
      <c r="E4" s="713"/>
      <c r="F4" s="714"/>
    </row>
    <row r="5" spans="1:6" x14ac:dyDescent="0.25">
      <c r="A5" s="288">
        <v>2012</v>
      </c>
      <c r="B5" s="616">
        <v>28.15</v>
      </c>
      <c r="C5" s="724">
        <v>91</v>
      </c>
      <c r="D5" s="715"/>
      <c r="E5" s="643"/>
      <c r="F5" s="716"/>
    </row>
    <row r="6" spans="1:6" x14ac:dyDescent="0.25">
      <c r="A6" s="288">
        <v>2013</v>
      </c>
      <c r="B6" s="616">
        <v>31.88</v>
      </c>
      <c r="C6" s="724">
        <v>71</v>
      </c>
      <c r="D6" s="717">
        <v>15.340719999999999</v>
      </c>
      <c r="E6" s="611">
        <v>73</v>
      </c>
      <c r="F6" s="718">
        <v>44.73</v>
      </c>
    </row>
    <row r="7" spans="1:6" x14ac:dyDescent="0.25">
      <c r="A7" s="221">
        <v>2014</v>
      </c>
      <c r="B7" s="617">
        <v>32.11</v>
      </c>
      <c r="C7" s="725">
        <v>83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2668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1674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2778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210.5</v>
      </c>
      <c r="G3" s="219" t="s">
        <v>773</v>
      </c>
      <c r="H3" s="71">
        <v>2468</v>
      </c>
    </row>
    <row r="4" spans="1:9" x14ac:dyDescent="0.25">
      <c r="A4" s="288" t="s">
        <v>768</v>
      </c>
      <c r="B4" s="216">
        <v>5696.82</v>
      </c>
      <c r="G4" s="288" t="s">
        <v>774</v>
      </c>
      <c r="H4" s="216">
        <v>10367</v>
      </c>
    </row>
    <row r="5" spans="1:9" x14ac:dyDescent="0.25">
      <c r="A5" s="288" t="s">
        <v>769</v>
      </c>
      <c r="B5" s="216">
        <v>324.91000000000003</v>
      </c>
      <c r="G5" s="288" t="s">
        <v>775</v>
      </c>
      <c r="H5" s="216">
        <v>8962</v>
      </c>
    </row>
    <row r="6" spans="1:9" x14ac:dyDescent="0.25">
      <c r="A6" s="288" t="s">
        <v>770</v>
      </c>
      <c r="B6" s="216">
        <v>6.71</v>
      </c>
      <c r="G6" s="288" t="s">
        <v>776</v>
      </c>
      <c r="H6" s="216">
        <v>74855</v>
      </c>
    </row>
    <row r="7" spans="1:9" x14ac:dyDescent="0.25">
      <c r="A7" s="288" t="s">
        <v>771</v>
      </c>
      <c r="B7" s="216">
        <v>1.7</v>
      </c>
      <c r="G7" s="1" t="s">
        <v>24</v>
      </c>
      <c r="H7" s="290">
        <v>96652</v>
      </c>
    </row>
    <row r="8" spans="1:9" x14ac:dyDescent="0.25">
      <c r="A8" s="289" t="s">
        <v>772</v>
      </c>
      <c r="B8" s="73">
        <v>2116.5700000000002</v>
      </c>
    </row>
    <row r="9" spans="1:9" x14ac:dyDescent="0.25">
      <c r="A9" s="1" t="s">
        <v>24</v>
      </c>
      <c r="B9" s="290">
        <v>8357.2099999999991</v>
      </c>
      <c r="I9" s="41" t="s">
        <v>884</v>
      </c>
    </row>
    <row r="10" spans="1:9" x14ac:dyDescent="0.25">
      <c r="G10" s="29" t="s">
        <v>783</v>
      </c>
      <c r="H10" s="58">
        <v>6247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2600</v>
      </c>
      <c r="C4" s="55">
        <v>423</v>
      </c>
      <c r="D4" s="110">
        <v>2177</v>
      </c>
    </row>
    <row r="5" spans="1:4" ht="30" customHeight="1" x14ac:dyDescent="0.25">
      <c r="A5" s="276" t="s">
        <v>892</v>
      </c>
      <c r="B5" s="214">
        <v>3058</v>
      </c>
      <c r="C5" s="58">
        <v>1990</v>
      </c>
      <c r="D5" s="162">
        <v>1068</v>
      </c>
    </row>
    <row r="6" spans="1:4" x14ac:dyDescent="0.25">
      <c r="A6" s="276" t="s">
        <v>780</v>
      </c>
      <c r="B6" s="214">
        <v>7</v>
      </c>
      <c r="C6" s="58">
        <v>2</v>
      </c>
      <c r="D6" s="162">
        <v>5</v>
      </c>
    </row>
    <row r="7" spans="1:4" ht="30" x14ac:dyDescent="0.25">
      <c r="A7" s="276" t="s">
        <v>781</v>
      </c>
      <c r="B7" s="214">
        <v>9</v>
      </c>
      <c r="C7" s="58">
        <v>3</v>
      </c>
      <c r="D7" s="162">
        <v>6</v>
      </c>
    </row>
    <row r="8" spans="1:4" x14ac:dyDescent="0.25">
      <c r="A8" s="203" t="s">
        <v>782</v>
      </c>
      <c r="B8" s="72">
        <v>2668</v>
      </c>
      <c r="C8" s="61">
        <v>407</v>
      </c>
      <c r="D8" s="111">
        <v>2261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28.571428571428569</v>
      </c>
      <c r="C14" s="278">
        <f>D6/B6*100</f>
        <v>71.428571428571431</v>
      </c>
    </row>
    <row r="15" spans="1:4" ht="60" x14ac:dyDescent="0.25">
      <c r="A15" s="279" t="s">
        <v>893</v>
      </c>
      <c r="B15" s="284">
        <f>C5/B5*100</f>
        <v>65.075212557226948</v>
      </c>
      <c r="C15" s="280">
        <f>D5/B5*100</f>
        <v>34.924787442773052</v>
      </c>
    </row>
    <row r="16" spans="1:4" ht="30" x14ac:dyDescent="0.25">
      <c r="A16" s="281" t="s">
        <v>829</v>
      </c>
      <c r="B16" s="285">
        <f>C4/B4*100</f>
        <v>16.26923076923077</v>
      </c>
      <c r="C16" s="282">
        <f>D4/B4*100</f>
        <v>83.730769230769226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28.571428571428569</v>
      </c>
      <c r="C21" s="278">
        <f>C14</f>
        <v>71.428571428571431</v>
      </c>
    </row>
    <row r="22" spans="1:3" ht="60" x14ac:dyDescent="0.25">
      <c r="A22" s="279" t="s">
        <v>831</v>
      </c>
      <c r="B22" s="284">
        <f t="shared" ref="B22:C23" si="0">B15</f>
        <v>65.075212557226948</v>
      </c>
      <c r="C22" s="280">
        <f t="shared" si="0"/>
        <v>34.924787442773052</v>
      </c>
    </row>
    <row r="23" spans="1:3" ht="30" x14ac:dyDescent="0.25">
      <c r="A23" s="281" t="s">
        <v>866</v>
      </c>
      <c r="B23" s="287">
        <f t="shared" si="0"/>
        <v>16.26923076923077</v>
      </c>
      <c r="C23" s="286">
        <f t="shared" si="0"/>
        <v>83.730769230769226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9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192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33.9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312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53.2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204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698</v>
      </c>
      <c r="C6" s="975">
        <v>0</v>
      </c>
      <c r="D6" s="947">
        <v>698</v>
      </c>
      <c r="E6" s="975">
        <v>622</v>
      </c>
      <c r="F6" s="975">
        <v>0</v>
      </c>
      <c r="G6" s="947">
        <v>622</v>
      </c>
      <c r="H6" s="601">
        <v>700</v>
      </c>
      <c r="I6" s="618">
        <v>0</v>
      </c>
      <c r="J6" s="947">
        <v>700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31</v>
      </c>
      <c r="C7" s="977">
        <v>0</v>
      </c>
      <c r="D7" s="978">
        <v>31</v>
      </c>
      <c r="E7" s="977">
        <v>0</v>
      </c>
      <c r="F7" s="977">
        <v>0</v>
      </c>
      <c r="G7" s="978">
        <v>0</v>
      </c>
      <c r="H7" s="755">
        <v>3</v>
      </c>
      <c r="I7" s="692">
        <v>0</v>
      </c>
      <c r="J7" s="978">
        <v>3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3</v>
      </c>
      <c r="C8" s="980">
        <v>0</v>
      </c>
      <c r="D8" s="981">
        <v>3</v>
      </c>
      <c r="E8" s="980">
        <v>0</v>
      </c>
      <c r="F8" s="980">
        <v>0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445</v>
      </c>
      <c r="C14" s="753">
        <v>514</v>
      </c>
      <c r="D14" s="753">
        <v>504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63</v>
      </c>
      <c r="C16" s="1038">
        <v>65</v>
      </c>
      <c r="D16" s="753">
        <v>89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114</v>
      </c>
      <c r="C17" s="754">
        <v>121</v>
      </c>
      <c r="D17" s="754">
        <v>115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71.543408360128609</v>
      </c>
      <c r="C23" s="292">
        <f>C14/SUM(C12:C17)*100</f>
        <v>73.428571428571431</v>
      </c>
      <c r="D23" s="292">
        <f>D14/SUM(D12:D17)*100</f>
        <v>71.186440677966104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10.128617363344052</v>
      </c>
      <c r="C25" s="292">
        <f>C16/SUM(C12:C17)*100</f>
        <v>9.2857142857142865</v>
      </c>
      <c r="D25" s="292">
        <f>D16/SUM(D12:D17)*100</f>
        <v>12.570621468926554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18.327974276527332</v>
      </c>
      <c r="C26" s="293">
        <f>C17/SUM(C12:C17)*100</f>
        <v>17.285714285714285</v>
      </c>
      <c r="D26" s="293">
        <f>D17/SUM(D12:D17)*100</f>
        <v>16.242937853107346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29.3</v>
      </c>
      <c r="C7" s="602">
        <v>23.1</v>
      </c>
      <c r="D7" s="602">
        <v>25.9</v>
      </c>
    </row>
    <row r="8" spans="1:6" x14ac:dyDescent="0.25">
      <c r="A8" s="697" t="s">
        <v>952</v>
      </c>
      <c r="B8" s="753">
        <v>0</v>
      </c>
      <c r="C8" s="753">
        <v>0</v>
      </c>
      <c r="D8" s="753">
        <v>72.2</v>
      </c>
    </row>
    <row r="9" spans="1:6" x14ac:dyDescent="0.25">
      <c r="A9" s="698" t="s">
        <v>224</v>
      </c>
      <c r="B9" s="754">
        <v>70.7</v>
      </c>
      <c r="C9" s="754">
        <v>76.900000000000006</v>
      </c>
      <c r="D9" s="754">
        <v>1.9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29.3</v>
      </c>
      <c r="C13" s="699">
        <f t="shared" ref="C13:D13" si="1">IF(ISBLANK(C7),"",C7)</f>
        <v>23.1</v>
      </c>
      <c r="D13" s="699">
        <f t="shared" si="1"/>
        <v>25.9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0</v>
      </c>
      <c r="C14" s="700">
        <f t="shared" si="2"/>
        <v>0</v>
      </c>
      <c r="D14" s="700">
        <f t="shared" si="2"/>
        <v>72.2</v>
      </c>
    </row>
    <row r="15" spans="1:6" x14ac:dyDescent="0.25">
      <c r="A15" s="704" t="s">
        <v>1671</v>
      </c>
      <c r="B15" s="701">
        <f t="shared" si="2"/>
        <v>70.7</v>
      </c>
      <c r="C15" s="701">
        <f t="shared" si="2"/>
        <v>76.900000000000006</v>
      </c>
      <c r="D15" s="701">
        <f t="shared" si="2"/>
        <v>1.9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29.3</v>
      </c>
      <c r="C18" s="699">
        <f t="shared" ref="C18:D18" si="4">IF(ISBLANK(C7),"",C7)</f>
        <v>23.1</v>
      </c>
      <c r="D18" s="699">
        <f t="shared" si="4"/>
        <v>25.9</v>
      </c>
    </row>
    <row r="19" spans="1:5" x14ac:dyDescent="0.25">
      <c r="A19" s="703" t="s">
        <v>1673</v>
      </c>
      <c r="B19" s="700">
        <f t="shared" ref="B19:D20" si="5">IF(ISBLANK(B8),"",B8)</f>
        <v>0</v>
      </c>
      <c r="C19" s="700">
        <f t="shared" si="5"/>
        <v>0</v>
      </c>
      <c r="D19" s="700">
        <f t="shared" si="5"/>
        <v>72.2</v>
      </c>
    </row>
    <row r="20" spans="1:5" x14ac:dyDescent="0.25">
      <c r="A20" s="704" t="s">
        <v>1674</v>
      </c>
      <c r="B20" s="701">
        <f t="shared" si="5"/>
        <v>70.7</v>
      </c>
      <c r="C20" s="701">
        <f t="shared" si="5"/>
        <v>76.900000000000006</v>
      </c>
      <c r="D20" s="701">
        <f t="shared" si="5"/>
        <v>1.9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77.7</v>
      </c>
      <c r="C5" s="613">
        <v>82.6</v>
      </c>
      <c r="D5" s="1039">
        <v>80.099999999999994</v>
      </c>
      <c r="F5" s="28"/>
      <c r="G5" s="695">
        <f>A5</f>
        <v>2020</v>
      </c>
      <c r="H5" s="671">
        <f>IF(ISBLANK(B5),"",B5)</f>
        <v>77.7</v>
      </c>
      <c r="I5" s="620">
        <f t="shared" ref="H5:I7" si="0">IF(ISBLANK(C5),"",C5)</f>
        <v>82.6</v>
      </c>
    </row>
    <row r="6" spans="1:10" x14ac:dyDescent="0.25">
      <c r="A6" s="751">
        <v>2021</v>
      </c>
      <c r="B6" s="603">
        <v>76.5</v>
      </c>
      <c r="C6" s="614">
        <v>77.2</v>
      </c>
      <c r="D6" s="948">
        <v>76.900000000000006</v>
      </c>
      <c r="F6" s="44"/>
      <c r="G6" s="695">
        <f t="shared" ref="G6:G7" si="1">A6</f>
        <v>2021</v>
      </c>
      <c r="H6" s="672">
        <f t="shared" si="0"/>
        <v>76.5</v>
      </c>
      <c r="I6" s="621">
        <f t="shared" si="0"/>
        <v>77.2</v>
      </c>
    </row>
    <row r="7" spans="1:10" x14ac:dyDescent="0.25">
      <c r="A7" s="752">
        <v>2022</v>
      </c>
      <c r="B7" s="603">
        <v>86.1</v>
      </c>
      <c r="C7" s="614">
        <v>83.5</v>
      </c>
      <c r="D7" s="948">
        <v>84.6</v>
      </c>
      <c r="F7" s="44"/>
      <c r="G7" s="695">
        <f t="shared" si="1"/>
        <v>2022</v>
      </c>
      <c r="H7" s="673">
        <f t="shared" si="0"/>
        <v>86.1</v>
      </c>
      <c r="I7" s="622">
        <f t="shared" si="0"/>
        <v>83.5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77.7</v>
      </c>
      <c r="I13" s="620">
        <f>IF(ISBLANK(C5),"",C5)</f>
        <v>82.6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76.5</v>
      </c>
      <c r="I14" s="621">
        <f t="shared" si="3"/>
        <v>77.2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86.1</v>
      </c>
      <c r="I15" s="622">
        <f t="shared" si="4"/>
        <v>83.5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19" t="str">
        <f>'DEM1'!B2</f>
        <v>Барајево</v>
      </c>
      <c r="B15" s="1119"/>
      <c r="C15" s="1119"/>
      <c r="D15" s="1119"/>
      <c r="E15" s="1119"/>
      <c r="F15" s="1119"/>
      <c r="G15" s="1119"/>
      <c r="H15" s="1119"/>
      <c r="I15" s="1119"/>
      <c r="J15" s="1119"/>
      <c r="K15" s="1119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5" t="s">
        <v>2792</v>
      </c>
      <c r="B33" s="1135"/>
      <c r="C33" s="1135"/>
      <c r="D33" s="1135"/>
      <c r="E33" s="1135"/>
      <c r="F33" s="1135"/>
      <c r="G33" s="1135"/>
      <c r="H33" s="1135"/>
      <c r="I33" s="1135"/>
      <c r="J33" s="1135"/>
      <c r="K33" s="1135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213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13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26449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124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9.3000000000000007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16.600000000000001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-7.3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74.319999999999993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45.6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180.7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2.57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21339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42746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21">
        <f>'DEM2'!A7</f>
        <v>2021</v>
      </c>
      <c r="C60" s="1121"/>
      <c r="D60" s="391"/>
      <c r="E60" s="1121">
        <f>'DEM2'!A8</f>
        <v>2022</v>
      </c>
      <c r="F60" s="1121"/>
      <c r="Y60" s="11"/>
      <c r="Z60" s="15"/>
    </row>
    <row r="61" spans="1:26" ht="18" customHeight="1" x14ac:dyDescent="0.25">
      <c r="A61" s="213"/>
      <c r="B61" s="1121"/>
      <c r="C61" s="1121"/>
      <c r="D61" s="392"/>
      <c r="E61" s="1121"/>
      <c r="F61" s="1121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755</v>
      </c>
      <c r="C63" s="550">
        <f>IF(ISBLANK('DEM2'!C7),"-",'DEM2'!C7)</f>
        <v>823</v>
      </c>
      <c r="D63" s="550"/>
      <c r="E63" s="550">
        <f>IF(ISBLANK('DEM2'!D8),"-",'DEM2'!D8)</f>
        <v>771</v>
      </c>
      <c r="F63" s="550">
        <f>IF(ISBLANK('DEM2'!C8),"-",'DEM2'!C8)</f>
        <v>847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970</v>
      </c>
      <c r="C64" s="319">
        <f>IF(ISBLANK('DEM2'!F7),"-",'DEM2'!F7)</f>
        <v>1078</v>
      </c>
      <c r="D64" s="791"/>
      <c r="E64" s="319">
        <f>IF(ISBLANK('DEM2'!G8),"-",'DEM2'!G8)</f>
        <v>929</v>
      </c>
      <c r="F64" s="319">
        <f>IF(ISBLANK('DEM2'!F8),"-",'DEM2'!F8)</f>
        <v>1011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531</v>
      </c>
      <c r="C65" s="347">
        <f>IF(ISBLANK('DEM2'!I7),"-",'DEM2'!I7)</f>
        <v>572</v>
      </c>
      <c r="D65" s="395"/>
      <c r="E65" s="347">
        <f>IF(ISBLANK('DEM2'!J8),"-",'DEM2'!J8)</f>
        <v>484</v>
      </c>
      <c r="F65" s="347">
        <f>IF(ISBLANK('DEM2'!I8),"-",'DEM2'!I8)</f>
        <v>536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2120</v>
      </c>
      <c r="C66" s="350">
        <f>IF(ISBLANK('DEM2'!L7),"-",'DEM2'!L7)</f>
        <v>2318</v>
      </c>
      <c r="D66" s="396"/>
      <c r="E66" s="350">
        <f>IF(ISBLANK('DEM2'!M8),"-",'DEM2'!M8)</f>
        <v>2063</v>
      </c>
      <c r="F66" s="350">
        <f>IF(ISBLANK('DEM2'!L8),"-",'DEM2'!L8)</f>
        <v>2269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2039</v>
      </c>
      <c r="C67" s="347">
        <f>IF(ISBLANK('DEM2'!O7),"-",'DEM2'!O7)</f>
        <v>2177</v>
      </c>
      <c r="D67" s="395"/>
      <c r="E67" s="347">
        <f>IF(ISBLANK('DEM2'!P8),"-",'DEM2'!P8)</f>
        <v>1900</v>
      </c>
      <c r="F67" s="347">
        <f>IF(ISBLANK('DEM2'!O8),"-",'DEM2'!O8)</f>
        <v>2033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7824</v>
      </c>
      <c r="C68" s="319">
        <f>IF(ISBLANK('DEM2'!R7),"-",'DEM2'!R7)</f>
        <v>8419</v>
      </c>
      <c r="D68" s="397"/>
      <c r="E68" s="319">
        <f>IF(ISBLANK('DEM2'!S8),"-",'DEM2'!S8)</f>
        <v>7762</v>
      </c>
      <c r="F68" s="319">
        <f>IF(ISBLANK('DEM2'!R8),"-",'DEM2'!R8)</f>
        <v>8230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13309</v>
      </c>
      <c r="C69" s="465">
        <f>IF(ISBLANK('DEM2'!U7),"-",'DEM2'!U7)</f>
        <v>13299</v>
      </c>
      <c r="D69" s="801"/>
      <c r="E69" s="465">
        <f>IF(ISBLANK('DEM2'!V8),"-",'DEM2'!V8)</f>
        <v>13280</v>
      </c>
      <c r="F69" s="465">
        <f>IF(ISBLANK('DEM2'!U8),"-",'DEM2'!U8)</f>
        <v>13169</v>
      </c>
      <c r="Y69" s="11"/>
      <c r="Z69" s="15"/>
    </row>
    <row r="70" spans="1:26" ht="24.95" customHeight="1" x14ac:dyDescent="0.25">
      <c r="A70" s="1127" t="s">
        <v>1564</v>
      </c>
      <c r="B70" s="1127"/>
      <c r="C70" s="1127"/>
      <c r="D70" s="1127"/>
      <c r="E70" s="1127"/>
      <c r="F70" s="1127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4.7</v>
      </c>
      <c r="G116" s="409">
        <f>IF(ISBLANK('DEM2'!E24),"-",'DEM2'!E24)</f>
        <v>4.7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7" t="s">
        <v>2733</v>
      </c>
      <c r="G118" s="1177"/>
      <c r="H118" s="1177"/>
      <c r="I118" s="1177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4799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8860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33.5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63570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1148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44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4" t="s">
        <v>1461</v>
      </c>
      <c r="B234" s="1104"/>
      <c r="C234" s="807">
        <f>IF(ISBLANK(SIROMASTVO1!B6),"-",SIROMASTVO1!B6)</f>
        <v>21.9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3" t="s">
        <v>1205</v>
      </c>
      <c r="B235" s="1103"/>
      <c r="C235" s="545">
        <f>IF(ISBLANK(SIROMASTVO1!B7),"-",SIROMASTVO1!B7)</f>
        <v>26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4" t="s">
        <v>1206</v>
      </c>
      <c r="B236" s="1144"/>
      <c r="C236" s="545">
        <f>IF(ISBLANK(SIROMASTVO1!B4),"-",SIROMASTVO1!B4)</f>
        <v>33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7" t="s">
        <v>1462</v>
      </c>
      <c r="B237" s="1117"/>
      <c r="C237" s="808">
        <f>IF(ISBLANK(SIROMASTVO1!B5),"-",SIROMASTVO1!B5)</f>
        <v>6.8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2" t="s">
        <v>2801</v>
      </c>
      <c r="B242" s="1162"/>
      <c r="C242" s="1162"/>
      <c r="D242" s="1162"/>
      <c r="E242" s="1162"/>
      <c r="F242" s="1162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6" t="s">
        <v>969</v>
      </c>
      <c r="B243" s="1106"/>
      <c r="C243" s="1106"/>
      <c r="D243" s="1106"/>
      <c r="E243" s="1136">
        <f>IF(ISBLANK('EKO4'!B8),"-",'EKO4'!B8)</f>
        <v>1574668</v>
      </c>
      <c r="F243" s="1136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10" t="s">
        <v>965</v>
      </c>
      <c r="B244" s="1110"/>
      <c r="C244" s="1110"/>
      <c r="D244" s="1110"/>
      <c r="E244" s="1141">
        <f>IF(ISBLANK('EKO4'!B9),"-",'EKO4'!B9)</f>
        <v>59536</v>
      </c>
      <c r="F244" s="1141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1463</v>
      </c>
      <c r="B245" s="1175"/>
      <c r="C245" s="1175"/>
      <c r="D245" s="1175"/>
      <c r="E245" s="1142">
        <f>IF(ISBLANK('EKO6'!D6),"-",'EKO6'!D6)</f>
        <v>655600</v>
      </c>
      <c r="F245" s="1142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6" t="s">
        <v>983</v>
      </c>
      <c r="B246" s="1166"/>
      <c r="C246" s="1166"/>
      <c r="D246" s="1166"/>
      <c r="E246" s="1137">
        <f>IF(ISBLANK(OBRAZ9!B5),"-",OBRAZ9!B5)</f>
        <v>325763</v>
      </c>
      <c r="F246" s="113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7" t="s">
        <v>1464</v>
      </c>
      <c r="B247" s="1167"/>
      <c r="C247" s="1167"/>
      <c r="D247" s="1167"/>
      <c r="E247" s="1169">
        <f>IF(ISBLANK('EKO6'!E6),"-",'EKO6'!E6)</f>
        <v>24787</v>
      </c>
      <c r="F247" s="1169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8" t="s">
        <v>1465</v>
      </c>
      <c r="B248" s="1168"/>
      <c r="C248" s="1168"/>
      <c r="D248" s="1168"/>
      <c r="E248" s="1170">
        <f>IF(ISBLANK('EKO6'!B6),"-",'EKO6'!B6)</f>
        <v>301319</v>
      </c>
      <c r="F248" s="1170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7" t="s">
        <v>1466</v>
      </c>
      <c r="B249" s="1167"/>
      <c r="C249" s="1167"/>
      <c r="D249" s="1167"/>
      <c r="E249" s="1169">
        <f>IF(ISBLANK('EKO6'!C6),"-",'EKO6'!C6)</f>
        <v>11392</v>
      </c>
      <c r="F249" s="1169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9" t="s">
        <v>1467</v>
      </c>
      <c r="B250" s="1139"/>
      <c r="C250" s="1139"/>
      <c r="D250" s="1139"/>
      <c r="E250" s="1170">
        <f>IF(ISBLANK('EKO6'!F6),"-",'EKO6'!F6)</f>
        <v>0</v>
      </c>
      <c r="F250" s="1170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0" t="s">
        <v>1468</v>
      </c>
      <c r="B251" s="1140"/>
      <c r="C251" s="1140"/>
      <c r="D251" s="1140"/>
      <c r="E251" s="1138">
        <f>IF(ISBLANK('EKO6'!G6),"-",'EKO6'!G6)</f>
        <v>0</v>
      </c>
      <c r="F251" s="1138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8" t="s">
        <v>2802</v>
      </c>
      <c r="B255" s="1128"/>
      <c r="C255" s="1128"/>
      <c r="D255" s="1128"/>
      <c r="E255" s="1128"/>
      <c r="F255" s="1128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6" t="s">
        <v>966</v>
      </c>
      <c r="B256" s="1106"/>
      <c r="C256" s="1106"/>
      <c r="D256" s="1106"/>
      <c r="E256" s="1136">
        <f>IF(ISBLANK('EKO4'!B4),"-",'EKO4'!B4)</f>
        <v>701733</v>
      </c>
      <c r="F256" s="1136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10" t="s">
        <v>971</v>
      </c>
      <c r="B257" s="1110"/>
      <c r="C257" s="1110"/>
      <c r="D257" s="1110"/>
      <c r="E257" s="1141">
        <f>IF(ISBLANK('EKO4'!B5),"-",'EKO4'!B5)</f>
        <v>26532</v>
      </c>
      <c r="F257" s="1141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9" t="s">
        <v>967</v>
      </c>
      <c r="B258" s="1109"/>
      <c r="C258" s="1109"/>
      <c r="D258" s="1109"/>
      <c r="E258" s="1142">
        <f>IF(ISBLANK('EKO4'!B6),"-",'EKO4'!B6)</f>
        <v>637144</v>
      </c>
      <c r="F258" s="1142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7" t="s">
        <v>968</v>
      </c>
      <c r="B259" s="1107"/>
      <c r="C259" s="1107"/>
      <c r="D259" s="1107"/>
      <c r="E259" s="1138">
        <f>IF(ISBLANK('EKO4'!B7),"-",'EKO4'!B7)</f>
        <v>24090</v>
      </c>
      <c r="F259" s="1138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6" t="s">
        <v>1575</v>
      </c>
      <c r="B262" s="1176"/>
      <c r="C262" s="1176"/>
      <c r="D262" s="1176"/>
      <c r="E262" s="1176"/>
      <c r="F262" s="1176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36">
        <f>IF(ISBLANK('EKO4'!B10),"-",'EKO4'!B10)</f>
        <v>351</v>
      </c>
      <c r="D263" s="1136"/>
      <c r="E263" s="1136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1383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7" t="s">
        <v>970</v>
      </c>
      <c r="B265" s="1107"/>
      <c r="C265" s="1138">
        <f>IF(ISBLANK('EKO4'!B16),"-",'EKO4'!B16)</f>
        <v>130088</v>
      </c>
      <c r="D265" s="1138"/>
      <c r="E265" s="1138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2668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2778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1674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6247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3" t="s">
        <v>867</v>
      </c>
      <c r="B298" s="1153"/>
      <c r="C298" s="1153"/>
      <c r="D298" s="1153"/>
      <c r="E298" s="1153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21" t="s">
        <v>497</v>
      </c>
      <c r="E299" s="1121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2600</v>
      </c>
      <c r="C300" s="810">
        <f>IF(ISBLANK(POLJ3!C4),"-",POLJ3!C4)</f>
        <v>423</v>
      </c>
      <c r="D300" s="1154">
        <f>IF(ISBLANK(POLJ3!D4),"-",POLJ3!D4)</f>
        <v>2177</v>
      </c>
      <c r="E300" s="1154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3058</v>
      </c>
      <c r="C301" s="791">
        <f>IF(ISBLANK(POLJ3!C5),"-",POLJ3!C5)</f>
        <v>1990</v>
      </c>
      <c r="D301" s="1155">
        <f>IF(ISBLANK(POLJ3!D5),"-",POLJ3!D5)</f>
        <v>1068</v>
      </c>
      <c r="E301" s="1155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7</v>
      </c>
      <c r="C302" s="792">
        <f>IF(ISBLANK(POLJ3!C6),"-",POLJ3!C6)</f>
        <v>2</v>
      </c>
      <c r="D302" s="1156">
        <f>IF(ISBLANK(POLJ3!D6),"-",POLJ3!D6)</f>
        <v>5</v>
      </c>
      <c r="E302" s="115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9</v>
      </c>
      <c r="C303" s="793">
        <f>IF(ISBLANK(POLJ3!C7),"-",POLJ3!C7)</f>
        <v>3</v>
      </c>
      <c r="D303" s="1165">
        <f>IF(ISBLANK(POLJ3!D7),"-",POLJ3!D7)</f>
        <v>6</v>
      </c>
      <c r="E303" s="1165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2668</v>
      </c>
      <c r="C304" s="809">
        <f>IF(ISBLANK(POLJ3!C8),"-",POLJ3!C8)</f>
        <v>407</v>
      </c>
      <c r="D304" s="1123">
        <f>IF(ISBLANK(POLJ3!D8),"-",POLJ3!D8)</f>
        <v>2261</v>
      </c>
      <c r="E304" s="1123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24">
        <f>IF(ISBLANK(POLJ2!B3),"-",POLJ2!B3)</f>
        <v>210.5</v>
      </c>
      <c r="C310" s="1124"/>
      <c r="D310" s="3"/>
      <c r="E310" s="5"/>
      <c r="F310" s="5"/>
      <c r="G310" s="817" t="s">
        <v>862</v>
      </c>
      <c r="H310" s="818">
        <f>IF(ISBLANK(POLJ2!H3),"-",POLJ2!H3)</f>
        <v>2468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25">
        <f>IF(ISBLANK(POLJ2!B4),"-",POLJ2!B4)</f>
        <v>5696.82</v>
      </c>
      <c r="C311" s="1125"/>
      <c r="D311" s="3"/>
      <c r="E311" s="5"/>
      <c r="F311" s="5"/>
      <c r="G311" s="812" t="s">
        <v>863</v>
      </c>
      <c r="H311" s="250">
        <f>IF(ISBLANK(POLJ2!H4),"-",POLJ2!H4)</f>
        <v>10367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25">
        <f>IF(ISBLANK(POLJ2!B5),"-",POLJ2!B5)</f>
        <v>324.91000000000003</v>
      </c>
      <c r="C312" s="1125"/>
      <c r="D312" s="3"/>
      <c r="E312" s="5"/>
      <c r="F312" s="5"/>
      <c r="G312" s="812" t="s">
        <v>864</v>
      </c>
      <c r="H312" s="250">
        <f>IF(ISBLANK(POLJ2!H5),"-",POLJ2!H5)</f>
        <v>8962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25">
        <f>IF(ISBLANK(POLJ2!B6),"-",POLJ2!B6)</f>
        <v>6.71</v>
      </c>
      <c r="C313" s="1125"/>
      <c r="D313" s="3"/>
      <c r="E313" s="5"/>
      <c r="F313" s="5"/>
      <c r="G313" s="814" t="s">
        <v>865</v>
      </c>
      <c r="H313" s="251">
        <f>IF(ISBLANK(POLJ2!H6),"-",POLJ2!H6)</f>
        <v>74855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25">
        <f>IF(ISBLANK(POLJ2!B7),"-",POLJ2!B7)</f>
        <v>1.7</v>
      </c>
      <c r="C314" s="1125"/>
      <c r="D314" s="3"/>
      <c r="E314" s="5"/>
      <c r="F314" s="5"/>
      <c r="G314" s="816" t="s">
        <v>855</v>
      </c>
      <c r="H314" s="819">
        <f>IF(ISBLANK(POLJ2!H7),"-",POLJ2!H7)</f>
        <v>96652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26">
        <f>IF(ISBLANK(POLJ2!B8),"-",POLJ2!B8)</f>
        <v>2116.5700000000002</v>
      </c>
      <c r="C315" s="1126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52">
        <f>IF(ISBLANK(POLJ2!B9),"-",POLJ2!B9)</f>
        <v>8357.2099999999991</v>
      </c>
      <c r="C316" s="115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9" t="s">
        <v>899</v>
      </c>
      <c r="B361" s="1179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8" t="s">
        <v>2066</v>
      </c>
      <c r="H361" s="1178"/>
      <c r="I361" s="1178"/>
      <c r="J361" s="1178"/>
      <c r="K361" s="1178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10" t="s">
        <v>900</v>
      </c>
      <c r="B362" s="1110"/>
      <c r="C362" s="347">
        <f>IF(ISBLANK(OBRAZ1!B5),"-",OBRAZ1!B5)</f>
        <v>9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9" t="s">
        <v>1339</v>
      </c>
      <c r="B363" s="1109"/>
      <c r="C363" s="350">
        <f>IF(ISBLANK(OBRAZ1!B6),"-",OBRAZ1!B6)</f>
        <v>192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10" t="s">
        <v>508</v>
      </c>
      <c r="B364" s="1110"/>
      <c r="C364" s="411">
        <f>IF(ISBLANK(OBRAZ1!B7),"-",OBRAZ1!B7)</f>
        <v>33.9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700</v>
      </c>
      <c r="I364" s="810">
        <f>IF(ISBLANK(OBRAZ2!I6),"-",OBRAZ2!I6)</f>
        <v>0</v>
      </c>
      <c r="J364" s="810">
        <f>IF(ISBLANK(OBRAZ2!J6),"-",OBRAZ2!J6)</f>
        <v>700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9" t="s">
        <v>1340</v>
      </c>
      <c r="B365" s="1109"/>
      <c r="C365" s="350">
        <f>IF(ISBLANK(OBRAZ1!B8),"-",OBRAZ1!B8)</f>
        <v>312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3</v>
      </c>
      <c r="I365" s="418">
        <f>IF(ISBLANK(OBRAZ2!I7),"-",OBRAZ2!I7)</f>
        <v>0</v>
      </c>
      <c r="J365" s="418">
        <f>IF(ISBLANK(OBRAZ2!J7),"-",OBRAZ2!J7)</f>
        <v>3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10" t="s">
        <v>930</v>
      </c>
      <c r="B366" s="1110"/>
      <c r="C366" s="411">
        <f>IF(ISBLANK(OBRAZ1!B9),"-",OBRAZ1!B9)</f>
        <v>53.2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4" t="s">
        <v>1341</v>
      </c>
      <c r="B367" s="1174"/>
      <c r="C367" s="355">
        <f>IF(ISBLANK(OBRAZ1!B10),"-",OBRAZ1!B10)</f>
        <v>204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71.543408360128609</v>
      </c>
      <c r="I377" s="853">
        <f>IF(ISBLANK(OBRAZ2!C14),"-",OBRAZ2!C23)</f>
        <v>73.428571428571431</v>
      </c>
      <c r="J377" s="853">
        <f>IF(ISBLANK(OBRAZ2!D14),"-",OBRAZ2!D23)</f>
        <v>71.186440677966104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10.128617363344052</v>
      </c>
      <c r="I379" s="853">
        <f>IF(ISBLANK(OBRAZ2!C16),"-",OBRAZ2!C25)</f>
        <v>9.2857142857142865</v>
      </c>
      <c r="J379" s="853">
        <f>IF(ISBLANK(OBRAZ2!D16),"-",OBRAZ2!D25)</f>
        <v>12.570621468926554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18.327974276527332</v>
      </c>
      <c r="I380" s="854">
        <f>IF(ISBLANK(OBRAZ2!C17),"-",OBRAZ2!C26)</f>
        <v>17.285714285714285</v>
      </c>
      <c r="J380" s="854">
        <f>IF(ISBLANK(OBRAZ2!D17),"-",OBRAZ2!D26)</f>
        <v>16.242937853107346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2" t="s">
        <v>1342</v>
      </c>
      <c r="B408" s="1122"/>
      <c r="C408" s="550">
        <f>IF(ISBLANK(OBRAZ5!B4),"-",OBRAZ5!B4)</f>
        <v>2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4" t="s">
        <v>1343</v>
      </c>
      <c r="B409" s="1114"/>
      <c r="C409" s="347">
        <f>IF(ISBLANK(OBRAZ5!B5),"-",OBRAZ5!B5)</f>
        <v>15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9" t="s">
        <v>1344</v>
      </c>
      <c r="B410" s="1109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455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851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3" t="s">
        <v>1345</v>
      </c>
      <c r="B413" s="1113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371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67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30" t="s">
        <v>1008</v>
      </c>
      <c r="B416" s="1130"/>
      <c r="C416" s="408">
        <f>IF(ISBLANK(OBRAZ5!B12),"-",OBRAZ5!B12)</f>
        <v>87.4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1346</v>
      </c>
      <c r="B417" s="1113"/>
      <c r="C417" s="319">
        <f>IF(ISBLANK(OBRAZ5!B13),"-",OBRAZ5!B13)</f>
        <v>212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1" t="s">
        <v>514</v>
      </c>
      <c r="B418" s="1111"/>
      <c r="C418" s="409">
        <f>IF(ISBLANK(OBRAZ5!B14),"-",OBRAZ5!B14)</f>
        <v>85.8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1471</v>
      </c>
      <c r="B419" s="1110"/>
      <c r="C419" s="411">
        <f>IF(ISBLANK(OBRAZ5!B15),"-",OBRAZ5!B15)</f>
        <v>0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3" t="s">
        <v>515</v>
      </c>
      <c r="B420" s="1113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7" t="s">
        <v>516</v>
      </c>
      <c r="B421" s="1107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3" t="s">
        <v>1347</v>
      </c>
      <c r="B444" s="1133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4" t="s">
        <v>1348</v>
      </c>
      <c r="B445" s="1134"/>
      <c r="C445" s="319">
        <f>IF(COUNT(OBRAZ8!B7,OBRAZ8!E7,OBRAZ8!H7)=0,"-",OBRAZ8!K7)</f>
        <v>415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1" t="s">
        <v>520</v>
      </c>
      <c r="B446" s="1131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9" t="s">
        <v>1349</v>
      </c>
      <c r="B447" s="1159"/>
      <c r="C447" s="350">
        <f>IF(COUNT(OBRAZ8!B23,OBRAZ8!E23,OBRAZ8!H23)=0,"-",OBRAZ8!K23)</f>
        <v>136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1" t="s">
        <v>1472</v>
      </c>
      <c r="B448" s="1131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8" t="s">
        <v>1473</v>
      </c>
      <c r="B449" s="1108"/>
      <c r="C449" s="409">
        <f>IF(ISBLANK(OBRAZ7!B9),"-",OBRAZ7!B9)</f>
        <v>0.7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7" t="s">
        <v>521</v>
      </c>
      <c r="B450" s="1157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0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6" t="s">
        <v>525</v>
      </c>
      <c r="B490" s="1106"/>
      <c r="C490" s="1106"/>
      <c r="D490" s="826"/>
      <c r="E490" s="550">
        <f>IF(ISBLANK(ZDRAV1!B4),"-",ZDRAV1!B4)</f>
        <v>35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3" t="s">
        <v>2242</v>
      </c>
      <c r="B491" s="1113"/>
      <c r="C491" s="1113"/>
      <c r="D491" s="787"/>
      <c r="E491" s="409">
        <f>IF(ISBLANK(ZDRAV1!B5),"-",ZDRAV1!B5)</f>
        <v>1.3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3" t="s">
        <v>2751</v>
      </c>
      <c r="B492" s="1113"/>
      <c r="C492" s="1113"/>
      <c r="D492" s="787"/>
      <c r="E492" s="409">
        <f>IF(ISBLANK(ZDRAV1!B6),"-",ZDRAV1!B6)</f>
        <v>0.8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3" t="s">
        <v>2750</v>
      </c>
      <c r="B493" s="1113"/>
      <c r="C493" s="1113"/>
      <c r="D493" s="787"/>
      <c r="E493" s="409">
        <f>IF(ISBLANK(ZDRAV1!B7),"-",ZDRAV1!B7)</f>
        <v>0.5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3" t="s">
        <v>2752</v>
      </c>
      <c r="B494" s="1113"/>
      <c r="C494" s="1113"/>
      <c r="D494" s="787"/>
      <c r="E494" s="409">
        <f>IF(ISBLANK(ZDRAV1!B8),"-",ZDRAV1!B8)</f>
        <v>0.26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10" t="s">
        <v>2745</v>
      </c>
      <c r="B495" s="1110"/>
      <c r="C495" s="1110"/>
      <c r="D495" s="785"/>
      <c r="E495" s="411">
        <f>IF(ISBLANK(ZDRAV1!B9),"-",ZDRAV1!B9)</f>
        <v>1.5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9" t="s">
        <v>526</v>
      </c>
      <c r="B496" s="1109"/>
      <c r="C496" s="1109"/>
      <c r="D496" s="784"/>
      <c r="E496" s="408">
        <f>IF(ISBLANK(ZDRAV1!B10),"-",ZDRAV1!B10)</f>
        <v>114.1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10" t="s">
        <v>528</v>
      </c>
      <c r="B497" s="1110"/>
      <c r="C497" s="1110"/>
      <c r="D497" s="785"/>
      <c r="E497" s="411">
        <f>IF(ISBLANK(ZDRAV1!B11),"-",ZDRAV1!B11)</f>
        <v>0.95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9" t="s">
        <v>1675</v>
      </c>
      <c r="B498" s="1109"/>
      <c r="C498" s="1109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10" t="s">
        <v>2746</v>
      </c>
      <c r="B499" s="1110"/>
      <c r="C499" s="1110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3" t="s">
        <v>2243</v>
      </c>
      <c r="B500" s="1113"/>
      <c r="C500" s="1113"/>
      <c r="D500" s="391"/>
      <c r="E500" s="409">
        <f>IF(ISBLANK(ZDRAV1!B18),"-",ZDRAV1!B18)</f>
        <v>79.099999999999994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7" t="s">
        <v>2244</v>
      </c>
      <c r="B501" s="1107"/>
      <c r="C501" s="1107"/>
      <c r="D501" s="827"/>
      <c r="E501" s="803">
        <f>IF(ISBLANK(ZDRAV1!B19),"-",ZDRAV1!B19)</f>
        <v>60.5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06" t="s">
        <v>1350</v>
      </c>
      <c r="B527" s="1106"/>
      <c r="C527" s="1106"/>
      <c r="D527" s="800"/>
      <c r="E527" s="550">
        <f>IF(ISBLANK('SOC1'!B4),"-",'SOC1'!B4)</f>
        <v>1235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0" t="s">
        <v>1562</v>
      </c>
      <c r="B528" s="1110"/>
      <c r="C528" s="1110"/>
      <c r="D528" s="785"/>
      <c r="E528" s="411">
        <f>IF(ISBLANK('SOC1'!B5),"-",'SOC1'!B5)</f>
        <v>4.7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3" t="s">
        <v>1563</v>
      </c>
      <c r="B529" s="1113"/>
      <c r="C529" s="1113"/>
      <c r="D529" s="787"/>
      <c r="E529" s="319">
        <f>IF(ISBLANK('SOC1'!B8),"-",'SOC1'!B8)</f>
        <v>9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3" t="s">
        <v>960</v>
      </c>
      <c r="B530" s="1113"/>
      <c r="C530" s="1113"/>
      <c r="D530" s="787"/>
      <c r="E530" s="319">
        <f>IF(ISBLANK('SOC1'!B9),"-",'SOC1'!B9)</f>
        <v>137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7" t="s">
        <v>961</v>
      </c>
      <c r="B531" s="1107"/>
      <c r="C531" s="1107"/>
      <c r="D531" s="828"/>
      <c r="E531" s="465">
        <f>IF(ISBLANK('SOC1'!B10),"-",'SOC1'!B10)</f>
        <v>2941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3" t="s">
        <v>1499</v>
      </c>
      <c r="B545" s="1143"/>
      <c r="C545" s="1143"/>
      <c r="D545" s="829"/>
      <c r="E545" s="830">
        <f>IF(ISBLANK('SOC9'!E7),"-",'SOC9'!E7)</f>
        <v>13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1" t="s">
        <v>1500</v>
      </c>
      <c r="B546" s="1111"/>
      <c r="C546" s="1111"/>
      <c r="D546" s="786"/>
      <c r="E546" s="319">
        <f>IF(ISBLANK('SOC3'!B4),"-",'SOC3'!B4)</f>
        <v>7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1501</v>
      </c>
      <c r="B547" s="1114"/>
      <c r="C547" s="1114"/>
      <c r="D547" s="782"/>
      <c r="E547" s="411">
        <f>IF(ISBLANK('SOC3'!B5),"-",'SOC3'!B5)</f>
        <v>1.6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30" t="s">
        <v>1502</v>
      </c>
      <c r="B548" s="1130"/>
      <c r="C548" s="1130"/>
      <c r="D548" s="788"/>
      <c r="E548" s="408">
        <f>IF(ISBLANK('SOC3'!B6),"-",'SOC3'!B6)</f>
        <v>0.2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4" t="s">
        <v>1503</v>
      </c>
      <c r="B549" s="1114"/>
      <c r="C549" s="1114"/>
      <c r="D549" s="782"/>
      <c r="E549" s="411">
        <f>IF(ISBLANK('SOC3'!B7),"-",'SOC3'!B7)</f>
        <v>1.4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3" t="s">
        <v>1504</v>
      </c>
      <c r="B550" s="1173"/>
      <c r="C550" s="1173"/>
      <c r="D550" s="794"/>
      <c r="E550" s="416">
        <f>IF(ISBLANK('SOC3'!B8),"-",'SOC3'!B8)</f>
        <v>0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3" t="s">
        <v>1679</v>
      </c>
      <c r="B551" s="1113"/>
      <c r="C551" s="1113"/>
      <c r="D551" s="787"/>
      <c r="E551" s="319">
        <f>IF(ISBLANK('SOC3'!B9),"-",'SOC3'!B9)</f>
        <v>22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7" t="s">
        <v>1680</v>
      </c>
      <c r="B552" s="1107"/>
      <c r="C552" s="1107"/>
      <c r="D552" s="828"/>
      <c r="E552" s="803">
        <f>IF(ISBLANK('SOC3'!B10),"-",'SOC3'!B10)</f>
        <v>0.3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2"/>
      <c r="B553" s="1112"/>
      <c r="C553" s="111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6" t="s">
        <v>1505</v>
      </c>
      <c r="B564" s="1106"/>
      <c r="C564" s="1106"/>
      <c r="D564" s="826"/>
      <c r="E564" s="550">
        <f>IF(ISBLANK('SOC5'!B4),"-",'SOC5'!B4)</f>
        <v>255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10" t="s">
        <v>1506</v>
      </c>
      <c r="B565" s="1110"/>
      <c r="C565" s="1110"/>
      <c r="D565" s="785"/>
      <c r="E565" s="411">
        <f>IF(ISBLANK('SOC5'!B5),"-",'SOC5'!B5)</f>
        <v>1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9" t="s">
        <v>1507</v>
      </c>
      <c r="B566" s="1109"/>
      <c r="C566" s="1109"/>
      <c r="D566" s="784"/>
      <c r="E566" s="350">
        <f>IF(ISBLANK('SOC5'!B6),"-",'SOC5'!B6)</f>
        <v>354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1508</v>
      </c>
      <c r="B567" s="1110"/>
      <c r="C567" s="1110"/>
      <c r="D567" s="785"/>
      <c r="E567" s="411">
        <f>IF(ISBLANK('SOC5'!B7),"-",'SOC5'!B7)</f>
        <v>8.1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9" t="s">
        <v>1509</v>
      </c>
      <c r="B568" s="1109"/>
      <c r="C568" s="1109"/>
      <c r="D568" s="784"/>
      <c r="E568" s="350">
        <f>IF(ISBLANK('SOC5'!B8),"-",'SOC5'!B8)</f>
        <v>149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10" t="s">
        <v>1510</v>
      </c>
      <c r="B569" s="1110"/>
      <c r="C569" s="1110"/>
      <c r="D569" s="785"/>
      <c r="E569" s="411">
        <f>IF(ISBLANK('SOC5'!B9),"-",'SOC5'!B9)</f>
        <v>3.4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3" t="s">
        <v>1511</v>
      </c>
      <c r="B570" s="1113"/>
      <c r="C570" s="1113"/>
      <c r="D570" s="787"/>
      <c r="E570" s="319">
        <f>IF('SOC6'!E7&gt;0,'SOC6'!E7,"-")</f>
        <v>44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3" t="s">
        <v>1512</v>
      </c>
      <c r="B571" s="1113"/>
      <c r="C571" s="1113"/>
      <c r="D571" s="787"/>
      <c r="E571" s="319">
        <f>IF(ISBLANK('SOC5'!B11),"-",'SOC5'!B11)</f>
        <v>109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7" t="s">
        <v>1513</v>
      </c>
      <c r="B572" s="1107"/>
      <c r="C572" s="1107"/>
      <c r="D572" s="828"/>
      <c r="E572" s="803">
        <f>IF(ISBLANK('SOC5'!B12),"-",'SOC5'!B12)</f>
        <v>0.4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2" t="s">
        <v>1278</v>
      </c>
      <c r="B597" s="1122"/>
      <c r="C597" s="1122"/>
      <c r="D597" s="832"/>
      <c r="E597" s="550">
        <f>IF(ISBLANK('SOC7'!B5),"-",'SOC7'!B5)</f>
        <v>26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1279</v>
      </c>
      <c r="B598" s="1114"/>
      <c r="C598" s="1114"/>
      <c r="D598" s="782"/>
      <c r="E598" s="347">
        <f>IF(ISBLANK('SOC7'!B6),"-",'SOC7'!B6)</f>
        <v>53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1" t="s">
        <v>534</v>
      </c>
      <c r="B599" s="1111"/>
      <c r="C599" s="1111"/>
      <c r="D599" s="786"/>
      <c r="E599" s="319">
        <f>IF(ISBLANK('SOC7'!B9),"-",'SOC7'!B9)</f>
        <v>18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5" t="s">
        <v>931</v>
      </c>
      <c r="B600" s="1115"/>
      <c r="C600" s="1115"/>
      <c r="D600" s="833"/>
      <c r="E600" s="465">
        <f>IF(ISBLANK('SOC7'!B10),"-",'SOC7'!B10)</f>
        <v>6.1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6" t="s">
        <v>953</v>
      </c>
      <c r="B626" s="1106"/>
      <c r="C626" s="1106"/>
      <c r="D626" s="826"/>
      <c r="E626" s="802">
        <f>IF(ISBLANK(IZBORI!B4),"-",IZBORI!B4)</f>
        <v>48.2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7" t="s">
        <v>1558</v>
      </c>
      <c r="B627" s="1107"/>
      <c r="C627" s="1107"/>
      <c r="D627" s="828"/>
      <c r="E627" s="803">
        <f>IF(ISBLANK(IZBORI!B5),"-",IZBORI!B5)</f>
        <v>36.4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6" t="s">
        <v>1351</v>
      </c>
      <c r="B635" s="1106"/>
      <c r="C635" s="1106"/>
      <c r="D635" s="826"/>
      <c r="E635" s="550">
        <f>IF(ISBLANK(PRAV1!B4),"-",PRAV1!B4)</f>
        <v>3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3" t="s">
        <v>1352</v>
      </c>
      <c r="B636" s="1113"/>
      <c r="C636" s="1113"/>
      <c r="D636" s="787"/>
      <c r="E636" s="319">
        <f>IF(ISBLANK(PRAV1!B5),"-",PRAV1!B5)</f>
        <v>73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7" t="s">
        <v>1353</v>
      </c>
      <c r="B637" s="1107"/>
      <c r="C637" s="1107"/>
      <c r="D637" s="828"/>
      <c r="E637" s="465">
        <f>IF(ISBLANK(PRAV1!B6),"-",PRAV1!B6)</f>
        <v>21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2" t="s">
        <v>1474</v>
      </c>
      <c r="B649" s="1122"/>
      <c r="C649" s="1122"/>
      <c r="D649" s="832"/>
      <c r="E649" s="550">
        <f>IF(ISBLANK(SAOBINFR1!B4),"-",SAOBINFR1!B4)</f>
        <v>181.108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3" t="s">
        <v>2253</v>
      </c>
      <c r="B650" s="1113"/>
      <c r="C650" s="1113"/>
      <c r="D650" s="787"/>
      <c r="E650" s="319">
        <f>IF(ISBLANK(SAOBINFR1!B11),"-",SAOBINFR1!B11)</f>
        <v>5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7" t="s">
        <v>1475</v>
      </c>
      <c r="B651" s="1107"/>
      <c r="C651" s="1107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1" t="s">
        <v>2254</v>
      </c>
      <c r="B676" s="1171"/>
      <c r="C676" s="117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2255</v>
      </c>
      <c r="B677" s="1147"/>
      <c r="C677" s="1147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2256</v>
      </c>
      <c r="B678" s="1148"/>
      <c r="C678" s="1148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2257</v>
      </c>
      <c r="B679" s="1149"/>
      <c r="C679" s="1149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2258</v>
      </c>
      <c r="B680" s="1150"/>
      <c r="C680" s="1150"/>
      <c r="D680" s="997"/>
      <c r="E680" s="989">
        <f>IF(ISBLANK(SAOBINFR1!B9),"-",SAOBINFR1!B9)</f>
        <v>8465.01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2259</v>
      </c>
      <c r="B681" s="1151"/>
      <c r="C681" s="1151"/>
      <c r="D681" s="998"/>
      <c r="E681" s="999">
        <f>IF(ISBLANK(SAOBINFR1!B10),"-",SAOBINFR1!B10)</f>
        <v>40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4" t="s">
        <v>1220</v>
      </c>
      <c r="B695" s="1104"/>
      <c r="C695" s="836">
        <f>IF(ISBLANK(INDEKSI1!B6),"-",INDEKSI1!B6)</f>
        <v>15.340719999999999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3" t="s">
        <v>1221</v>
      </c>
      <c r="B696" s="1103"/>
      <c r="C696" s="545">
        <f>IF(ISBLANK(INDEKSI1!B7),"-",INDEKSI1!B7)</f>
        <v>73</v>
      </c>
      <c r="D696" s="3"/>
      <c r="E696" s="5"/>
      <c r="F696" s="5"/>
      <c r="G696" s="839">
        <v>2012</v>
      </c>
      <c r="H696" s="837">
        <f>IF(ISBLANK(INDEKSI2!B5),"-",INDEKSI2!B5)</f>
        <v>28.15</v>
      </c>
      <c r="I696" s="837">
        <f>IF(ISBLANK(INDEKSI2!C5),"-",INDEKSI2!C5)</f>
        <v>91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7" t="s">
        <v>1222</v>
      </c>
      <c r="B697" s="1117"/>
      <c r="C697" s="808">
        <f>IF(ISBLANK(INDEKSI1!B8),"-",INDEKSI1!B8)</f>
        <v>44.73</v>
      </c>
      <c r="D697" s="3"/>
      <c r="E697" s="5"/>
      <c r="F697" s="5"/>
      <c r="G697" s="840">
        <v>2013</v>
      </c>
      <c r="H697" s="561">
        <f>IF(ISBLANK(INDEKSI2!B6),"-",INDEKSI2!B6)</f>
        <v>31.88</v>
      </c>
      <c r="I697" s="561">
        <f>IF(ISBLANK(INDEKSI2!C6),"-",INDEKSI2!C6)</f>
        <v>71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32.11</v>
      </c>
      <c r="I698" s="838">
        <f>IF(ISBLANK(INDEKSI2!C7),"-",INDEKSI2!C7)</f>
        <v>83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60" t="s">
        <v>1930</v>
      </c>
      <c r="B708" s="1160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1487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1193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1" t="s">
        <v>1931</v>
      </c>
      <c r="B711" s="1161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2252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1855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1.5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1.6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2" t="s">
        <v>1287</v>
      </c>
      <c r="C742" s="1172"/>
      <c r="D742" s="1172"/>
      <c r="E742" s="1172"/>
      <c r="F742" s="1172"/>
      <c r="G742" s="1172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12</v>
      </c>
      <c r="D6" s="614">
        <v>0</v>
      </c>
      <c r="E6" s="614">
        <v>12</v>
      </c>
      <c r="F6" s="1042">
        <v>171</v>
      </c>
      <c r="G6" s="614">
        <v>89</v>
      </c>
      <c r="H6" s="982">
        <v>82</v>
      </c>
      <c r="I6" s="1043">
        <v>30.8</v>
      </c>
      <c r="J6" s="614">
        <v>32.1</v>
      </c>
      <c r="K6" s="1044">
        <v>29.5</v>
      </c>
      <c r="L6" s="1042">
        <v>274</v>
      </c>
      <c r="M6" s="614">
        <v>141</v>
      </c>
      <c r="N6" s="1037">
        <v>133</v>
      </c>
      <c r="O6" s="1043">
        <v>46.6</v>
      </c>
      <c r="P6" s="614">
        <v>44.8</v>
      </c>
      <c r="Q6" s="1037">
        <v>48.5</v>
      </c>
      <c r="R6" s="1042">
        <v>177</v>
      </c>
      <c r="S6" s="614">
        <v>90</v>
      </c>
      <c r="T6" s="1044">
        <v>87</v>
      </c>
    </row>
    <row r="7" spans="1:20" x14ac:dyDescent="0.25">
      <c r="A7" s="288">
        <v>2021</v>
      </c>
      <c r="B7" s="604">
        <v>1</v>
      </c>
      <c r="C7" s="603">
        <v>12</v>
      </c>
      <c r="D7" s="614">
        <v>0</v>
      </c>
      <c r="E7" s="614">
        <v>12</v>
      </c>
      <c r="F7" s="1042">
        <v>200</v>
      </c>
      <c r="G7" s="614">
        <v>100</v>
      </c>
      <c r="H7" s="982">
        <v>100</v>
      </c>
      <c r="I7" s="1043">
        <v>37</v>
      </c>
      <c r="J7" s="614">
        <v>35.799999999999997</v>
      </c>
      <c r="K7" s="1044">
        <v>38.200000000000003</v>
      </c>
      <c r="L7" s="1042">
        <v>314</v>
      </c>
      <c r="M7" s="614">
        <v>147</v>
      </c>
      <c r="N7" s="1037">
        <v>167</v>
      </c>
      <c r="O7" s="1043">
        <v>54.4</v>
      </c>
      <c r="P7" s="614">
        <v>49.7</v>
      </c>
      <c r="Q7" s="1037">
        <v>59.4</v>
      </c>
      <c r="R7" s="1042">
        <v>186</v>
      </c>
      <c r="S7" s="614">
        <v>98</v>
      </c>
      <c r="T7" s="1044">
        <v>88</v>
      </c>
    </row>
    <row r="8" spans="1:20" x14ac:dyDescent="0.25">
      <c r="A8" s="221">
        <v>2022</v>
      </c>
      <c r="B8" s="619">
        <v>1</v>
      </c>
      <c r="C8" s="949">
        <v>9</v>
      </c>
      <c r="D8" s="983">
        <v>0</v>
      </c>
      <c r="E8" s="983">
        <v>9</v>
      </c>
      <c r="F8" s="1045">
        <v>192</v>
      </c>
      <c r="G8" s="983">
        <v>115</v>
      </c>
      <c r="H8" s="981">
        <v>77</v>
      </c>
      <c r="I8" s="756">
        <v>33.9</v>
      </c>
      <c r="J8" s="983">
        <v>38.299999999999997</v>
      </c>
      <c r="K8" s="1046">
        <v>29</v>
      </c>
      <c r="L8" s="1045">
        <v>312</v>
      </c>
      <c r="M8" s="983">
        <v>146</v>
      </c>
      <c r="N8" s="693">
        <v>166</v>
      </c>
      <c r="O8" s="756">
        <v>53.2</v>
      </c>
      <c r="P8" s="983">
        <v>48.3</v>
      </c>
      <c r="Q8" s="693">
        <v>58.4</v>
      </c>
      <c r="R8" s="1045">
        <v>204</v>
      </c>
      <c r="S8" s="983">
        <v>111</v>
      </c>
      <c r="T8" s="1046">
        <v>93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2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15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455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851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371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67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87.4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212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85.8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55.084745762711862</v>
      </c>
      <c r="C21" s="741">
        <f>B10/(B7+B10)*100</f>
        <v>44.915254237288138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92.701525054466231</v>
      </c>
      <c r="C22" s="741">
        <f>B11/(B8+B11)*100</f>
        <v>7.2984749455337683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55.084745762711862</v>
      </c>
      <c r="C26" s="741">
        <f>C21</f>
        <v>44.915254237288138</v>
      </c>
    </row>
    <row r="27" spans="1:10" ht="24.75" x14ac:dyDescent="0.25">
      <c r="A27" s="744" t="s">
        <v>1415</v>
      </c>
      <c r="B27" s="741">
        <f>B22</f>
        <v>92.701525054466231</v>
      </c>
      <c r="C27" s="741">
        <f>C22</f>
        <v>7.2984749455337683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0</v>
      </c>
      <c r="C5" s="1005">
        <v>2</v>
      </c>
      <c r="D5" s="916" t="s">
        <v>5</v>
      </c>
      <c r="E5" s="213"/>
      <c r="F5" s="125">
        <v>2020</v>
      </c>
      <c r="G5" s="70">
        <v>2</v>
      </c>
      <c r="H5" s="55">
        <v>0</v>
      </c>
      <c r="I5" s="110">
        <v>2</v>
      </c>
      <c r="J5" s="70">
        <v>16</v>
      </c>
      <c r="K5" s="55">
        <v>0</v>
      </c>
      <c r="L5" s="110">
        <v>16</v>
      </c>
      <c r="M5" s="70">
        <v>467</v>
      </c>
      <c r="N5" s="55">
        <v>859</v>
      </c>
      <c r="O5" s="70">
        <v>399</v>
      </c>
      <c r="P5" s="110">
        <v>68</v>
      </c>
    </row>
    <row r="6" spans="1:16" x14ac:dyDescent="0.25">
      <c r="A6" s="925" t="s">
        <v>267</v>
      </c>
      <c r="B6" s="1006">
        <v>0</v>
      </c>
      <c r="C6" s="1007">
        <v>15</v>
      </c>
      <c r="D6" s="917" t="s">
        <v>5</v>
      </c>
      <c r="E6" s="256"/>
      <c r="F6" s="125">
        <v>2021</v>
      </c>
      <c r="G6" s="214">
        <v>2</v>
      </c>
      <c r="H6" s="58">
        <v>0</v>
      </c>
      <c r="I6" s="162">
        <v>2</v>
      </c>
      <c r="J6" s="214">
        <v>15</v>
      </c>
      <c r="K6" s="58">
        <v>0</v>
      </c>
      <c r="L6" s="162">
        <v>15</v>
      </c>
      <c r="M6" s="214">
        <v>450</v>
      </c>
      <c r="N6" s="58">
        <v>867</v>
      </c>
      <c r="O6" s="214">
        <v>378</v>
      </c>
      <c r="P6" s="162">
        <v>60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2</v>
      </c>
      <c r="H7" s="94">
        <v>0</v>
      </c>
      <c r="I7" s="171">
        <v>2</v>
      </c>
      <c r="J7" s="169">
        <v>15</v>
      </c>
      <c r="K7" s="94">
        <v>0</v>
      </c>
      <c r="L7" s="171">
        <v>15</v>
      </c>
      <c r="M7" s="169">
        <v>455</v>
      </c>
      <c r="N7" s="94">
        <v>851</v>
      </c>
      <c r="O7" s="169">
        <v>371</v>
      </c>
      <c r="P7" s="171">
        <v>67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0</v>
      </c>
      <c r="C11" s="920">
        <f>IF(ISBLANK(C5),"",C5)</f>
        <v>2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15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84.5</v>
      </c>
      <c r="C6" s="460">
        <v>81.900000000000006</v>
      </c>
      <c r="D6" s="978">
        <v>87.3</v>
      </c>
      <c r="E6" s="459">
        <v>0</v>
      </c>
      <c r="F6" s="460">
        <v>0</v>
      </c>
      <c r="G6" s="978">
        <v>0</v>
      </c>
      <c r="H6" s="459">
        <v>0</v>
      </c>
      <c r="I6" s="460">
        <v>0</v>
      </c>
      <c r="J6" s="978">
        <v>0</v>
      </c>
      <c r="K6" s="459">
        <v>246</v>
      </c>
      <c r="L6" s="460">
        <v>128</v>
      </c>
      <c r="M6" s="978">
        <v>118</v>
      </c>
      <c r="N6" s="459">
        <v>89.1</v>
      </c>
      <c r="O6" s="460">
        <v>87.7</v>
      </c>
      <c r="P6" s="978">
        <v>90.8</v>
      </c>
      <c r="Q6" s="459">
        <v>0.7</v>
      </c>
      <c r="R6" s="460">
        <v>1</v>
      </c>
      <c r="S6" s="978">
        <v>0.3</v>
      </c>
    </row>
    <row r="7" spans="1:19" x14ac:dyDescent="0.25">
      <c r="A7" s="288">
        <v>2021</v>
      </c>
      <c r="B7" s="603">
        <v>84.2</v>
      </c>
      <c r="C7" s="614">
        <v>82.8</v>
      </c>
      <c r="D7" s="982">
        <v>85.8</v>
      </c>
      <c r="E7" s="603">
        <v>0</v>
      </c>
      <c r="F7" s="614">
        <v>0</v>
      </c>
      <c r="G7" s="982">
        <v>0</v>
      </c>
      <c r="H7" s="603">
        <v>0</v>
      </c>
      <c r="I7" s="614">
        <v>0</v>
      </c>
      <c r="J7" s="982">
        <v>0</v>
      </c>
      <c r="K7" s="603">
        <v>232</v>
      </c>
      <c r="L7" s="614">
        <v>126</v>
      </c>
      <c r="M7" s="982">
        <v>106</v>
      </c>
      <c r="N7" s="603">
        <v>86.6</v>
      </c>
      <c r="O7" s="614">
        <v>84.6</v>
      </c>
      <c r="P7" s="982">
        <v>89.1</v>
      </c>
      <c r="Q7" s="603">
        <v>0.6</v>
      </c>
      <c r="R7" s="614">
        <v>1</v>
      </c>
      <c r="S7" s="982">
        <v>0.2</v>
      </c>
    </row>
    <row r="8" spans="1:19" x14ac:dyDescent="0.25">
      <c r="A8" s="221">
        <v>2022</v>
      </c>
      <c r="B8" s="949">
        <v>87.4</v>
      </c>
      <c r="C8" s="983">
        <v>86.6</v>
      </c>
      <c r="D8" s="981">
        <v>88.4</v>
      </c>
      <c r="E8" s="949">
        <v>0</v>
      </c>
      <c r="F8" s="983">
        <v>0</v>
      </c>
      <c r="G8" s="981">
        <v>0</v>
      </c>
      <c r="H8" s="949">
        <v>0</v>
      </c>
      <c r="I8" s="983">
        <v>0</v>
      </c>
      <c r="J8" s="981">
        <v>0</v>
      </c>
      <c r="K8" s="949">
        <v>212</v>
      </c>
      <c r="L8" s="983">
        <v>107</v>
      </c>
      <c r="M8" s="981">
        <v>105</v>
      </c>
      <c r="N8" s="949">
        <v>85.8</v>
      </c>
      <c r="O8" s="983">
        <v>77.5</v>
      </c>
      <c r="P8" s="981">
        <v>96.3</v>
      </c>
      <c r="Q8" s="949">
        <v>0</v>
      </c>
      <c r="R8" s="983">
        <v>0.1</v>
      </c>
      <c r="S8" s="981">
        <v>-0.1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1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0.7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655600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24787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193</v>
      </c>
      <c r="C5" s="618">
        <v>101</v>
      </c>
      <c r="D5" s="618">
        <v>92</v>
      </c>
      <c r="E5" s="601">
        <v>200</v>
      </c>
      <c r="F5" s="618">
        <v>81</v>
      </c>
      <c r="G5" s="947">
        <v>119</v>
      </c>
      <c r="H5" s="618">
        <v>101</v>
      </c>
      <c r="I5" s="618">
        <v>38</v>
      </c>
      <c r="J5" s="618">
        <v>63</v>
      </c>
      <c r="K5" s="219">
        <f>SUM(B5,E5,H5)</f>
        <v>494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165</v>
      </c>
      <c r="C6" s="614">
        <v>92</v>
      </c>
      <c r="D6" s="948">
        <v>73</v>
      </c>
      <c r="E6" s="603">
        <v>192</v>
      </c>
      <c r="F6" s="614">
        <v>76</v>
      </c>
      <c r="G6" s="948">
        <v>116</v>
      </c>
      <c r="H6" s="603">
        <v>97</v>
      </c>
      <c r="I6" s="614">
        <v>35</v>
      </c>
      <c r="J6" s="614">
        <v>62</v>
      </c>
      <c r="K6" s="220">
        <f>SUM(B6,E6,H6)</f>
        <v>454</v>
      </c>
      <c r="M6" s="105" t="s">
        <v>292</v>
      </c>
      <c r="N6" s="173">
        <f>IF(ISBLANK(J7),"",J7)</f>
        <v>50</v>
      </c>
      <c r="O6" s="80">
        <f>IF(ISBLANK(I7),"",I7)</f>
        <v>33</v>
      </c>
      <c r="P6" s="213"/>
    </row>
    <row r="7" spans="1:17" ht="24.75" x14ac:dyDescent="0.25">
      <c r="A7" s="220">
        <v>2022</v>
      </c>
      <c r="B7" s="603">
        <v>151</v>
      </c>
      <c r="C7" s="614">
        <v>94</v>
      </c>
      <c r="D7" s="948">
        <v>57</v>
      </c>
      <c r="E7" s="603">
        <v>181</v>
      </c>
      <c r="F7" s="614">
        <v>66</v>
      </c>
      <c r="G7" s="948">
        <v>115</v>
      </c>
      <c r="H7" s="603">
        <v>83</v>
      </c>
      <c r="I7" s="614">
        <v>33</v>
      </c>
      <c r="J7" s="614">
        <v>50</v>
      </c>
      <c r="K7" s="220">
        <f>SUM(B7,E7,H7)</f>
        <v>415</v>
      </c>
      <c r="M7" s="106" t="s">
        <v>293</v>
      </c>
      <c r="N7" s="222">
        <f>IF(ISBLANK(G7),"",G7)</f>
        <v>115</v>
      </c>
      <c r="O7" s="107">
        <f>IF(ISBLANK(F7),"",F7)</f>
        <v>66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57</v>
      </c>
      <c r="O8" s="83">
        <f>IF(ISBLANK(C7),"",C7)</f>
        <v>94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50</v>
      </c>
      <c r="O13" s="80">
        <f>IF(ISBLANK(I7),"",I7)</f>
        <v>33</v>
      </c>
      <c r="P13" s="213"/>
    </row>
    <row r="14" spans="1:17" ht="27.75" customHeight="1" x14ac:dyDescent="0.25">
      <c r="M14" s="106" t="s">
        <v>523</v>
      </c>
      <c r="N14" s="222">
        <f>IF(ISBLANK(G7),"",G7)</f>
        <v>115</v>
      </c>
      <c r="O14" s="107">
        <f>IF(ISBLANK(F7),"",F7)</f>
        <v>66</v>
      </c>
      <c r="P14" s="213"/>
    </row>
    <row r="15" spans="1:17" ht="26.25" customHeight="1" x14ac:dyDescent="0.25">
      <c r="M15" s="108" t="s">
        <v>524</v>
      </c>
      <c r="N15" s="172">
        <f>IF(ISBLANK(D7),"",D7)</f>
        <v>57</v>
      </c>
      <c r="O15" s="83">
        <f>IF(ISBLANK(C7),"",C7)</f>
        <v>94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69</v>
      </c>
      <c r="C21" s="618">
        <v>37</v>
      </c>
      <c r="D21" s="618">
        <v>32</v>
      </c>
      <c r="E21" s="601">
        <v>80</v>
      </c>
      <c r="F21" s="618">
        <v>28</v>
      </c>
      <c r="G21" s="947">
        <v>52</v>
      </c>
      <c r="H21" s="618">
        <v>0</v>
      </c>
      <c r="I21" s="618">
        <v>0</v>
      </c>
      <c r="J21" s="618">
        <v>0</v>
      </c>
      <c r="K21" s="219">
        <f>SUM(B21,E21,H21)</f>
        <v>149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76</v>
      </c>
      <c r="C22" s="1037">
        <v>37</v>
      </c>
      <c r="D22" s="982">
        <v>39</v>
      </c>
      <c r="E22" s="1043">
        <v>52</v>
      </c>
      <c r="F22" s="1037">
        <v>19</v>
      </c>
      <c r="G22" s="982">
        <v>33</v>
      </c>
      <c r="H22" s="1043">
        <v>24</v>
      </c>
      <c r="I22" s="1037">
        <v>10</v>
      </c>
      <c r="J22" s="1037">
        <v>14</v>
      </c>
      <c r="K22" s="220">
        <f>SUM(B22,E22,H22)</f>
        <v>152</v>
      </c>
      <c r="M22" s="105" t="s">
        <v>292</v>
      </c>
      <c r="N22" s="173">
        <f>IF(ISBLANK(J23),"",J23)</f>
        <v>14</v>
      </c>
      <c r="O22" s="80">
        <f>IF(ISBLANK(I23),"",I23)</f>
        <v>8</v>
      </c>
      <c r="P22" s="213"/>
    </row>
    <row r="23" spans="1:17" ht="24.75" x14ac:dyDescent="0.25">
      <c r="A23" s="220">
        <v>2022</v>
      </c>
      <c r="B23" s="1043">
        <v>60</v>
      </c>
      <c r="C23" s="1037">
        <v>31</v>
      </c>
      <c r="D23" s="982">
        <v>29</v>
      </c>
      <c r="E23" s="1043">
        <v>54</v>
      </c>
      <c r="F23" s="1037">
        <v>25</v>
      </c>
      <c r="G23" s="982">
        <v>29</v>
      </c>
      <c r="H23" s="1043">
        <v>22</v>
      </c>
      <c r="I23" s="1037">
        <v>8</v>
      </c>
      <c r="J23" s="1037">
        <v>14</v>
      </c>
      <c r="K23" s="220">
        <f>SUM(B23,E23,H23)</f>
        <v>136</v>
      </c>
      <c r="M23" s="106" t="s">
        <v>293</v>
      </c>
      <c r="N23" s="222">
        <f>IF(ISBLANK(G23),"",G23)</f>
        <v>29</v>
      </c>
      <c r="O23" s="107">
        <f>IF(ISBLANK(F23),"",F23)</f>
        <v>25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29</v>
      </c>
      <c r="O24" s="109">
        <f>IF(ISBLANK(C23),"",C23)</f>
        <v>31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14</v>
      </c>
      <c r="O29" s="80">
        <f>IF(ISBLANK(I23),"",I23)</f>
        <v>8</v>
      </c>
      <c r="P29" s="213"/>
    </row>
    <row r="30" spans="1:17" ht="27.75" customHeight="1" x14ac:dyDescent="0.25">
      <c r="M30" s="106" t="s">
        <v>523</v>
      </c>
      <c r="N30" s="222">
        <f>IF(ISBLANK(G23),"",G23)</f>
        <v>29</v>
      </c>
      <c r="O30" s="107">
        <f>IF(ISBLANK(F23),"",F23)</f>
        <v>25</v>
      </c>
      <c r="P30" s="213"/>
    </row>
    <row r="31" spans="1:17" ht="27.75" customHeight="1" x14ac:dyDescent="0.25">
      <c r="M31" s="108" t="s">
        <v>524</v>
      </c>
      <c r="N31" s="223">
        <f>IF(ISBLANK(D23),"",D23)</f>
        <v>29</v>
      </c>
      <c r="O31" s="109">
        <f>IF(ISBLANK(C23),"",C23)</f>
        <v>31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325763</v>
      </c>
      <c r="D5" s="255"/>
    </row>
    <row r="6" spans="1:4" ht="30" x14ac:dyDescent="0.25">
      <c r="A6" s="688" t="s">
        <v>482</v>
      </c>
      <c r="B6" s="619">
        <v>329837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1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1.7</v>
      </c>
      <c r="J6" s="460">
        <v>1.6</v>
      </c>
      <c r="K6" s="978">
        <v>1.7</v>
      </c>
      <c r="L6" s="459"/>
      <c r="M6" s="460"/>
      <c r="N6" s="978"/>
    </row>
    <row r="7" spans="1:14" x14ac:dyDescent="0.25">
      <c r="A7" s="288">
        <v>2021</v>
      </c>
      <c r="B7" s="603">
        <v>1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-0.2</v>
      </c>
      <c r="J7" s="614">
        <v>-0.9</v>
      </c>
      <c r="K7" s="982">
        <v>0.4</v>
      </c>
      <c r="L7" s="603"/>
      <c r="M7" s="614"/>
      <c r="N7" s="982"/>
    </row>
    <row r="8" spans="1:14" x14ac:dyDescent="0.25">
      <c r="A8" s="221">
        <v>2022</v>
      </c>
      <c r="B8" s="949">
        <v>1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0.7</v>
      </c>
      <c r="J8" s="983">
        <v>-0.5</v>
      </c>
      <c r="K8" s="981">
        <v>1.6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103</v>
      </c>
      <c r="C5" s="209">
        <v>74</v>
      </c>
      <c r="G5" s="113"/>
      <c r="H5" s="176" t="s">
        <v>594</v>
      </c>
      <c r="I5" s="209">
        <v>48</v>
      </c>
      <c r="J5" s="209">
        <v>34</v>
      </c>
    </row>
    <row r="6" spans="1:13" ht="15" customHeight="1" x14ac:dyDescent="0.25">
      <c r="A6" s="177" t="s">
        <v>595</v>
      </c>
      <c r="B6" s="210">
        <v>398</v>
      </c>
      <c r="C6" s="210">
        <v>70</v>
      </c>
      <c r="G6" s="113"/>
      <c r="H6" s="177" t="s">
        <v>595</v>
      </c>
      <c r="I6" s="210">
        <v>96</v>
      </c>
      <c r="J6" s="210">
        <v>45</v>
      </c>
    </row>
    <row r="7" spans="1:13" ht="15" customHeight="1" x14ac:dyDescent="0.25">
      <c r="A7" s="177" t="s">
        <v>596</v>
      </c>
      <c r="B7" s="210">
        <v>1498</v>
      </c>
      <c r="C7" s="210">
        <v>614</v>
      </c>
      <c r="G7" s="113"/>
      <c r="H7" s="177" t="s">
        <v>596</v>
      </c>
      <c r="I7" s="210">
        <v>579</v>
      </c>
      <c r="J7" s="210">
        <v>186</v>
      </c>
    </row>
    <row r="8" spans="1:13" ht="15" customHeight="1" x14ac:dyDescent="0.25">
      <c r="A8" s="177" t="s">
        <v>597</v>
      </c>
      <c r="B8" s="210">
        <v>2741</v>
      </c>
      <c r="C8" s="210">
        <v>2144</v>
      </c>
      <c r="G8" s="113"/>
      <c r="H8" s="177" t="s">
        <v>597</v>
      </c>
      <c r="I8" s="210">
        <v>2228</v>
      </c>
      <c r="J8" s="210">
        <v>1496</v>
      </c>
    </row>
    <row r="9" spans="1:13" ht="15" customHeight="1" x14ac:dyDescent="0.25">
      <c r="A9" s="177" t="s">
        <v>598</v>
      </c>
      <c r="B9" s="210">
        <v>5842</v>
      </c>
      <c r="C9" s="210">
        <v>7311</v>
      </c>
      <c r="G9" s="113"/>
      <c r="H9" s="177" t="s">
        <v>598</v>
      </c>
      <c r="I9" s="210">
        <v>6851</v>
      </c>
      <c r="J9" s="210">
        <v>7929</v>
      </c>
    </row>
    <row r="10" spans="1:13" ht="15" customHeight="1" x14ac:dyDescent="0.25">
      <c r="A10" s="177" t="s">
        <v>599</v>
      </c>
      <c r="B10" s="210">
        <v>527</v>
      </c>
      <c r="C10" s="210">
        <v>608</v>
      </c>
      <c r="G10" s="113"/>
      <c r="H10" s="177" t="s">
        <v>599</v>
      </c>
      <c r="I10" s="210">
        <v>631</v>
      </c>
      <c r="J10" s="210">
        <v>644</v>
      </c>
    </row>
    <row r="11" spans="1:13" ht="15" customHeight="1" x14ac:dyDescent="0.25">
      <c r="A11" s="178" t="s">
        <v>600</v>
      </c>
      <c r="B11" s="211">
        <v>580</v>
      </c>
      <c r="C11" s="211">
        <v>634</v>
      </c>
      <c r="G11" s="113"/>
      <c r="H11" s="178" t="s">
        <v>600</v>
      </c>
      <c r="I11" s="211">
        <v>1134</v>
      </c>
      <c r="J11" s="211">
        <v>968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103</v>
      </c>
      <c r="C17" s="180">
        <f>IF(ISBLANK(C5),"0",C5)</f>
        <v>74</v>
      </c>
      <c r="G17" s="113"/>
      <c r="H17" s="176" t="s">
        <v>594</v>
      </c>
      <c r="I17" s="179">
        <f>IF(ISBLANK(I5),"0",I5)</f>
        <v>48</v>
      </c>
      <c r="J17" s="180">
        <f>IF(ISBLANK(J5),"0",J5)</f>
        <v>34</v>
      </c>
    </row>
    <row r="18" spans="1:13" ht="15" customHeight="1" x14ac:dyDescent="0.25">
      <c r="A18" s="177" t="s">
        <v>595</v>
      </c>
      <c r="B18" s="181">
        <f t="shared" ref="B18:C18" si="0">IF(ISBLANK(B6),"0",B6)</f>
        <v>398</v>
      </c>
      <c r="C18" s="182">
        <f t="shared" si="0"/>
        <v>70</v>
      </c>
      <c r="G18" s="113"/>
      <c r="H18" s="177" t="s">
        <v>595</v>
      </c>
      <c r="I18" s="181">
        <f t="shared" ref="I18:J18" si="1">IF(ISBLANK(I6),"0",I6)</f>
        <v>96</v>
      </c>
      <c r="J18" s="182">
        <f t="shared" si="1"/>
        <v>45</v>
      </c>
    </row>
    <row r="19" spans="1:13" ht="15" customHeight="1" x14ac:dyDescent="0.25">
      <c r="A19" s="177" t="s">
        <v>596</v>
      </c>
      <c r="B19" s="181">
        <f t="shared" ref="B19:C19" si="2">IF(ISBLANK(B7),"0",B7)</f>
        <v>1498</v>
      </c>
      <c r="C19" s="182">
        <f t="shared" si="2"/>
        <v>614</v>
      </c>
      <c r="G19" s="113"/>
      <c r="H19" s="177" t="s">
        <v>596</v>
      </c>
      <c r="I19" s="181">
        <f t="shared" ref="I19:J19" si="3">IF(ISBLANK(I7),"0",I7)</f>
        <v>579</v>
      </c>
      <c r="J19" s="182">
        <f t="shared" si="3"/>
        <v>186</v>
      </c>
    </row>
    <row r="20" spans="1:13" ht="15" customHeight="1" x14ac:dyDescent="0.25">
      <c r="A20" s="177" t="s">
        <v>597</v>
      </c>
      <c r="B20" s="181">
        <f t="shared" ref="B20:C20" si="4">IF(ISBLANK(B8),"0",B8)</f>
        <v>2741</v>
      </c>
      <c r="C20" s="182">
        <f t="shared" si="4"/>
        <v>2144</v>
      </c>
      <c r="G20" s="113"/>
      <c r="H20" s="177" t="s">
        <v>597</v>
      </c>
      <c r="I20" s="181">
        <f t="shared" ref="I20:J20" si="5">IF(ISBLANK(I8),"0",I8)</f>
        <v>2228</v>
      </c>
      <c r="J20" s="182">
        <f t="shared" si="5"/>
        <v>1496</v>
      </c>
    </row>
    <row r="21" spans="1:13" ht="15" customHeight="1" x14ac:dyDescent="0.25">
      <c r="A21" s="177" t="s">
        <v>598</v>
      </c>
      <c r="B21" s="181">
        <f t="shared" ref="B21:C21" si="6">IF(ISBLANK(B9),"0",B9)</f>
        <v>5842</v>
      </c>
      <c r="C21" s="182">
        <f t="shared" si="6"/>
        <v>7311</v>
      </c>
      <c r="G21" s="113"/>
      <c r="H21" s="177" t="s">
        <v>598</v>
      </c>
      <c r="I21" s="181">
        <f t="shared" ref="I21:J21" si="7">IF(ISBLANK(I9),"0",I9)</f>
        <v>6851</v>
      </c>
      <c r="J21" s="182">
        <f t="shared" si="7"/>
        <v>7929</v>
      </c>
    </row>
    <row r="22" spans="1:13" ht="15" customHeight="1" x14ac:dyDescent="0.25">
      <c r="A22" s="177" t="s">
        <v>599</v>
      </c>
      <c r="B22" s="181">
        <f t="shared" ref="B22:C22" si="8">IF(ISBLANK(B10),"0",B10)</f>
        <v>527</v>
      </c>
      <c r="C22" s="182">
        <f t="shared" si="8"/>
        <v>608</v>
      </c>
      <c r="G22" s="113"/>
      <c r="H22" s="177" t="s">
        <v>599</v>
      </c>
      <c r="I22" s="181">
        <f t="shared" ref="I22:J22" si="9">IF(ISBLANK(I10),"0",I10)</f>
        <v>631</v>
      </c>
      <c r="J22" s="182">
        <f t="shared" si="9"/>
        <v>644</v>
      </c>
    </row>
    <row r="23" spans="1:13" ht="15" customHeight="1" x14ac:dyDescent="0.25">
      <c r="A23" s="178" t="s">
        <v>600</v>
      </c>
      <c r="B23" s="183">
        <f t="shared" ref="B23:C23" si="10">IF(ISBLANK(B11),"0",B11)</f>
        <v>580</v>
      </c>
      <c r="C23" s="184">
        <f t="shared" si="10"/>
        <v>634</v>
      </c>
      <c r="G23" s="113"/>
      <c r="H23" s="178" t="s">
        <v>600</v>
      </c>
      <c r="I23" s="183">
        <f t="shared" ref="I23:J23" si="11">IF(ISBLANK(I11),"0",I11)</f>
        <v>1134</v>
      </c>
      <c r="J23" s="184">
        <f t="shared" si="11"/>
        <v>968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0.88117033108050302</v>
      </c>
      <c r="C29" s="186">
        <f>C17/SUM(C17:C23)*100</f>
        <v>0.64600611086861626</v>
      </c>
      <c r="D29" s="255"/>
      <c r="E29" s="255"/>
      <c r="G29" s="113"/>
      <c r="H29" s="176" t="s">
        <v>601</v>
      </c>
      <c r="I29" s="186">
        <f>I17/SUM(I17:I23)*100</f>
        <v>0.41497363188380743</v>
      </c>
      <c r="J29" s="186">
        <f>J17/SUM(J17:J23)*100</f>
        <v>0.30083171120155727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3.4049105997091282</v>
      </c>
      <c r="C30" s="187">
        <f>C18/SUM(C17:C23)*100</f>
        <v>0.61108686163247494</v>
      </c>
      <c r="D30" s="255"/>
      <c r="E30" s="255"/>
      <c r="G30" s="113"/>
      <c r="H30" s="177" t="s">
        <v>602</v>
      </c>
      <c r="I30" s="187">
        <f>I18/SUM(I17:I23)*100</f>
        <v>0.82994726376761485</v>
      </c>
      <c r="J30" s="187">
        <f>J18/SUM(J17:J23)*100</f>
        <v>0.39815961776676689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12.815467533578579</v>
      </c>
      <c r="C31" s="187">
        <f>C19/SUM(C17:C23)*100</f>
        <v>5.3601047577477088</v>
      </c>
      <c r="D31" s="255"/>
      <c r="E31" s="255"/>
      <c r="G31" s="113"/>
      <c r="H31" s="177" t="s">
        <v>603</v>
      </c>
      <c r="I31" s="187">
        <f>I19/SUM(I17:I23)*100</f>
        <v>5.0056194345984268</v>
      </c>
      <c r="J31" s="187">
        <f>J19/SUM(J17:J23)*100</f>
        <v>1.6457264201026369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23.449396868851057</v>
      </c>
      <c r="C32" s="187">
        <f>C20/SUM(C17:C23)*100</f>
        <v>18.7167175905718</v>
      </c>
      <c r="D32" s="255"/>
      <c r="E32" s="255"/>
      <c r="G32" s="113"/>
      <c r="H32" s="177" t="s">
        <v>604</v>
      </c>
      <c r="I32" s="187">
        <f>I20/SUM(I17:I23)*100</f>
        <v>19.261692746606727</v>
      </c>
      <c r="J32" s="187">
        <f>J20/SUM(J17:J23)*100</f>
        <v>13.23659529286852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49.978612370604843</v>
      </c>
      <c r="C33" s="187">
        <f>C21/SUM(C17:C23)*100</f>
        <v>63.823657791357491</v>
      </c>
      <c r="D33" s="255"/>
      <c r="E33" s="255"/>
      <c r="G33" s="113"/>
      <c r="H33" s="177" t="s">
        <v>605</v>
      </c>
      <c r="I33" s="187">
        <f>I21/SUM(I17:I23)*100</f>
        <v>59.22884066741593</v>
      </c>
      <c r="J33" s="187">
        <f>J21/SUM(J17:J23)*100</f>
        <v>70.155724650504339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4.5085122764992729</v>
      </c>
      <c r="C34" s="187">
        <f>C22/SUM(C17:C23)*100</f>
        <v>5.3077258838934966</v>
      </c>
      <c r="D34" s="255"/>
      <c r="E34" s="255"/>
      <c r="G34" s="113"/>
      <c r="H34" s="177" t="s">
        <v>606</v>
      </c>
      <c r="I34" s="187">
        <f>I22/SUM(I17:I23)*100</f>
        <v>5.4551742024725511</v>
      </c>
      <c r="J34" s="187">
        <f>J22/SUM(J17:J23)*100</f>
        <v>5.6981065298177311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4.9619300196766192</v>
      </c>
      <c r="C35" s="188">
        <f>C23/SUM(C17:C23)*100</f>
        <v>5.534701003928415</v>
      </c>
      <c r="D35" s="255"/>
      <c r="E35" s="255"/>
      <c r="G35" s="113"/>
      <c r="H35" s="178" t="s">
        <v>607</v>
      </c>
      <c r="I35" s="188">
        <f>I23/SUM(I17:I23)*100</f>
        <v>9.80375205325495</v>
      </c>
      <c r="J35" s="188">
        <f>J23/SUM(J17:J23)*100</f>
        <v>8.5648557777384529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0.88117033108050302</v>
      </c>
      <c r="C41" s="186">
        <f t="shared" si="12"/>
        <v>0.64600611086861626</v>
      </c>
      <c r="G41" s="113"/>
      <c r="H41" s="176" t="s">
        <v>609</v>
      </c>
      <c r="I41" s="186">
        <f t="shared" ref="I41:J41" si="13">I29</f>
        <v>0.41497363188380743</v>
      </c>
      <c r="J41" s="186">
        <f t="shared" si="13"/>
        <v>0.30083171120155727</v>
      </c>
    </row>
    <row r="42" spans="1:12" x14ac:dyDescent="0.25">
      <c r="A42" s="177" t="s">
        <v>610</v>
      </c>
      <c r="B42" s="187">
        <f t="shared" si="12"/>
        <v>3.4049105997091282</v>
      </c>
      <c r="C42" s="187">
        <f t="shared" si="12"/>
        <v>0.61108686163247494</v>
      </c>
      <c r="G42" s="113"/>
      <c r="H42" s="177" t="s">
        <v>610</v>
      </c>
      <c r="I42" s="187">
        <f t="shared" ref="I42:J42" si="14">I30</f>
        <v>0.82994726376761485</v>
      </c>
      <c r="J42" s="187">
        <f t="shared" si="14"/>
        <v>0.39815961776676689</v>
      </c>
    </row>
    <row r="43" spans="1:12" x14ac:dyDescent="0.25">
      <c r="A43" s="177" t="s">
        <v>611</v>
      </c>
      <c r="B43" s="187">
        <f t="shared" si="12"/>
        <v>12.815467533578579</v>
      </c>
      <c r="C43" s="187">
        <f t="shared" si="12"/>
        <v>5.3601047577477088</v>
      </c>
      <c r="G43" s="113"/>
      <c r="H43" s="177" t="s">
        <v>611</v>
      </c>
      <c r="I43" s="187">
        <f t="shared" ref="I43:J43" si="15">I31</f>
        <v>5.0056194345984268</v>
      </c>
      <c r="J43" s="187">
        <f t="shared" si="15"/>
        <v>1.6457264201026369</v>
      </c>
    </row>
    <row r="44" spans="1:12" x14ac:dyDescent="0.25">
      <c r="A44" s="177" t="s">
        <v>612</v>
      </c>
      <c r="B44" s="187">
        <f t="shared" si="12"/>
        <v>23.449396868851057</v>
      </c>
      <c r="C44" s="187">
        <f t="shared" si="12"/>
        <v>18.7167175905718</v>
      </c>
      <c r="G44" s="113"/>
      <c r="H44" s="177" t="s">
        <v>612</v>
      </c>
      <c r="I44" s="187">
        <f t="shared" ref="I44:J44" si="16">I32</f>
        <v>19.261692746606727</v>
      </c>
      <c r="J44" s="187">
        <f t="shared" si="16"/>
        <v>13.23659529286852</v>
      </c>
    </row>
    <row r="45" spans="1:12" x14ac:dyDescent="0.25">
      <c r="A45" s="177" t="s">
        <v>613</v>
      </c>
      <c r="B45" s="187">
        <f t="shared" si="12"/>
        <v>49.978612370604843</v>
      </c>
      <c r="C45" s="187">
        <f t="shared" si="12"/>
        <v>63.823657791357491</v>
      </c>
      <c r="G45" s="113"/>
      <c r="H45" s="177" t="s">
        <v>613</v>
      </c>
      <c r="I45" s="187">
        <f t="shared" ref="I45:J45" si="17">I33</f>
        <v>59.22884066741593</v>
      </c>
      <c r="J45" s="187">
        <f t="shared" si="17"/>
        <v>70.155724650504339</v>
      </c>
    </row>
    <row r="46" spans="1:12" x14ac:dyDescent="0.25">
      <c r="A46" s="177" t="s">
        <v>614</v>
      </c>
      <c r="B46" s="187">
        <f t="shared" si="12"/>
        <v>4.5085122764992729</v>
      </c>
      <c r="C46" s="187">
        <f t="shared" si="12"/>
        <v>5.3077258838934966</v>
      </c>
      <c r="G46" s="113"/>
      <c r="H46" s="177" t="s">
        <v>614</v>
      </c>
      <c r="I46" s="187">
        <f t="shared" ref="I46:J46" si="18">I34</f>
        <v>5.4551742024725511</v>
      </c>
      <c r="J46" s="187">
        <f t="shared" si="18"/>
        <v>5.6981065298177311</v>
      </c>
    </row>
    <row r="47" spans="1:12" x14ac:dyDescent="0.25">
      <c r="A47" s="178" t="s">
        <v>615</v>
      </c>
      <c r="B47" s="188">
        <f t="shared" si="12"/>
        <v>4.9619300196766192</v>
      </c>
      <c r="C47" s="188">
        <f t="shared" si="12"/>
        <v>5.534701003928415</v>
      </c>
      <c r="G47" s="113"/>
      <c r="H47" s="178" t="s">
        <v>615</v>
      </c>
      <c r="I47" s="188">
        <f t="shared" ref="I47:J47" si="19">I35</f>
        <v>9.80375205325495</v>
      </c>
      <c r="J47" s="188">
        <f t="shared" si="19"/>
        <v>8.5648557777384529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6999</v>
      </c>
      <c r="C5" s="209">
        <v>6310</v>
      </c>
      <c r="D5" s="255"/>
      <c r="E5" s="255"/>
      <c r="F5" s="1012"/>
      <c r="H5" s="176" t="s">
        <v>632</v>
      </c>
      <c r="I5" s="209">
        <v>3655</v>
      </c>
      <c r="J5" s="209">
        <v>3166</v>
      </c>
    </row>
    <row r="6" spans="1:10" ht="15" customHeight="1" x14ac:dyDescent="0.25">
      <c r="A6" s="177" t="s">
        <v>633</v>
      </c>
      <c r="B6" s="210">
        <v>1742</v>
      </c>
      <c r="C6" s="210">
        <v>1939</v>
      </c>
      <c r="D6" s="255"/>
      <c r="E6" s="255"/>
      <c r="F6" s="1012"/>
      <c r="H6" s="177" t="s">
        <v>633</v>
      </c>
      <c r="I6" s="210">
        <v>3441</v>
      </c>
      <c r="J6" s="210">
        <v>3883</v>
      </c>
    </row>
    <row r="7" spans="1:10" ht="15" customHeight="1" x14ac:dyDescent="0.25">
      <c r="A7" s="178" t="s">
        <v>634</v>
      </c>
      <c r="B7" s="211">
        <v>2948</v>
      </c>
      <c r="C7" s="211">
        <v>3206</v>
      </c>
      <c r="D7" s="255"/>
      <c r="E7" s="255"/>
      <c r="F7" s="1012"/>
      <c r="H7" s="177" t="s">
        <v>634</v>
      </c>
      <c r="I7" s="210">
        <v>4404</v>
      </c>
      <c r="J7" s="210">
        <v>4198</v>
      </c>
    </row>
    <row r="8" spans="1:10" x14ac:dyDescent="0.25">
      <c r="D8" s="255"/>
      <c r="E8" s="255"/>
      <c r="F8" s="1012"/>
      <c r="H8" s="178" t="s">
        <v>2452</v>
      </c>
      <c r="I8" s="211">
        <v>67</v>
      </c>
      <c r="J8" s="211">
        <v>55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6999</v>
      </c>
      <c r="C13" s="180">
        <f>IF(ISBLANK(C5),"0",C5)</f>
        <v>6310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1742</v>
      </c>
      <c r="C14" s="182">
        <f t="shared" si="0"/>
        <v>1939</v>
      </c>
      <c r="D14" s="255"/>
      <c r="E14" s="255"/>
      <c r="F14" s="1012"/>
      <c r="H14" s="176" t="s">
        <v>632</v>
      </c>
      <c r="I14" s="179">
        <f>IF(ISBLANK(I5),"0",I5)</f>
        <v>3655</v>
      </c>
      <c r="J14" s="180">
        <f>IF(ISBLANK(J5),"0",J5)</f>
        <v>3166</v>
      </c>
    </row>
    <row r="15" spans="1:10" ht="15" customHeight="1" x14ac:dyDescent="0.25">
      <c r="A15" s="178" t="s">
        <v>634</v>
      </c>
      <c r="B15" s="183">
        <f t="shared" si="0"/>
        <v>2948</v>
      </c>
      <c r="C15" s="184">
        <f t="shared" si="0"/>
        <v>3206</v>
      </c>
      <c r="D15" s="255"/>
      <c r="E15" s="255"/>
      <c r="F15" s="1012"/>
      <c r="H15" s="177" t="s">
        <v>633</v>
      </c>
      <c r="I15" s="181">
        <f t="shared" ref="I15:J15" si="1">IF(ISBLANK(I6),"0",I6)</f>
        <v>3441</v>
      </c>
      <c r="J15" s="182">
        <f t="shared" si="1"/>
        <v>3883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4404</v>
      </c>
      <c r="J16" s="182">
        <f t="shared" si="2"/>
        <v>4198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67</v>
      </c>
      <c r="J17" s="184">
        <f t="shared" si="3"/>
        <v>55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59.876807254683897</v>
      </c>
      <c r="C21" s="186">
        <f>C13/SUM(C13:C15)*100</f>
        <v>55.085115670013096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14.902900162545984</v>
      </c>
      <c r="C22" s="187">
        <f>C14/SUM(C13:C15)*100</f>
        <v>16.927106067219555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25.220292582770128</v>
      </c>
      <c r="C23" s="188">
        <f>C15/SUM(C13:C15)*100</f>
        <v>27.98777826276735</v>
      </c>
      <c r="D23" s="255"/>
      <c r="E23" s="255"/>
      <c r="F23" s="1012"/>
      <c r="H23" s="176" t="s">
        <v>637</v>
      </c>
      <c r="I23" s="186">
        <f>I14/SUM(I14:I17)*100</f>
        <v>31.59851301115242</v>
      </c>
      <c r="J23" s="186">
        <f>J14/SUM(J14:J17)*100</f>
        <v>28.012741107768534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29.748422235670439</v>
      </c>
      <c r="J24" s="187">
        <f>J15/SUM(J14:J17)*100</f>
        <v>34.356751017519024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38.073830725339327</v>
      </c>
      <c r="J25" s="187">
        <f>J16/SUM(J14:J17)*100</f>
        <v>37.143868341886396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0.57923402783781441</v>
      </c>
      <c r="J26" s="188">
        <f>J17/SUM(J14:J17)*100</f>
        <v>0.48663953282604849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59.876807254683897</v>
      </c>
      <c r="C29" s="191">
        <f t="shared" si="4"/>
        <v>55.085115670013096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14.902900162545984</v>
      </c>
      <c r="C30" s="194">
        <f t="shared" si="4"/>
        <v>16.927106067219555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25.220292582770128</v>
      </c>
      <c r="C31" s="197">
        <f t="shared" si="4"/>
        <v>27.98777826276735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31.59851301115242</v>
      </c>
      <c r="J32" s="191">
        <f>J23</f>
        <v>28.012741107768534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29.748422235670439</v>
      </c>
      <c r="J33" s="194">
        <f t="shared" si="5"/>
        <v>34.356751017519024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38.073830725339327</v>
      </c>
      <c r="J34" s="194">
        <f t="shared" si="6"/>
        <v>37.143868341886396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0.57923402783781441</v>
      </c>
      <c r="J35" s="197">
        <f t="shared" si="7"/>
        <v>0.48663953282604849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213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13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26449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124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9.3000000000000007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16.600000000000001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-7.3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74.319999999999993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45.6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180.7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1</v>
      </c>
      <c r="C5" s="657">
        <v>3</v>
      </c>
      <c r="E5" s="28"/>
      <c r="J5" s="656" t="s">
        <v>550</v>
      </c>
      <c r="K5" s="671">
        <f>IF(ISBLANK(B5),"",B5)</f>
        <v>1</v>
      </c>
      <c r="L5" s="620">
        <f>IF(ISBLANK(C5),"",C5)</f>
        <v>3</v>
      </c>
      <c r="N5" s="28"/>
    </row>
    <row r="6" spans="1:15" x14ac:dyDescent="0.25">
      <c r="A6" s="658" t="s">
        <v>551</v>
      </c>
      <c r="B6" s="659">
        <v>3</v>
      </c>
      <c r="C6" s="659">
        <v>7</v>
      </c>
      <c r="E6" s="44"/>
      <c r="J6" s="658" t="s">
        <v>551</v>
      </c>
      <c r="K6" s="672">
        <f t="shared" ref="K6:K10" si="0">IF(ISBLANK(B6),"",B6)</f>
        <v>3</v>
      </c>
      <c r="L6" s="621">
        <f t="shared" ref="L6:L10" si="1">IF(ISBLANK(C6),"",C6)</f>
        <v>7</v>
      </c>
      <c r="N6" s="44"/>
    </row>
    <row r="7" spans="1:15" x14ac:dyDescent="0.25">
      <c r="A7" s="658" t="s">
        <v>649</v>
      </c>
      <c r="B7" s="659">
        <v>12</v>
      </c>
      <c r="C7" s="659">
        <v>8</v>
      </c>
      <c r="E7" s="44"/>
      <c r="J7" s="658" t="s">
        <v>649</v>
      </c>
      <c r="K7" s="672">
        <f t="shared" si="0"/>
        <v>12</v>
      </c>
      <c r="L7" s="621">
        <f t="shared" si="1"/>
        <v>8</v>
      </c>
      <c r="N7" s="44"/>
    </row>
    <row r="8" spans="1:15" x14ac:dyDescent="0.25">
      <c r="A8" s="652" t="s">
        <v>650</v>
      </c>
      <c r="B8" s="653">
        <v>9</v>
      </c>
      <c r="C8" s="653">
        <v>6</v>
      </c>
      <c r="E8" s="21"/>
      <c r="J8" s="652" t="s">
        <v>650</v>
      </c>
      <c r="K8" s="672">
        <f t="shared" si="0"/>
        <v>9</v>
      </c>
      <c r="L8" s="621">
        <f t="shared" si="1"/>
        <v>6</v>
      </c>
      <c r="N8" s="21"/>
    </row>
    <row r="9" spans="1:15" x14ac:dyDescent="0.25">
      <c r="A9" s="652" t="s">
        <v>651</v>
      </c>
      <c r="B9" s="653">
        <v>23</v>
      </c>
      <c r="C9" s="653">
        <v>10</v>
      </c>
      <c r="E9" s="21"/>
      <c r="J9" s="652" t="s">
        <v>651</v>
      </c>
      <c r="K9" s="672">
        <f t="shared" si="0"/>
        <v>23</v>
      </c>
      <c r="L9" s="621">
        <f t="shared" si="1"/>
        <v>10</v>
      </c>
      <c r="N9" s="21"/>
    </row>
    <row r="10" spans="1:15" x14ac:dyDescent="0.25">
      <c r="A10" s="654" t="s">
        <v>373</v>
      </c>
      <c r="B10" s="655">
        <v>236</v>
      </c>
      <c r="C10" s="655">
        <v>17</v>
      </c>
      <c r="J10" s="654" t="s">
        <v>373</v>
      </c>
      <c r="K10" s="673">
        <f t="shared" si="0"/>
        <v>236</v>
      </c>
      <c r="L10" s="622">
        <f t="shared" si="1"/>
        <v>17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2.31</v>
      </c>
      <c r="C15" s="199"/>
      <c r="D15" s="255"/>
      <c r="E15" s="213"/>
      <c r="F15" s="255"/>
      <c r="G15" s="255"/>
      <c r="J15" s="675" t="s">
        <v>496</v>
      </c>
      <c r="K15" s="676">
        <f>B15</f>
        <v>2.31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0.42</v>
      </c>
      <c r="C16" s="199"/>
      <c r="D16" s="255"/>
      <c r="E16" s="256"/>
      <c r="F16" s="255"/>
      <c r="G16" s="255"/>
      <c r="J16" s="677" t="s">
        <v>497</v>
      </c>
      <c r="K16" s="678">
        <f>B16</f>
        <v>0.42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/>
      <c r="C18" s="199"/>
      <c r="D18" s="257"/>
      <c r="E18" s="258"/>
      <c r="F18" s="255"/>
      <c r="G18" s="255"/>
      <c r="J18" s="680" t="s">
        <v>509</v>
      </c>
      <c r="K18" s="676">
        <f>B18</f>
        <v>0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1.37</v>
      </c>
      <c r="C19" s="200"/>
      <c r="D19" s="257"/>
      <c r="E19" s="258"/>
      <c r="F19" s="255"/>
      <c r="G19" s="255"/>
      <c r="J19" s="674" t="s">
        <v>510</v>
      </c>
      <c r="K19" s="678">
        <f>B19</f>
        <v>1.37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1.37</v>
      </c>
      <c r="C21" s="255"/>
      <c r="D21" s="255"/>
      <c r="E21" s="255"/>
      <c r="F21" s="255"/>
      <c r="G21" s="255"/>
      <c r="J21" s="663" t="s">
        <v>506</v>
      </c>
      <c r="K21" s="681">
        <f>B21</f>
        <v>1.37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1</v>
      </c>
      <c r="C32" s="657">
        <v>0</v>
      </c>
      <c r="E32" s="28"/>
      <c r="J32" s="656" t="s">
        <v>550</v>
      </c>
      <c r="K32" s="671">
        <f>IF(ISBLANK(B32),"",B32)</f>
        <v>1</v>
      </c>
      <c r="L32" s="620">
        <f>IF(ISBLANK(C32),"",C32)</f>
        <v>0</v>
      </c>
      <c r="N32" s="28"/>
    </row>
    <row r="33" spans="1:15" x14ac:dyDescent="0.25">
      <c r="A33" s="658" t="s">
        <v>551</v>
      </c>
      <c r="B33" s="659">
        <v>0</v>
      </c>
      <c r="C33" s="659">
        <v>2</v>
      </c>
      <c r="E33" s="44"/>
      <c r="J33" s="658" t="s">
        <v>551</v>
      </c>
      <c r="K33" s="672">
        <f t="shared" ref="K33:K37" si="2">IF(ISBLANK(B33),"",B33)</f>
        <v>0</v>
      </c>
      <c r="L33" s="621">
        <f t="shared" ref="L33:L37" si="3">IF(ISBLANK(C33),"",C33)</f>
        <v>2</v>
      </c>
      <c r="N33" s="44"/>
    </row>
    <row r="34" spans="1:15" x14ac:dyDescent="0.25">
      <c r="A34" s="658" t="s">
        <v>649</v>
      </c>
      <c r="B34" s="659">
        <v>4</v>
      </c>
      <c r="C34" s="659">
        <v>4</v>
      </c>
      <c r="E34" s="44"/>
      <c r="J34" s="658" t="s">
        <v>649</v>
      </c>
      <c r="K34" s="672">
        <f t="shared" si="2"/>
        <v>4</v>
      </c>
      <c r="L34" s="621">
        <f t="shared" si="3"/>
        <v>4</v>
      </c>
      <c r="N34" s="44"/>
    </row>
    <row r="35" spans="1:15" x14ac:dyDescent="0.25">
      <c r="A35" s="652" t="s">
        <v>650</v>
      </c>
      <c r="B35" s="653">
        <v>2</v>
      </c>
      <c r="C35" s="653">
        <v>8</v>
      </c>
      <c r="E35" s="21"/>
      <c r="J35" s="652" t="s">
        <v>650</v>
      </c>
      <c r="K35" s="672">
        <f t="shared" si="2"/>
        <v>2</v>
      </c>
      <c r="L35" s="621">
        <f t="shared" si="3"/>
        <v>8</v>
      </c>
      <c r="N35" s="21"/>
    </row>
    <row r="36" spans="1:15" x14ac:dyDescent="0.25">
      <c r="A36" s="652" t="s">
        <v>651</v>
      </c>
      <c r="B36" s="653">
        <v>7</v>
      </c>
      <c r="C36" s="653">
        <v>7</v>
      </c>
      <c r="E36" s="21"/>
      <c r="J36" s="652" t="s">
        <v>651</v>
      </c>
      <c r="K36" s="672">
        <f t="shared" si="2"/>
        <v>7</v>
      </c>
      <c r="L36" s="621">
        <f t="shared" si="3"/>
        <v>7</v>
      </c>
      <c r="N36" s="21"/>
    </row>
    <row r="37" spans="1:15" x14ac:dyDescent="0.25">
      <c r="A37" s="654" t="s">
        <v>373</v>
      </c>
      <c r="B37" s="655">
        <v>35</v>
      </c>
      <c r="C37" s="655">
        <v>7</v>
      </c>
      <c r="J37" s="654" t="s">
        <v>373</v>
      </c>
      <c r="K37" s="673">
        <f t="shared" si="2"/>
        <v>35</v>
      </c>
      <c r="L37" s="622">
        <f t="shared" si="3"/>
        <v>7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0.4</v>
      </c>
      <c r="C42" s="199"/>
      <c r="D42" s="255"/>
      <c r="E42" s="213"/>
      <c r="F42" s="255"/>
      <c r="G42" s="255"/>
      <c r="J42" s="675" t="s">
        <v>496</v>
      </c>
      <c r="K42" s="676">
        <f>B42</f>
        <v>0.4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0.23</v>
      </c>
      <c r="C43" s="199"/>
      <c r="D43" s="255"/>
      <c r="E43" s="256"/>
      <c r="F43" s="255"/>
      <c r="G43" s="255"/>
      <c r="J43" s="677" t="s">
        <v>497</v>
      </c>
      <c r="K43" s="678">
        <f>B43</f>
        <v>0.23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/>
      <c r="C45" s="199"/>
      <c r="D45" s="257"/>
      <c r="E45" s="258"/>
      <c r="F45" s="255"/>
      <c r="G45" s="255"/>
      <c r="J45" s="680" t="s">
        <v>509</v>
      </c>
      <c r="K45" s="676">
        <f>B45</f>
        <v>0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0.32</v>
      </c>
      <c r="C46" s="200"/>
      <c r="D46" s="257"/>
      <c r="E46" s="258"/>
      <c r="F46" s="255"/>
      <c r="G46" s="255"/>
      <c r="J46" s="674" t="s">
        <v>510</v>
      </c>
      <c r="K46" s="678">
        <f>B46</f>
        <v>0.32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0.32</v>
      </c>
      <c r="C48" s="255"/>
      <c r="D48" s="255"/>
      <c r="E48" s="255"/>
      <c r="F48" s="255"/>
      <c r="G48" s="255"/>
      <c r="J48" s="663" t="s">
        <v>506</v>
      </c>
      <c r="K48" s="681">
        <f>B48</f>
        <v>0.32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0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0</v>
      </c>
      <c r="C4" s="645">
        <v>0</v>
      </c>
      <c r="D4" s="645">
        <v>0</v>
      </c>
      <c r="E4" s="645">
        <v>0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0</v>
      </c>
      <c r="C5" s="604">
        <v>0</v>
      </c>
      <c r="D5" s="604">
        <v>0</v>
      </c>
      <c r="E5" s="604">
        <v>0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0</v>
      </c>
      <c r="C6" s="619">
        <v>0</v>
      </c>
      <c r="D6" s="619">
        <v>0</v>
      </c>
      <c r="E6" s="619">
        <v>0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35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1.3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0.8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0.5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0.26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1.5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114.1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0.95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79.099999999999994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60.5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301319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11392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3</v>
      </c>
      <c r="C4" s="602">
        <v>16</v>
      </c>
      <c r="D4" s="602">
        <v>51.6</v>
      </c>
      <c r="E4" s="602">
        <v>1.05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0</v>
      </c>
      <c r="C5" s="604">
        <v>0</v>
      </c>
      <c r="D5" s="753">
        <v>80.900000000000006</v>
      </c>
      <c r="E5" s="753">
        <v>1.25</v>
      </c>
      <c r="G5" s="649" t="s">
        <v>454</v>
      </c>
      <c r="H5" s="650">
        <f>IF(ISBLANK(B4),"",B4)</f>
        <v>3</v>
      </c>
      <c r="I5" s="650">
        <f>IF(ISBLANK(B5),"",B5)</f>
        <v>0</v>
      </c>
      <c r="J5" s="651">
        <f>IF(ISBLANK(B6),"",B6)</f>
        <v>0</v>
      </c>
      <c r="K5" s="571"/>
    </row>
    <row r="6" spans="1:11" x14ac:dyDescent="0.25">
      <c r="A6" s="220">
        <v>2022</v>
      </c>
      <c r="B6" s="603">
        <v>0</v>
      </c>
      <c r="C6" s="604">
        <v>0</v>
      </c>
      <c r="D6" s="961">
        <v>114.1</v>
      </c>
      <c r="E6" s="961">
        <v>0.95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16</v>
      </c>
      <c r="I9" s="650">
        <f>IF(ISBLANK(C5),"",C5)</f>
        <v>0</v>
      </c>
      <c r="J9" s="651">
        <f>IF(ISBLANK(C6),"",C6)</f>
        <v>0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33</v>
      </c>
      <c r="C4" s="645">
        <v>1.2</v>
      </c>
      <c r="D4" s="645"/>
      <c r="E4" s="645">
        <v>0.17</v>
      </c>
      <c r="F4" s="645">
        <v>0.5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33</v>
      </c>
      <c r="C5" s="604">
        <v>1.2</v>
      </c>
      <c r="D5" s="604"/>
      <c r="E5" s="604">
        <v>0.17</v>
      </c>
      <c r="F5" s="604">
        <v>0.5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35</v>
      </c>
      <c r="C6" s="604">
        <v>1.3</v>
      </c>
      <c r="D6" s="604">
        <v>0.8</v>
      </c>
      <c r="E6" s="604">
        <v>0.26</v>
      </c>
      <c r="F6" s="604">
        <v>0.5</v>
      </c>
      <c r="G6" s="604">
        <v>1.5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64.2</v>
      </c>
      <c r="C5" s="604">
        <v>60.6</v>
      </c>
      <c r="D5" s="604">
        <v>1</v>
      </c>
      <c r="E5" s="604">
        <v>3.7</v>
      </c>
      <c r="F5" s="255"/>
      <c r="G5" s="255"/>
      <c r="H5" s="255"/>
    </row>
    <row r="6" spans="1:8" x14ac:dyDescent="0.25">
      <c r="A6" s="362">
        <v>2021</v>
      </c>
      <c r="B6" s="604">
        <v>86.5</v>
      </c>
      <c r="C6" s="604">
        <v>54</v>
      </c>
      <c r="D6" s="604">
        <v>1</v>
      </c>
      <c r="E6" s="604">
        <v>3.8</v>
      </c>
      <c r="F6" s="255"/>
      <c r="G6" s="255"/>
      <c r="H6" s="255"/>
    </row>
    <row r="7" spans="1:8" x14ac:dyDescent="0.25">
      <c r="A7" s="483">
        <v>2022</v>
      </c>
      <c r="B7" s="1076">
        <v>79.099999999999994</v>
      </c>
      <c r="C7" s="1076">
        <v>60.5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3.7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3.8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1235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4.7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9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137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2941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0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0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1249</v>
      </c>
      <c r="C5" s="1043">
        <v>615</v>
      </c>
      <c r="D5" s="602">
        <v>634</v>
      </c>
      <c r="G5" s="873" t="s">
        <v>126</v>
      </c>
      <c r="H5" s="639">
        <f>IF(ISBLANK(D7),"",D7)</f>
        <v>629</v>
      </c>
    </row>
    <row r="6" spans="1:17" x14ac:dyDescent="0.25">
      <c r="A6" s="643">
        <v>2021</v>
      </c>
      <c r="B6" s="1043">
        <v>1152</v>
      </c>
      <c r="C6" s="1043">
        <v>573</v>
      </c>
      <c r="D6" s="604">
        <v>579</v>
      </c>
      <c r="G6" s="637" t="s">
        <v>127</v>
      </c>
      <c r="H6" s="625">
        <f>IF(ISBLANK(C7),"",C7)</f>
        <v>606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1235</v>
      </c>
      <c r="C7" s="1043">
        <v>606</v>
      </c>
      <c r="D7" s="619">
        <v>629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629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606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7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1.6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0.2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1.4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0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22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0.3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1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6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0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0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1632</v>
      </c>
      <c r="C6" s="55">
        <v>846</v>
      </c>
      <c r="D6" s="55">
        <v>786</v>
      </c>
      <c r="E6" s="70">
        <v>2058</v>
      </c>
      <c r="F6" s="55">
        <v>1088</v>
      </c>
      <c r="G6" s="110">
        <v>970</v>
      </c>
      <c r="H6" s="55">
        <v>1094</v>
      </c>
      <c r="I6" s="55">
        <v>566</v>
      </c>
      <c r="J6" s="55">
        <v>528</v>
      </c>
      <c r="K6" s="70">
        <v>4502</v>
      </c>
      <c r="L6" s="55">
        <v>2350</v>
      </c>
      <c r="M6" s="110">
        <v>2152</v>
      </c>
      <c r="N6" s="70">
        <v>4182</v>
      </c>
      <c r="O6" s="55">
        <v>2152</v>
      </c>
      <c r="P6" s="110">
        <v>2030</v>
      </c>
      <c r="Q6" s="70">
        <v>16364</v>
      </c>
      <c r="R6" s="55">
        <v>8467</v>
      </c>
      <c r="S6" s="110">
        <v>7897</v>
      </c>
      <c r="T6" s="70">
        <v>26716</v>
      </c>
      <c r="U6" s="55">
        <v>13372</v>
      </c>
      <c r="V6" s="162">
        <v>13344</v>
      </c>
    </row>
    <row r="7" spans="1:22" x14ac:dyDescent="0.25">
      <c r="A7" s="288">
        <v>2021</v>
      </c>
      <c r="B7" s="169">
        <v>1578</v>
      </c>
      <c r="C7" s="94">
        <v>823</v>
      </c>
      <c r="D7" s="94">
        <v>755</v>
      </c>
      <c r="E7" s="169">
        <v>2048</v>
      </c>
      <c r="F7" s="94">
        <v>1078</v>
      </c>
      <c r="G7" s="171">
        <v>970</v>
      </c>
      <c r="H7" s="94">
        <v>1103</v>
      </c>
      <c r="I7" s="94">
        <v>572</v>
      </c>
      <c r="J7" s="94">
        <v>531</v>
      </c>
      <c r="K7" s="169">
        <v>4438</v>
      </c>
      <c r="L7" s="94">
        <v>2318</v>
      </c>
      <c r="M7" s="171">
        <v>2120</v>
      </c>
      <c r="N7" s="169">
        <v>4216</v>
      </c>
      <c r="O7" s="94">
        <v>2177</v>
      </c>
      <c r="P7" s="171">
        <v>2039</v>
      </c>
      <c r="Q7" s="169">
        <v>16243</v>
      </c>
      <c r="R7" s="94">
        <v>8419</v>
      </c>
      <c r="S7" s="171">
        <v>7824</v>
      </c>
      <c r="T7" s="214">
        <v>26608</v>
      </c>
      <c r="U7" s="58">
        <v>13299</v>
      </c>
      <c r="V7" s="162">
        <v>13309</v>
      </c>
    </row>
    <row r="8" spans="1:22" x14ac:dyDescent="0.25">
      <c r="A8" s="221">
        <v>2022</v>
      </c>
      <c r="B8" s="72">
        <v>1618</v>
      </c>
      <c r="C8" s="61">
        <v>847</v>
      </c>
      <c r="D8" s="61">
        <v>771</v>
      </c>
      <c r="E8" s="72">
        <v>1940</v>
      </c>
      <c r="F8" s="61">
        <v>1011</v>
      </c>
      <c r="G8" s="111">
        <v>929</v>
      </c>
      <c r="H8" s="61">
        <v>1020</v>
      </c>
      <c r="I8" s="61">
        <v>536</v>
      </c>
      <c r="J8" s="61">
        <v>484</v>
      </c>
      <c r="K8" s="72">
        <v>4332</v>
      </c>
      <c r="L8" s="61">
        <v>2269</v>
      </c>
      <c r="M8" s="111">
        <v>2063</v>
      </c>
      <c r="N8" s="72">
        <v>3933</v>
      </c>
      <c r="O8" s="61">
        <v>2033</v>
      </c>
      <c r="P8" s="111">
        <v>1900</v>
      </c>
      <c r="Q8" s="72">
        <v>15992</v>
      </c>
      <c r="R8" s="61">
        <v>8230</v>
      </c>
      <c r="S8" s="111">
        <v>7762</v>
      </c>
      <c r="T8" s="72">
        <v>26449</v>
      </c>
      <c r="U8" s="61">
        <v>13169</v>
      </c>
      <c r="V8" s="111">
        <v>13280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1618</v>
      </c>
      <c r="C15" s="174">
        <f>E8</f>
        <v>1940</v>
      </c>
      <c r="D15" s="174">
        <f>H8</f>
        <v>1020</v>
      </c>
      <c r="E15" s="174">
        <f>K8</f>
        <v>4332</v>
      </c>
      <c r="F15" s="174">
        <f>N8</f>
        <v>3933</v>
      </c>
      <c r="G15" s="174">
        <f>Q8</f>
        <v>15992</v>
      </c>
      <c r="H15" s="336">
        <f>T8</f>
        <v>26449</v>
      </c>
      <c r="M15" s="174">
        <f>K8</f>
        <v>4332</v>
      </c>
      <c r="N15" s="174">
        <f>H15-E15-O15</f>
        <v>15218</v>
      </c>
      <c r="O15" s="174">
        <f>H15-(B15+C15+G15)</f>
        <v>6899</v>
      </c>
      <c r="P15" s="29"/>
      <c r="Q15" s="100">
        <f>M15/H15*100</f>
        <v>16.378691065824793</v>
      </c>
      <c r="R15" s="100">
        <f>N15/H15*100</f>
        <v>57.537146962077955</v>
      </c>
      <c r="S15" s="100">
        <f>O15/H15*100</f>
        <v>26.084161972097242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16.378691065824793</v>
      </c>
      <c r="R18" s="100">
        <f>N15/H15*100</f>
        <v>57.537146962077955</v>
      </c>
      <c r="S18" s="100">
        <f>O15/H15*100</f>
        <v>26.084161972097242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0</v>
      </c>
      <c r="C23" s="363"/>
      <c r="D23" s="363"/>
      <c r="E23" s="169">
        <v>0</v>
      </c>
      <c r="F23" s="363"/>
      <c r="G23" s="364"/>
      <c r="H23" s="169">
        <v>0</v>
      </c>
      <c r="I23" s="94">
        <v>0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4.7</v>
      </c>
      <c r="C24" s="363"/>
      <c r="D24" s="363"/>
      <c r="E24" s="169">
        <v>4.7</v>
      </c>
      <c r="F24" s="363"/>
      <c r="G24" s="364"/>
      <c r="H24" s="169">
        <v>4.6500000000000004</v>
      </c>
      <c r="I24" s="94">
        <v>0</v>
      </c>
      <c r="J24" s="171">
        <v>11.11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0</v>
      </c>
      <c r="C25" s="359"/>
      <c r="D25" s="359"/>
      <c r="E25" s="72">
        <v>0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0</v>
      </c>
      <c r="F32" s="702">
        <f>A23</f>
        <v>2020</v>
      </c>
      <c r="G32" s="676">
        <f>IF(ISBLANK(J23),"",J23)</f>
        <v>0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11.11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11.11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8</v>
      </c>
      <c r="C4" s="602">
        <v>0</v>
      </c>
      <c r="D4" s="602">
        <v>1</v>
      </c>
      <c r="E4" s="601">
        <v>0</v>
      </c>
      <c r="F4" s="602">
        <v>2</v>
      </c>
      <c r="G4" s="602">
        <v>0.2</v>
      </c>
    </row>
    <row r="5" spans="1:10" x14ac:dyDescent="0.25">
      <c r="A5" s="288">
        <v>2021</v>
      </c>
      <c r="B5" s="753">
        <v>9</v>
      </c>
      <c r="C5" s="753">
        <v>0</v>
      </c>
      <c r="D5" s="753">
        <v>1</v>
      </c>
      <c r="E5" s="755">
        <v>0</v>
      </c>
      <c r="F5" s="753">
        <v>2.2999999999999998</v>
      </c>
      <c r="G5" s="753">
        <v>0.2</v>
      </c>
    </row>
    <row r="6" spans="1:10" x14ac:dyDescent="0.25">
      <c r="A6" s="220">
        <v>2022</v>
      </c>
      <c r="B6" s="754">
        <v>6</v>
      </c>
      <c r="C6" s="754">
        <v>0</v>
      </c>
      <c r="D6" s="754">
        <v>1</v>
      </c>
      <c r="E6" s="756">
        <v>0</v>
      </c>
      <c r="F6" s="754">
        <v>1.6</v>
      </c>
      <c r="G6" s="754">
        <v>0.2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8</v>
      </c>
      <c r="C11" s="80">
        <f>IF(ISBLANK(D4),"",D4)</f>
        <v>1</v>
      </c>
      <c r="E11" s="103">
        <f>A4</f>
        <v>2020</v>
      </c>
      <c r="F11" s="80">
        <f>IF(ISBLANK(B4),"",B4)</f>
        <v>8</v>
      </c>
      <c r="G11" s="80">
        <f>IF(ISBLANK(D4),"",D4)</f>
        <v>1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9</v>
      </c>
      <c r="C12" s="80">
        <f>IF(ISBLANK(D5),"",D5)</f>
        <v>1</v>
      </c>
      <c r="E12" s="103">
        <f t="shared" ref="E12:E13" si="1">A5</f>
        <v>2021</v>
      </c>
      <c r="F12" s="80">
        <f t="shared" ref="F12:F13" si="2">IF(ISBLANK(B5),"",B5)</f>
        <v>9</v>
      </c>
      <c r="G12" s="80">
        <f t="shared" ref="G12:G13" si="3">IF(ISBLANK(D5),"",D5)</f>
        <v>1</v>
      </c>
    </row>
    <row r="13" spans="1:10" x14ac:dyDescent="0.25">
      <c r="A13" s="156">
        <f t="shared" si="0"/>
        <v>2022</v>
      </c>
      <c r="B13" s="83">
        <f>IF(ISBLANK(B6),"",B6)</f>
        <v>6</v>
      </c>
      <c r="C13" s="83">
        <f>IF(ISBLANK(D6),"",D6)</f>
        <v>1</v>
      </c>
      <c r="D13" s="255"/>
      <c r="E13" s="156">
        <f t="shared" si="1"/>
        <v>2022</v>
      </c>
      <c r="F13" s="83">
        <f t="shared" si="2"/>
        <v>6</v>
      </c>
      <c r="G13" s="83">
        <f t="shared" si="3"/>
        <v>1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0</v>
      </c>
      <c r="C18" s="80">
        <f>IF(ISBLANK(E4),"",E4)</f>
        <v>0</v>
      </c>
      <c r="E18" s="605">
        <f>A4</f>
        <v>2020</v>
      </c>
      <c r="F18" s="100">
        <f>IF(ISBLANK(C4),"",C4)</f>
        <v>0</v>
      </c>
      <c r="G18" s="100">
        <f>IF(ISBLANK(E4),"",E4)</f>
        <v>0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2021</v>
      </c>
      <c r="F19" s="104">
        <f>IF(ISBLANK(C5),"",C5)</f>
        <v>0</v>
      </c>
      <c r="G19" s="104">
        <f t="shared" ref="G19:G20" si="6">IF(ISBLANK(E5),"",E5)</f>
        <v>0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0</v>
      </c>
      <c r="C20" s="83">
        <f>IF(ISBLANK(E6),"",E6)</f>
        <v>0</v>
      </c>
      <c r="E20" s="156">
        <f t="shared" si="5"/>
        <v>2022</v>
      </c>
      <c r="F20" s="83">
        <f>IF(ISBLANK(C6),"",C6)</f>
        <v>0</v>
      </c>
      <c r="G20" s="83">
        <f t="shared" si="6"/>
        <v>0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255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1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354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8.1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149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3.4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109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0.4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484</v>
      </c>
    </row>
    <row r="17" spans="2:3" x14ac:dyDescent="0.25">
      <c r="B17" s="255">
        <v>2021</v>
      </c>
      <c r="C17" s="1010">
        <v>395</v>
      </c>
    </row>
    <row r="18" spans="2:3" x14ac:dyDescent="0.25">
      <c r="B18" s="255">
        <v>2022</v>
      </c>
      <c r="C18" s="1010">
        <v>354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484</v>
      </c>
    </row>
    <row r="22" spans="2:3" x14ac:dyDescent="0.25">
      <c r="B22" s="638">
        <f>B17</f>
        <v>2021</v>
      </c>
      <c r="C22" s="638">
        <f t="shared" ref="C22:C23" si="0">IF(ISBLANK(C17),"",C17)</f>
        <v>395</v>
      </c>
    </row>
    <row r="23" spans="2:3" x14ac:dyDescent="0.25">
      <c r="B23" s="638">
        <f>B18</f>
        <v>2022</v>
      </c>
      <c r="C23" s="638">
        <f t="shared" si="0"/>
        <v>354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16</v>
      </c>
      <c r="C5" s="55">
        <v>17</v>
      </c>
      <c r="D5" s="55">
        <v>24</v>
      </c>
      <c r="E5" s="271">
        <f>SUM(B5:D5)</f>
        <v>57</v>
      </c>
      <c r="F5" s="71">
        <v>273</v>
      </c>
      <c r="G5" s="70">
        <v>0.4</v>
      </c>
      <c r="H5" s="55">
        <v>0.1</v>
      </c>
      <c r="I5" s="110">
        <v>0.4</v>
      </c>
      <c r="J5" s="71">
        <v>1</v>
      </c>
    </row>
    <row r="6" spans="1:10" x14ac:dyDescent="0.25">
      <c r="A6" s="288">
        <v>2021</v>
      </c>
      <c r="B6" s="759">
        <v>19</v>
      </c>
      <c r="C6" s="760">
        <v>15</v>
      </c>
      <c r="D6" s="760">
        <v>22</v>
      </c>
      <c r="E6" s="272">
        <f>SUM(B6:D6)</f>
        <v>56</v>
      </c>
      <c r="F6" s="216">
        <v>267</v>
      </c>
      <c r="G6" s="459">
        <v>0.4</v>
      </c>
      <c r="H6" s="460">
        <v>0.1</v>
      </c>
      <c r="I6" s="765">
        <v>0.3</v>
      </c>
      <c r="J6" s="216">
        <v>1</v>
      </c>
    </row>
    <row r="7" spans="1:10" x14ac:dyDescent="0.25">
      <c r="A7" s="220">
        <v>2022</v>
      </c>
      <c r="B7" s="169">
        <v>17</v>
      </c>
      <c r="C7" s="94">
        <v>12</v>
      </c>
      <c r="D7" s="94">
        <v>15</v>
      </c>
      <c r="E7" s="449">
        <f>SUM(B7:D7)</f>
        <v>44</v>
      </c>
      <c r="F7" s="170">
        <v>255</v>
      </c>
      <c r="G7" s="169">
        <v>0.4</v>
      </c>
      <c r="H7" s="94">
        <v>0.1</v>
      </c>
      <c r="I7" s="171">
        <v>0.2</v>
      </c>
      <c r="J7" s="170">
        <v>1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273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267</v>
      </c>
      <c r="C14" s="28"/>
      <c r="D14" s="28"/>
      <c r="F14" s="627" t="s">
        <v>1534</v>
      </c>
      <c r="G14" s="623">
        <f>IF(ISBLANK(B7),"",B7)</f>
        <v>17</v>
      </c>
      <c r="I14" s="627" t="s">
        <v>1537</v>
      </c>
      <c r="J14" s="623">
        <f>IF(ISBLANK(B7),"",B7)</f>
        <v>17</v>
      </c>
    </row>
    <row r="15" spans="1:10" x14ac:dyDescent="0.25">
      <c r="A15" s="626">
        <f t="shared" ref="A15" si="1">A7</f>
        <v>2022</v>
      </c>
      <c r="B15" s="625">
        <f t="shared" si="0"/>
        <v>255</v>
      </c>
      <c r="C15" s="28"/>
      <c r="D15" s="28"/>
      <c r="F15" s="628" t="s">
        <v>1535</v>
      </c>
      <c r="G15" s="624">
        <f>IF(ISBLANK(C7),"",C7)</f>
        <v>12</v>
      </c>
      <c r="I15" s="628" t="s">
        <v>1546</v>
      </c>
      <c r="J15" s="624">
        <f>IF(ISBLANK(C7),"",C7)</f>
        <v>12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15</v>
      </c>
      <c r="I16" s="629" t="s">
        <v>1547</v>
      </c>
      <c r="J16" s="625">
        <f>IF(ISBLANK(D7),"",D7)</f>
        <v>15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0.4</v>
      </c>
    </row>
    <row r="22" spans="1:2" x14ac:dyDescent="0.25">
      <c r="A22" s="628" t="s">
        <v>472</v>
      </c>
      <c r="B22" s="624">
        <f>IF(ISBLANK(H7),"",H7)</f>
        <v>0.1</v>
      </c>
    </row>
    <row r="23" spans="1:2" x14ac:dyDescent="0.25">
      <c r="A23" s="629" t="s">
        <v>373</v>
      </c>
      <c r="B23" s="625">
        <f>IF(ISBLANK(I7),"",I7)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26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53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18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6.1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14</v>
      </c>
      <c r="C6" s="761"/>
      <c r="D6" s="761"/>
      <c r="E6" s="459">
        <v>4.5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20</v>
      </c>
      <c r="C7" s="761"/>
      <c r="D7" s="761"/>
      <c r="E7" s="459">
        <v>6.4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18</v>
      </c>
      <c r="C8" s="762"/>
      <c r="D8" s="762"/>
      <c r="E8" s="603">
        <v>6.1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14</v>
      </c>
      <c r="C16" s="757"/>
      <c r="I16" s="702">
        <f>A6</f>
        <v>2020</v>
      </c>
      <c r="J16" s="676">
        <f>IF(ISBLANK(E6),"",E6)</f>
        <v>4.5</v>
      </c>
      <c r="K16" s="758"/>
    </row>
    <row r="17" spans="1:10" x14ac:dyDescent="0.25">
      <c r="A17" s="703">
        <f>A7</f>
        <v>2021</v>
      </c>
      <c r="B17" s="855">
        <f>IF(ISBLANK(B7),"",B7)</f>
        <v>20</v>
      </c>
      <c r="C17" s="757"/>
      <c r="I17" s="703">
        <f>A7</f>
        <v>2021</v>
      </c>
      <c r="J17" s="855">
        <f>IF(ISBLANK(E7),"",E7)</f>
        <v>6.4</v>
      </c>
    </row>
    <row r="18" spans="1:10" x14ac:dyDescent="0.25">
      <c r="A18" s="704">
        <f>A8</f>
        <v>2022</v>
      </c>
      <c r="B18" s="678">
        <f>IF(ISBLANK(B8),"",B8)</f>
        <v>18</v>
      </c>
      <c r="C18" s="757"/>
      <c r="I18" s="704">
        <f>A8</f>
        <v>2022</v>
      </c>
      <c r="J18" s="678">
        <f>IF(ISBLANK(E8),"",E8)</f>
        <v>6.1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16</v>
      </c>
      <c r="D5" s="451">
        <f>IF(ISBLANK(B5),"",A5)</f>
        <v>2020</v>
      </c>
      <c r="E5" s="620">
        <f>IF(ISBLANK(B5),"",B5)</f>
        <v>16</v>
      </c>
      <c r="K5" s="219">
        <v>2020</v>
      </c>
      <c r="L5" s="657">
        <v>1.8</v>
      </c>
    </row>
    <row r="6" spans="1:12" x14ac:dyDescent="0.25">
      <c r="A6" s="231">
        <v>2021</v>
      </c>
      <c r="B6" s="604">
        <v>16</v>
      </c>
      <c r="D6" s="452">
        <f>IF(ISBLANK(B6),"",A6)</f>
        <v>2021</v>
      </c>
      <c r="E6" s="621">
        <f>IF(ISBLANK(B6),"",B6)</f>
        <v>16</v>
      </c>
      <c r="K6" s="288">
        <v>2021</v>
      </c>
      <c r="L6" s="659">
        <v>2</v>
      </c>
    </row>
    <row r="7" spans="1:12" x14ac:dyDescent="0.25">
      <c r="A7" s="123">
        <v>2022</v>
      </c>
      <c r="B7" s="619">
        <v>13</v>
      </c>
      <c r="D7" s="381">
        <f>IF(ISBLANK(B7),"",A7)</f>
        <v>2022</v>
      </c>
      <c r="E7" s="622">
        <f>IF(ISBLANK(B7),"",B7)</f>
        <v>13</v>
      </c>
      <c r="K7" s="221">
        <v>2022</v>
      </c>
      <c r="L7" s="619">
        <v>1.4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38</v>
      </c>
      <c r="C4" s="645">
        <v>67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20</v>
      </c>
      <c r="C5" s="604">
        <v>70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26</v>
      </c>
      <c r="C6" s="604">
        <v>53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7</v>
      </c>
      <c r="C5" s="645">
        <v>3806</v>
      </c>
      <c r="D5" s="645">
        <v>178</v>
      </c>
      <c r="E5" s="871">
        <v>4.7</v>
      </c>
      <c r="F5" s="1048">
        <v>4.5999999999999996</v>
      </c>
      <c r="G5" s="1048">
        <v>4.8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7</v>
      </c>
      <c r="C6" s="659">
        <v>3796</v>
      </c>
      <c r="D6" s="659">
        <v>165</v>
      </c>
      <c r="E6" s="659">
        <v>4.3</v>
      </c>
      <c r="F6" s="659">
        <v>4.3</v>
      </c>
      <c r="G6" s="659">
        <v>4.4000000000000004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9</v>
      </c>
      <c r="C7" s="619">
        <v>2941</v>
      </c>
      <c r="D7" s="619">
        <v>137</v>
      </c>
      <c r="E7" s="619">
        <v>4.7</v>
      </c>
      <c r="F7" s="619">
        <v>4.5999999999999996</v>
      </c>
      <c r="G7" s="619">
        <v>4.7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10.9</v>
      </c>
      <c r="C4" s="657">
        <v>149</v>
      </c>
      <c r="D4" s="657">
        <v>3.3</v>
      </c>
      <c r="E4" s="657">
        <v>115</v>
      </c>
      <c r="F4" s="657">
        <v>0.4</v>
      </c>
      <c r="G4" s="657">
        <v>9</v>
      </c>
      <c r="H4" s="657">
        <v>0</v>
      </c>
      <c r="I4" s="657">
        <v>21</v>
      </c>
      <c r="J4" s="657">
        <v>0.3</v>
      </c>
      <c r="K4" s="255"/>
      <c r="L4" s="255"/>
      <c r="M4" s="255"/>
    </row>
    <row r="5" spans="1:13" x14ac:dyDescent="0.25">
      <c r="A5" s="488">
        <v>2021</v>
      </c>
      <c r="B5" s="604">
        <v>8.9</v>
      </c>
      <c r="C5" s="604">
        <v>129</v>
      </c>
      <c r="D5" s="604">
        <v>2.9</v>
      </c>
      <c r="E5" s="604">
        <v>96</v>
      </c>
      <c r="F5" s="604">
        <v>0.4</v>
      </c>
      <c r="G5" s="604">
        <v>10</v>
      </c>
      <c r="H5" s="604">
        <v>0</v>
      </c>
      <c r="I5" s="604">
        <v>23</v>
      </c>
      <c r="J5" s="604">
        <v>0.3</v>
      </c>
      <c r="K5" s="255"/>
      <c r="L5" s="255"/>
      <c r="M5" s="255"/>
    </row>
    <row r="6" spans="1:13" x14ac:dyDescent="0.25">
      <c r="A6" s="483">
        <v>2022</v>
      </c>
      <c r="B6" s="619">
        <v>8.1</v>
      </c>
      <c r="C6" s="619">
        <v>149</v>
      </c>
      <c r="D6" s="619">
        <v>3.4</v>
      </c>
      <c r="E6" s="619">
        <v>109</v>
      </c>
      <c r="F6" s="619">
        <v>0.4</v>
      </c>
      <c r="G6" s="619">
        <v>7</v>
      </c>
      <c r="H6" s="619">
        <v>0</v>
      </c>
      <c r="I6" s="619">
        <v>22</v>
      </c>
      <c r="J6" s="619">
        <v>0.3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3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73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21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190</v>
      </c>
      <c r="C4" s="1015">
        <v>102</v>
      </c>
      <c r="D4" s="1015">
        <v>88</v>
      </c>
      <c r="E4" s="1014">
        <v>467</v>
      </c>
      <c r="F4" s="1015">
        <v>264</v>
      </c>
      <c r="G4" s="1015">
        <v>203</v>
      </c>
      <c r="H4" s="1016">
        <v>7.1</v>
      </c>
      <c r="I4" s="1016">
        <v>17.5</v>
      </c>
      <c r="J4" s="1016">
        <v>-10.4</v>
      </c>
      <c r="K4" s="70">
        <v>580</v>
      </c>
      <c r="L4" s="55">
        <v>268</v>
      </c>
      <c r="M4" s="110">
        <v>312</v>
      </c>
      <c r="N4" s="55">
        <v>447</v>
      </c>
      <c r="O4" s="55">
        <v>210</v>
      </c>
      <c r="P4" s="110">
        <v>237</v>
      </c>
    </row>
    <row r="5" spans="1:17" x14ac:dyDescent="0.25">
      <c r="A5" s="288">
        <v>2021</v>
      </c>
      <c r="B5" s="1017">
        <v>215</v>
      </c>
      <c r="C5" s="1018">
        <v>125</v>
      </c>
      <c r="D5" s="1018">
        <v>90</v>
      </c>
      <c r="E5" s="1017">
        <v>532</v>
      </c>
      <c r="F5" s="1018">
        <v>297</v>
      </c>
      <c r="G5" s="1018">
        <v>235</v>
      </c>
      <c r="H5" s="1019">
        <v>8.1</v>
      </c>
      <c r="I5" s="1019">
        <v>20</v>
      </c>
      <c r="J5" s="1019">
        <v>-11.9</v>
      </c>
      <c r="K5" s="214">
        <v>842</v>
      </c>
      <c r="L5" s="58">
        <v>411</v>
      </c>
      <c r="M5" s="162">
        <v>431</v>
      </c>
      <c r="N5" s="58">
        <v>597</v>
      </c>
      <c r="O5" s="58">
        <v>280</v>
      </c>
      <c r="P5" s="162">
        <v>317</v>
      </c>
    </row>
    <row r="6" spans="1:17" x14ac:dyDescent="0.25">
      <c r="A6" s="221">
        <v>2022</v>
      </c>
      <c r="B6" s="1020">
        <v>245</v>
      </c>
      <c r="C6" s="1021">
        <v>124</v>
      </c>
      <c r="D6" s="1021">
        <v>121</v>
      </c>
      <c r="E6" s="1020">
        <v>438</v>
      </c>
      <c r="F6" s="1021">
        <v>231</v>
      </c>
      <c r="G6" s="1021">
        <v>207</v>
      </c>
      <c r="H6" s="1022">
        <v>9.3000000000000007</v>
      </c>
      <c r="I6" s="1022">
        <v>16.600000000000001</v>
      </c>
      <c r="J6" s="1022">
        <v>-7.3</v>
      </c>
      <c r="K6" s="1023">
        <v>818</v>
      </c>
      <c r="L6" s="1024">
        <v>399</v>
      </c>
      <c r="M6" s="1025">
        <v>419</v>
      </c>
      <c r="N6" s="1024">
        <v>590</v>
      </c>
      <c r="O6" s="1024">
        <v>274</v>
      </c>
      <c r="P6" s="1025">
        <v>316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88</v>
      </c>
      <c r="C13" s="321">
        <f>IF(ISBLANK(C4),"",C4)</f>
        <v>102</v>
      </c>
      <c r="D13" s="366"/>
      <c r="E13" s="324">
        <f>A4</f>
        <v>2020</v>
      </c>
      <c r="F13" s="321">
        <f>IF(ISBLANK(G4),"",G4)</f>
        <v>203</v>
      </c>
      <c r="G13" s="321">
        <f>IF(ISBLANK(F4),"",F4)</f>
        <v>264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90</v>
      </c>
      <c r="C14" s="322">
        <f t="shared" ref="C14:C15" si="2">IF(ISBLANK(C5),"",C5)</f>
        <v>125</v>
      </c>
      <c r="D14" s="366"/>
      <c r="E14" s="325">
        <f t="shared" ref="E14:E15" si="3">A5</f>
        <v>2021</v>
      </c>
      <c r="F14" s="322">
        <f t="shared" ref="F14:F15" si="4">IF(ISBLANK(G5),"",G5)</f>
        <v>235</v>
      </c>
      <c r="G14" s="322">
        <f t="shared" ref="G14:G15" si="5">IF(ISBLANK(F5),"",F5)</f>
        <v>297</v>
      </c>
      <c r="H14" s="391"/>
      <c r="I14" s="391"/>
      <c r="J14" s="48"/>
      <c r="K14" s="327" t="s">
        <v>544</v>
      </c>
      <c r="L14" s="330">
        <f>IF(ISBLANK(K4),"",K4)</f>
        <v>580</v>
      </c>
      <c r="M14" s="330">
        <f>IF(ISBLANK(K5),"",K5)</f>
        <v>842</v>
      </c>
      <c r="N14" s="330">
        <f>IF(ISBLANK(K6),"",K6)</f>
        <v>818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121</v>
      </c>
      <c r="C15" s="323">
        <f t="shared" si="2"/>
        <v>124</v>
      </c>
      <c r="E15" s="326">
        <f t="shared" si="3"/>
        <v>2022</v>
      </c>
      <c r="F15" s="323">
        <f t="shared" si="4"/>
        <v>207</v>
      </c>
      <c r="G15" s="323">
        <f t="shared" si="5"/>
        <v>231</v>
      </c>
      <c r="H15" s="213"/>
      <c r="I15" s="213"/>
      <c r="J15" s="28"/>
      <c r="K15" s="328" t="s">
        <v>543</v>
      </c>
      <c r="L15" s="331">
        <f>IF(ISBLANK(N4),"",N4)</f>
        <v>447</v>
      </c>
      <c r="M15" s="331">
        <f>IF(ISBLANK(N5),"",N5)</f>
        <v>597</v>
      </c>
      <c r="N15" s="331">
        <f>IF(ISBLANK(N6),"",N6)</f>
        <v>590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580</v>
      </c>
      <c r="M19" s="330">
        <f>IF(ISBLANK(K5),"",K5)</f>
        <v>842</v>
      </c>
      <c r="N19" s="330">
        <f>IF(ISBLANK(K6),"",K6)</f>
        <v>818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447</v>
      </c>
      <c r="M20" s="331">
        <f>IF(ISBLANK(N5),"",N5)</f>
        <v>597</v>
      </c>
      <c r="N20" s="331">
        <f>IF(ISBLANK(N6),"",N6)</f>
        <v>590</v>
      </c>
      <c r="O20" s="366"/>
    </row>
    <row r="21" spans="1:15" x14ac:dyDescent="0.25">
      <c r="A21" s="324">
        <f>A4</f>
        <v>2020</v>
      </c>
      <c r="B21" s="321">
        <f>IF(ISBLANK(D4),"",D4)</f>
        <v>88</v>
      </c>
      <c r="C21" s="321">
        <f>IF(ISBLANK(C4),"",C4)</f>
        <v>102</v>
      </c>
      <c r="E21" s="324">
        <f>A4</f>
        <v>2020</v>
      </c>
      <c r="F21" s="321">
        <f>IF(ISBLANK(G4),"",G4)</f>
        <v>203</v>
      </c>
      <c r="G21" s="321">
        <f>IF(ISBLANK(F4),"",F4)</f>
        <v>264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90</v>
      </c>
      <c r="C22" s="322">
        <f t="shared" ref="C22:C23" si="8">IF(ISBLANK(C5),"",C5)</f>
        <v>125</v>
      </c>
      <c r="E22" s="325">
        <f t="shared" ref="E22:E23" si="9">A5</f>
        <v>2021</v>
      </c>
      <c r="F22" s="322">
        <f t="shared" ref="F22:F23" si="10">IF(ISBLANK(G5),"",G5)</f>
        <v>235</v>
      </c>
      <c r="G22" s="322">
        <f t="shared" ref="G22:G23" si="11">IF(ISBLANK(F5),"",F5)</f>
        <v>297</v>
      </c>
    </row>
    <row r="23" spans="1:15" x14ac:dyDescent="0.25">
      <c r="A23" s="326">
        <f t="shared" si="6"/>
        <v>2022</v>
      </c>
      <c r="B23" s="323">
        <f t="shared" si="7"/>
        <v>121</v>
      </c>
      <c r="C23" s="323">
        <f t="shared" si="8"/>
        <v>124</v>
      </c>
      <c r="E23" s="326">
        <f t="shared" si="9"/>
        <v>2022</v>
      </c>
      <c r="F23" s="323">
        <f t="shared" si="10"/>
        <v>207</v>
      </c>
      <c r="G23" s="323">
        <f t="shared" si="11"/>
        <v>231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3</v>
      </c>
      <c r="C5" s="613"/>
      <c r="D5" s="613"/>
      <c r="E5" s="601">
        <v>15</v>
      </c>
      <c r="F5" s="618"/>
      <c r="G5" s="947"/>
      <c r="H5" s="601">
        <v>86</v>
      </c>
      <c r="I5" s="618">
        <v>22</v>
      </c>
      <c r="J5" s="618">
        <v>64</v>
      </c>
      <c r="K5" s="618"/>
      <c r="L5" s="947"/>
    </row>
    <row r="6" spans="1:12" x14ac:dyDescent="0.25">
      <c r="A6" s="288">
        <v>2021</v>
      </c>
      <c r="B6" s="603">
        <v>5</v>
      </c>
      <c r="C6" s="614"/>
      <c r="D6" s="614"/>
      <c r="E6" s="1043">
        <v>7</v>
      </c>
      <c r="F6" s="1037"/>
      <c r="G6" s="982"/>
      <c r="H6" s="1043">
        <v>61</v>
      </c>
      <c r="I6" s="1037">
        <v>24</v>
      </c>
      <c r="J6" s="1037">
        <v>37</v>
      </c>
      <c r="K6" s="1037"/>
      <c r="L6" s="982"/>
    </row>
    <row r="7" spans="1:12" x14ac:dyDescent="0.25">
      <c r="A7" s="220">
        <v>2022</v>
      </c>
      <c r="B7" s="603">
        <v>3</v>
      </c>
      <c r="C7" s="614"/>
      <c r="D7" s="614"/>
      <c r="E7" s="1043">
        <v>21</v>
      </c>
      <c r="F7" s="1037"/>
      <c r="G7" s="982"/>
      <c r="H7" s="1043">
        <v>73</v>
      </c>
      <c r="I7" s="1037">
        <v>21</v>
      </c>
      <c r="J7" s="1037">
        <v>52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21</v>
      </c>
    </row>
    <row r="15" spans="1:12" ht="30" x14ac:dyDescent="0.25">
      <c r="A15" s="835" t="s">
        <v>1551</v>
      </c>
      <c r="B15" s="625">
        <f>IF(ISBLANK(J7),"",J7)</f>
        <v>52</v>
      </c>
    </row>
    <row r="17" spans="1:2" x14ac:dyDescent="0.25">
      <c r="A17" s="627" t="s">
        <v>1548</v>
      </c>
      <c r="B17" s="623">
        <f>IF(ISBLANK(I7),"",I7)</f>
        <v>21</v>
      </c>
    </row>
    <row r="18" spans="1:2" x14ac:dyDescent="0.25">
      <c r="A18" s="629" t="s">
        <v>1549</v>
      </c>
      <c r="B18" s="625">
        <f>IF(ISBLANK(J7),"",J7)</f>
        <v>52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48.2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36.4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61.7</v>
      </c>
      <c r="C6" s="616">
        <v>33.299999999999997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59.2</v>
      </c>
      <c r="C10" s="616">
        <v>27.3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48.2</v>
      </c>
      <c r="C14" s="73">
        <v>36.4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181.108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/>
      <c r="C5" s="58"/>
      <c r="D5" s="129" t="s">
        <v>1657</v>
      </c>
      <c r="E5" s="895" t="s">
        <v>5</v>
      </c>
    </row>
    <row r="6" spans="1:6" x14ac:dyDescent="0.25">
      <c r="A6" s="102" t="s">
        <v>402</v>
      </c>
      <c r="B6" s="94"/>
      <c r="C6" s="94"/>
      <c r="D6" s="129" t="s">
        <v>1657</v>
      </c>
      <c r="E6" s="896" t="s">
        <v>5</v>
      </c>
    </row>
    <row r="7" spans="1:6" x14ac:dyDescent="0.25">
      <c r="A7" s="101" t="s">
        <v>911</v>
      </c>
      <c r="B7" s="58"/>
      <c r="C7" s="58"/>
      <c r="D7" s="129" t="s">
        <v>1657</v>
      </c>
      <c r="E7" s="896" t="s">
        <v>5</v>
      </c>
    </row>
    <row r="8" spans="1:6" x14ac:dyDescent="0.25">
      <c r="A8" s="102" t="s">
        <v>403</v>
      </c>
      <c r="B8" s="58"/>
      <c r="C8" s="58"/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8465.01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40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5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/>
      <c r="C12" s="61"/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57.21</v>
      </c>
      <c r="C5" s="613">
        <v>56.72</v>
      </c>
      <c r="D5" s="753"/>
      <c r="E5" s="753"/>
      <c r="G5" s="360">
        <v>2014</v>
      </c>
      <c r="H5" s="70">
        <v>8455.27</v>
      </c>
      <c r="I5" s="55">
        <v>7022.53</v>
      </c>
      <c r="J5" s="55">
        <v>1432.74</v>
      </c>
      <c r="K5" s="71">
        <v>40</v>
      </c>
    </row>
    <row r="6" spans="1:12" x14ac:dyDescent="0.25">
      <c r="A6" s="288">
        <v>2021</v>
      </c>
      <c r="B6" s="603"/>
      <c r="C6" s="614">
        <v>180.61</v>
      </c>
      <c r="D6" s="961"/>
      <c r="E6" s="961"/>
      <c r="G6" s="482">
        <v>2017</v>
      </c>
      <c r="H6" s="214">
        <v>8464.66</v>
      </c>
      <c r="I6" s="58">
        <v>7022.01</v>
      </c>
      <c r="J6" s="58">
        <v>1442.65</v>
      </c>
      <c r="K6" s="216">
        <v>40</v>
      </c>
    </row>
    <row r="7" spans="1:12" x14ac:dyDescent="0.25">
      <c r="A7" s="220">
        <v>2022</v>
      </c>
      <c r="B7" s="603">
        <v>181.108</v>
      </c>
      <c r="C7" s="614">
        <v>180.61799999999999</v>
      </c>
      <c r="D7" s="961"/>
      <c r="E7" s="961"/>
      <c r="G7" s="484">
        <v>2020</v>
      </c>
      <c r="H7" s="72">
        <v>8465.01</v>
      </c>
      <c r="I7" s="61">
        <v>7022.01</v>
      </c>
      <c r="J7" s="61">
        <v>1443</v>
      </c>
      <c r="K7" s="73">
        <v>40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180.61799999999999</v>
      </c>
      <c r="D14" s="633">
        <f>A5</f>
        <v>2020</v>
      </c>
      <c r="E14" s="627" t="str">
        <f>IF(ISBLANK(D5),"",D5)</f>
        <v/>
      </c>
      <c r="F14" s="213"/>
      <c r="G14" s="636" t="s">
        <v>933</v>
      </c>
      <c r="H14" s="623">
        <f>IF(ISBLANK(J7),"",J7)</f>
        <v>1443</v>
      </c>
      <c r="I14" s="213"/>
      <c r="J14" s="213"/>
    </row>
    <row r="15" spans="1:12" x14ac:dyDescent="0.25">
      <c r="A15" s="872" t="s">
        <v>16</v>
      </c>
      <c r="B15" s="632">
        <f>IF(ISBLANK(B7),"",B7)</f>
        <v>181.108</v>
      </c>
      <c r="D15" s="634">
        <f t="shared" ref="D15:D16" si="0">A6</f>
        <v>2021</v>
      </c>
      <c r="E15" s="628" t="str">
        <f>IF(ISBLANK(D6),"",D6)</f>
        <v/>
      </c>
      <c r="F15" s="213"/>
      <c r="G15" s="637" t="s">
        <v>934</v>
      </c>
      <c r="H15" s="625">
        <f>IF(ISBLANK(I7),"",I7)</f>
        <v>7022.01</v>
      </c>
      <c r="I15" s="213"/>
      <c r="J15" s="213"/>
    </row>
    <row r="16" spans="1:12" x14ac:dyDescent="0.25">
      <c r="D16" s="635">
        <f t="shared" si="0"/>
        <v>2022</v>
      </c>
      <c r="E16" s="629" t="str">
        <f>IF(ISBLANK(D7),"",D7)</f>
        <v/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180.61799999999999</v>
      </c>
      <c r="F19" s="255"/>
      <c r="G19" s="636" t="s">
        <v>537</v>
      </c>
      <c r="H19" s="623">
        <f>IF(ISBLANK(J7),"",J7)</f>
        <v>1443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181.108</v>
      </c>
      <c r="F20" s="255"/>
      <c r="G20" s="637" t="s">
        <v>536</v>
      </c>
      <c r="H20" s="625">
        <f>IF(ISBLANK(I7),"",I7)</f>
        <v>7022.01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1.2</v>
      </c>
      <c r="C5" s="1101"/>
      <c r="D5" s="1102"/>
      <c r="E5" s="1101"/>
      <c r="F5" s="1102"/>
    </row>
    <row r="6" spans="1:9" x14ac:dyDescent="0.25">
      <c r="A6" s="220">
        <v>2021</v>
      </c>
      <c r="B6" s="1101">
        <v>3.5</v>
      </c>
      <c r="C6" s="1101"/>
      <c r="D6" s="1102"/>
      <c r="E6" s="1101"/>
      <c r="F6" s="1102"/>
    </row>
    <row r="7" spans="1:9" x14ac:dyDescent="0.25">
      <c r="A7" s="221">
        <v>2022</v>
      </c>
      <c r="B7" s="73">
        <v>5</v>
      </c>
      <c r="C7" s="73"/>
      <c r="D7" s="73"/>
      <c r="E7" s="73"/>
      <c r="F7" s="73"/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2680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1487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1193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4107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2252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1855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1.5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1.6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1115</v>
      </c>
      <c r="C5" s="460">
        <v>674</v>
      </c>
      <c r="D5" s="460">
        <v>441</v>
      </c>
      <c r="E5" s="459">
        <v>2490</v>
      </c>
      <c r="F5" s="460">
        <v>1131</v>
      </c>
      <c r="G5" s="460">
        <v>1359</v>
      </c>
      <c r="H5" s="459">
        <v>1.7</v>
      </c>
      <c r="I5" s="765">
        <v>3.1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2336</v>
      </c>
      <c r="C6" s="460">
        <v>1470</v>
      </c>
      <c r="D6" s="460">
        <v>866</v>
      </c>
      <c r="E6" s="459">
        <v>3767</v>
      </c>
      <c r="F6" s="460">
        <v>2165</v>
      </c>
      <c r="G6" s="460">
        <v>1602</v>
      </c>
      <c r="H6" s="459">
        <v>1.5</v>
      </c>
      <c r="I6" s="765">
        <v>1.8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2680</v>
      </c>
      <c r="C7" s="614">
        <v>1487</v>
      </c>
      <c r="D7" s="614">
        <v>1193</v>
      </c>
      <c r="E7" s="603">
        <v>4107</v>
      </c>
      <c r="F7" s="614">
        <v>2252</v>
      </c>
      <c r="G7" s="614">
        <v>1855</v>
      </c>
      <c r="H7" s="949">
        <v>1.5</v>
      </c>
      <c r="I7" s="950">
        <v>1.6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1115</v>
      </c>
      <c r="C14" s="676">
        <f t="shared" ref="C14:D14" si="0">IF(ISBLANK(C5),"",C5)</f>
        <v>674</v>
      </c>
      <c r="D14" s="671">
        <f t="shared" si="0"/>
        <v>441</v>
      </c>
      <c r="F14" s="886">
        <f>A5</f>
        <v>2020</v>
      </c>
      <c r="G14" s="676">
        <f>IF(ISBLANK(E5),"",E5)</f>
        <v>2490</v>
      </c>
      <c r="H14" s="676">
        <f t="shared" ref="H14:I16" si="1">IF(ISBLANK(F5),"",F5)</f>
        <v>1131</v>
      </c>
      <c r="I14" s="671">
        <f t="shared" si="1"/>
        <v>1359</v>
      </c>
      <c r="J14" s="758"/>
      <c r="K14" s="886">
        <f>A5</f>
        <v>2020</v>
      </c>
      <c r="L14" s="676">
        <f>IF(ISBLANK(H5),"",H5)</f>
        <v>1.7</v>
      </c>
      <c r="M14" s="671">
        <f>IF(ISBLANK(I5),"",I5)</f>
        <v>3.1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2336</v>
      </c>
      <c r="C15" s="881">
        <f t="shared" si="3"/>
        <v>1470</v>
      </c>
      <c r="D15" s="888">
        <f t="shared" si="3"/>
        <v>866</v>
      </c>
      <c r="F15" s="892">
        <f t="shared" ref="F15:F16" si="4">A6</f>
        <v>2021</v>
      </c>
      <c r="G15" s="855">
        <f t="shared" ref="G15:G16" si="5">IF(ISBLANK(E6),"",E6)</f>
        <v>3767</v>
      </c>
      <c r="H15" s="855">
        <f t="shared" si="1"/>
        <v>2165</v>
      </c>
      <c r="I15" s="672">
        <f t="shared" si="1"/>
        <v>1602</v>
      </c>
      <c r="J15" s="213"/>
      <c r="K15" s="892">
        <f t="shared" ref="K15:K16" si="6">A6</f>
        <v>2021</v>
      </c>
      <c r="L15" s="855">
        <f t="shared" ref="L15:M16" si="7">IF(ISBLANK(H6),"",H6)</f>
        <v>1.5</v>
      </c>
      <c r="M15" s="672">
        <f t="shared" si="7"/>
        <v>1.8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2680</v>
      </c>
      <c r="C16" s="890">
        <f t="shared" si="3"/>
        <v>1487</v>
      </c>
      <c r="D16" s="891">
        <f t="shared" si="3"/>
        <v>1193</v>
      </c>
      <c r="F16" s="893">
        <f t="shared" si="4"/>
        <v>2022</v>
      </c>
      <c r="G16" s="678">
        <f t="shared" si="5"/>
        <v>4107</v>
      </c>
      <c r="H16" s="678">
        <f t="shared" si="1"/>
        <v>2252</v>
      </c>
      <c r="I16" s="673">
        <f t="shared" si="1"/>
        <v>1855</v>
      </c>
      <c r="J16" s="213"/>
      <c r="K16" s="893">
        <f t="shared" si="6"/>
        <v>2022</v>
      </c>
      <c r="L16" s="678">
        <f t="shared" si="7"/>
        <v>1.5</v>
      </c>
      <c r="M16" s="673">
        <f t="shared" si="7"/>
        <v>1.6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1115</v>
      </c>
      <c r="C22" s="676">
        <f t="shared" ref="C22:D22" si="8">IF(ISBLANK(C5),"",C5)</f>
        <v>674</v>
      </c>
      <c r="D22" s="671">
        <f t="shared" si="8"/>
        <v>441</v>
      </c>
      <c r="F22" s="886">
        <f>A5</f>
        <v>2020</v>
      </c>
      <c r="G22" s="676">
        <f>IF(ISBLANK(E5),"",E5)</f>
        <v>2490</v>
      </c>
      <c r="H22" s="676">
        <f t="shared" ref="H22:I24" si="9">IF(ISBLANK(F5),"",F5)</f>
        <v>1131</v>
      </c>
      <c r="I22" s="671">
        <f t="shared" si="9"/>
        <v>1359</v>
      </c>
      <c r="J22" s="758"/>
      <c r="K22" s="886">
        <f>A5</f>
        <v>2020</v>
      </c>
      <c r="L22" s="676">
        <f>IF(ISBLANK(H5),"",H5)</f>
        <v>1.7</v>
      </c>
      <c r="M22" s="671">
        <f>IF(ISBLANK(I5),"",I5)</f>
        <v>3.1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2336</v>
      </c>
      <c r="C23" s="855">
        <f t="shared" si="11"/>
        <v>1470</v>
      </c>
      <c r="D23" s="672">
        <f t="shared" si="11"/>
        <v>866</v>
      </c>
      <c r="F23" s="892">
        <f t="shared" ref="F23:F24" si="12">A6</f>
        <v>2021</v>
      </c>
      <c r="G23" s="855">
        <f t="shared" ref="G23:G24" si="13">IF(ISBLANK(E6),"",E6)</f>
        <v>3767</v>
      </c>
      <c r="H23" s="855">
        <f t="shared" si="9"/>
        <v>2165</v>
      </c>
      <c r="I23" s="672">
        <f t="shared" si="9"/>
        <v>1602</v>
      </c>
      <c r="J23" s="213"/>
      <c r="K23" s="892">
        <f t="shared" ref="K23:K24" si="14">A6</f>
        <v>2021</v>
      </c>
      <c r="L23" s="855">
        <f t="shared" ref="L23:M24" si="15">IF(ISBLANK(H6),"",H6)</f>
        <v>1.5</v>
      </c>
      <c r="M23" s="672">
        <f t="shared" si="15"/>
        <v>1.8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2680</v>
      </c>
      <c r="C24" s="678">
        <f t="shared" si="11"/>
        <v>1487</v>
      </c>
      <c r="D24" s="673">
        <f t="shared" si="11"/>
        <v>1193</v>
      </c>
      <c r="F24" s="893">
        <f t="shared" si="12"/>
        <v>2022</v>
      </c>
      <c r="G24" s="678">
        <f t="shared" si="13"/>
        <v>4107</v>
      </c>
      <c r="H24" s="678">
        <f t="shared" si="9"/>
        <v>2252</v>
      </c>
      <c r="I24" s="673">
        <f t="shared" si="9"/>
        <v>1855</v>
      </c>
      <c r="J24" s="213"/>
      <c r="K24" s="893">
        <f t="shared" si="14"/>
        <v>2022</v>
      </c>
      <c r="L24" s="678">
        <f t="shared" si="15"/>
        <v>1.5</v>
      </c>
      <c r="M24" s="673">
        <f t="shared" si="15"/>
        <v>1.6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74</v>
      </c>
      <c r="C3" s="71">
        <v>40</v>
      </c>
      <c r="D3" s="71">
        <v>12</v>
      </c>
      <c r="F3" s="105" t="s">
        <v>545</v>
      </c>
      <c r="G3" s="97">
        <f>IF(ISBLANK(B3),"",B3)</f>
        <v>74</v>
      </c>
      <c r="H3" s="97">
        <f>IF(ISBLANK(B4),"",B4)</f>
        <v>134</v>
      </c>
      <c r="I3" s="97">
        <f>IF(ISBLANK(B5),"",B5)</f>
        <v>142</v>
      </c>
      <c r="J3" s="367"/>
    </row>
    <row r="4" spans="1:12" x14ac:dyDescent="0.25">
      <c r="A4" s="288">
        <v>2021</v>
      </c>
      <c r="B4" s="216">
        <v>134</v>
      </c>
      <c r="C4" s="216">
        <v>26</v>
      </c>
      <c r="D4" s="216">
        <v>13.4</v>
      </c>
      <c r="F4" s="130" t="s">
        <v>546</v>
      </c>
      <c r="G4" s="98">
        <f>IF(ISBLANK(C3),"",C3)</f>
        <v>40</v>
      </c>
      <c r="H4" s="98">
        <f>IF(ISBLANK(C4),"",C4)</f>
        <v>26</v>
      </c>
      <c r="I4" s="98">
        <f>IF(ISBLANK(C5),"",C5)</f>
        <v>32</v>
      </c>
      <c r="J4" s="367"/>
    </row>
    <row r="5" spans="1:12" x14ac:dyDescent="0.25">
      <c r="A5" s="220">
        <v>2022</v>
      </c>
      <c r="B5" s="170">
        <v>142</v>
      </c>
      <c r="C5" s="170">
        <v>32</v>
      </c>
      <c r="D5" s="170">
        <v>17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74</v>
      </c>
      <c r="H8" s="97">
        <f>IF(ISBLANK(B4),"",B4)</f>
        <v>134</v>
      </c>
      <c r="I8" s="97">
        <f>IF(ISBLANK(B5),"",B5)</f>
        <v>142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40</v>
      </c>
      <c r="H9" s="98">
        <f>IF(ISBLANK(C4),"",C4)</f>
        <v>26</v>
      </c>
      <c r="I9" s="98">
        <f>IF(ISBLANK(C5),"",C5)</f>
        <v>32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12</v>
      </c>
      <c r="H13" s="132">
        <f>IF(ISBLANK(D4),"",D4)</f>
        <v>13.4</v>
      </c>
      <c r="I13" s="132">
        <f>IF(ISBLANK(D5),"",D5)</f>
        <v>17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550</v>
      </c>
      <c r="C4" s="110">
        <v>603</v>
      </c>
      <c r="E4" s="29" t="s">
        <v>548</v>
      </c>
      <c r="F4" s="165">
        <f>B4/($B$22+$C$22)*100</f>
        <v>2.0794737041097964</v>
      </c>
      <c r="G4" s="165">
        <f>C4/($B$22+$C$22)*100</f>
        <v>2.2798593519603765</v>
      </c>
      <c r="J4" s="29" t="s">
        <v>548</v>
      </c>
      <c r="K4" s="165">
        <f>G4</f>
        <v>2.2798593519603765</v>
      </c>
    </row>
    <row r="5" spans="1:11" x14ac:dyDescent="0.25">
      <c r="A5" s="204" t="s">
        <v>549</v>
      </c>
      <c r="B5" s="214">
        <v>565</v>
      </c>
      <c r="C5" s="162">
        <v>584</v>
      </c>
      <c r="E5" s="29" t="s">
        <v>549</v>
      </c>
      <c r="F5" s="165">
        <f t="shared" ref="F5:G21" si="0">B5/($B$22+$C$22)*100</f>
        <v>2.1361866233127906</v>
      </c>
      <c r="G5" s="165">
        <f t="shared" si="0"/>
        <v>2.2080229876365838</v>
      </c>
      <c r="J5" s="29" t="s">
        <v>549</v>
      </c>
      <c r="K5" s="165">
        <f t="shared" ref="K5:K21" si="1">G5</f>
        <v>2.2080229876365838</v>
      </c>
    </row>
    <row r="6" spans="1:11" x14ac:dyDescent="0.25">
      <c r="A6" s="204" t="s">
        <v>550</v>
      </c>
      <c r="B6" s="214">
        <v>585</v>
      </c>
      <c r="C6" s="162">
        <v>671</v>
      </c>
      <c r="E6" s="29" t="s">
        <v>550</v>
      </c>
      <c r="F6" s="165">
        <f t="shared" si="0"/>
        <v>2.2118038489167833</v>
      </c>
      <c r="G6" s="165">
        <f t="shared" si="0"/>
        <v>2.5369579190139513</v>
      </c>
      <c r="J6" s="29" t="s">
        <v>550</v>
      </c>
      <c r="K6" s="165">
        <f t="shared" si="1"/>
        <v>2.5369579190139513</v>
      </c>
    </row>
    <row r="7" spans="1:11" x14ac:dyDescent="0.25">
      <c r="A7" s="204" t="s">
        <v>551</v>
      </c>
      <c r="B7" s="214">
        <v>620</v>
      </c>
      <c r="C7" s="162">
        <v>687</v>
      </c>
      <c r="E7" s="29" t="s">
        <v>551</v>
      </c>
      <c r="F7" s="165">
        <f t="shared" si="0"/>
        <v>2.3441339937237702</v>
      </c>
      <c r="G7" s="165">
        <f t="shared" si="0"/>
        <v>2.5974516994971455</v>
      </c>
      <c r="J7" s="29" t="s">
        <v>551</v>
      </c>
      <c r="K7" s="165">
        <f t="shared" si="1"/>
        <v>2.5974516994971455</v>
      </c>
    </row>
    <row r="8" spans="1:11" x14ac:dyDescent="0.25">
      <c r="A8" s="204" t="s">
        <v>552</v>
      </c>
      <c r="B8" s="214">
        <v>611</v>
      </c>
      <c r="C8" s="162">
        <v>677</v>
      </c>
      <c r="E8" s="29" t="s">
        <v>552</v>
      </c>
      <c r="F8" s="165">
        <f t="shared" si="0"/>
        <v>2.3101062422019738</v>
      </c>
      <c r="G8" s="165">
        <f t="shared" si="0"/>
        <v>2.5596430866951492</v>
      </c>
      <c r="J8" s="29" t="s">
        <v>552</v>
      </c>
      <c r="K8" s="165">
        <f t="shared" si="1"/>
        <v>2.5596430866951492</v>
      </c>
    </row>
    <row r="9" spans="1:11" x14ac:dyDescent="0.25">
      <c r="A9" s="204" t="s">
        <v>553</v>
      </c>
      <c r="B9" s="214">
        <v>669</v>
      </c>
      <c r="C9" s="162">
        <v>669</v>
      </c>
      <c r="E9" s="29" t="s">
        <v>553</v>
      </c>
      <c r="F9" s="165">
        <f t="shared" si="0"/>
        <v>2.5293961964535523</v>
      </c>
      <c r="G9" s="165">
        <f t="shared" si="0"/>
        <v>2.5293961964535523</v>
      </c>
      <c r="J9" s="29" t="s">
        <v>553</v>
      </c>
      <c r="K9" s="165">
        <f t="shared" si="1"/>
        <v>2.5293961964535523</v>
      </c>
    </row>
    <row r="10" spans="1:11" x14ac:dyDescent="0.25">
      <c r="A10" s="204" t="s">
        <v>554</v>
      </c>
      <c r="B10" s="214">
        <v>676</v>
      </c>
      <c r="C10" s="162">
        <v>691</v>
      </c>
      <c r="E10" s="29" t="s">
        <v>554</v>
      </c>
      <c r="F10" s="165">
        <f t="shared" si="0"/>
        <v>2.5558622254149497</v>
      </c>
      <c r="G10" s="165">
        <f t="shared" si="0"/>
        <v>2.6125751446179439</v>
      </c>
      <c r="J10" s="29" t="s">
        <v>554</v>
      </c>
      <c r="K10" s="165">
        <f t="shared" si="1"/>
        <v>2.6125751446179439</v>
      </c>
    </row>
    <row r="11" spans="1:11" x14ac:dyDescent="0.25">
      <c r="A11" s="204" t="s">
        <v>555</v>
      </c>
      <c r="B11" s="214">
        <v>809</v>
      </c>
      <c r="C11" s="162">
        <v>890</v>
      </c>
      <c r="E11" s="29" t="s">
        <v>555</v>
      </c>
      <c r="F11" s="165">
        <f t="shared" si="0"/>
        <v>3.0587167756815004</v>
      </c>
      <c r="G11" s="165">
        <f t="shared" si="0"/>
        <v>3.36496653937767</v>
      </c>
      <c r="J11" s="29" t="s">
        <v>555</v>
      </c>
      <c r="K11" s="165">
        <f t="shared" si="1"/>
        <v>3.36496653937767</v>
      </c>
    </row>
    <row r="12" spans="1:11" x14ac:dyDescent="0.25">
      <c r="A12" s="204" t="s">
        <v>556</v>
      </c>
      <c r="B12" s="214">
        <v>844</v>
      </c>
      <c r="C12" s="162">
        <v>957</v>
      </c>
      <c r="E12" s="29" t="s">
        <v>556</v>
      </c>
      <c r="F12" s="165">
        <f t="shared" si="0"/>
        <v>3.1910469204884868</v>
      </c>
      <c r="G12" s="165">
        <f t="shared" si="0"/>
        <v>3.6182842451510453</v>
      </c>
      <c r="J12" s="29" t="s">
        <v>556</v>
      </c>
      <c r="K12" s="165">
        <f t="shared" si="1"/>
        <v>3.6182842451510453</v>
      </c>
    </row>
    <row r="13" spans="1:11" x14ac:dyDescent="0.25">
      <c r="A13" s="204" t="s">
        <v>557</v>
      </c>
      <c r="B13" s="214">
        <v>866</v>
      </c>
      <c r="C13" s="162">
        <v>983</v>
      </c>
      <c r="E13" s="29" t="s">
        <v>557</v>
      </c>
      <c r="F13" s="165">
        <f t="shared" si="0"/>
        <v>3.2742258686528789</v>
      </c>
      <c r="G13" s="165">
        <f t="shared" si="0"/>
        <v>3.7165866384362358</v>
      </c>
      <c r="J13" s="29" t="s">
        <v>557</v>
      </c>
      <c r="K13" s="165">
        <f t="shared" si="1"/>
        <v>3.7165866384362358</v>
      </c>
    </row>
    <row r="14" spans="1:11" x14ac:dyDescent="0.25">
      <c r="A14" s="204" t="s">
        <v>558</v>
      </c>
      <c r="B14" s="214">
        <v>845</v>
      </c>
      <c r="C14" s="162">
        <v>917</v>
      </c>
      <c r="E14" s="29" t="s">
        <v>558</v>
      </c>
      <c r="F14" s="165">
        <f t="shared" si="0"/>
        <v>3.1948277817686868</v>
      </c>
      <c r="G14" s="165">
        <f t="shared" si="0"/>
        <v>3.4670497939430605</v>
      </c>
      <c r="J14" s="29" t="s">
        <v>558</v>
      </c>
      <c r="K14" s="165">
        <f t="shared" si="1"/>
        <v>3.4670497939430605</v>
      </c>
    </row>
    <row r="15" spans="1:11" x14ac:dyDescent="0.25">
      <c r="A15" s="204" t="s">
        <v>559</v>
      </c>
      <c r="B15" s="214">
        <v>822</v>
      </c>
      <c r="C15" s="162">
        <v>866</v>
      </c>
      <c r="E15" s="29" t="s">
        <v>559</v>
      </c>
      <c r="F15" s="165">
        <f t="shared" si="0"/>
        <v>3.1078679723240956</v>
      </c>
      <c r="G15" s="165">
        <f t="shared" si="0"/>
        <v>3.2742258686528789</v>
      </c>
      <c r="J15" s="29" t="s">
        <v>559</v>
      </c>
      <c r="K15" s="165">
        <f t="shared" si="1"/>
        <v>3.2742258686528789</v>
      </c>
    </row>
    <row r="16" spans="1:11" x14ac:dyDescent="0.25">
      <c r="A16" s="204" t="s">
        <v>560</v>
      </c>
      <c r="B16" s="214">
        <v>1000</v>
      </c>
      <c r="C16" s="162">
        <v>893</v>
      </c>
      <c r="E16" s="29" t="s">
        <v>560</v>
      </c>
      <c r="F16" s="165">
        <f t="shared" si="0"/>
        <v>3.7808612801996295</v>
      </c>
      <c r="G16" s="165">
        <f t="shared" si="0"/>
        <v>3.3763091232182694</v>
      </c>
      <c r="J16" s="29" t="s">
        <v>560</v>
      </c>
      <c r="K16" s="165">
        <f t="shared" si="1"/>
        <v>3.3763091232182694</v>
      </c>
    </row>
    <row r="17" spans="1:11" x14ac:dyDescent="0.25">
      <c r="A17" s="204" t="s">
        <v>561</v>
      </c>
      <c r="B17" s="214">
        <v>1295</v>
      </c>
      <c r="C17" s="162">
        <v>1090</v>
      </c>
      <c r="E17" s="29" t="s">
        <v>561</v>
      </c>
      <c r="F17" s="165">
        <f t="shared" si="0"/>
        <v>4.8962153578585204</v>
      </c>
      <c r="G17" s="165">
        <f t="shared" si="0"/>
        <v>4.121138795417596</v>
      </c>
      <c r="J17" s="29" t="s">
        <v>561</v>
      </c>
      <c r="K17" s="165">
        <f t="shared" si="1"/>
        <v>4.121138795417596</v>
      </c>
    </row>
    <row r="18" spans="1:11" x14ac:dyDescent="0.25">
      <c r="A18" s="204" t="s">
        <v>562</v>
      </c>
      <c r="B18" s="214">
        <v>1205</v>
      </c>
      <c r="C18" s="162">
        <v>956</v>
      </c>
      <c r="E18" s="29" t="s">
        <v>562</v>
      </c>
      <c r="F18" s="165">
        <f t="shared" si="0"/>
        <v>4.555937842640553</v>
      </c>
      <c r="G18" s="165">
        <f t="shared" si="0"/>
        <v>3.6145033838708458</v>
      </c>
      <c r="J18" s="29" t="s">
        <v>562</v>
      </c>
      <c r="K18" s="165">
        <f t="shared" si="1"/>
        <v>3.6145033838708458</v>
      </c>
    </row>
    <row r="19" spans="1:11" x14ac:dyDescent="0.25">
      <c r="A19" s="204" t="s">
        <v>563</v>
      </c>
      <c r="B19" s="214">
        <v>585</v>
      </c>
      <c r="C19" s="162">
        <v>485</v>
      </c>
      <c r="E19" s="29" t="s">
        <v>563</v>
      </c>
      <c r="F19" s="165">
        <f t="shared" si="0"/>
        <v>2.2118038489167833</v>
      </c>
      <c r="G19" s="165">
        <f t="shared" si="0"/>
        <v>1.8337177208968203</v>
      </c>
      <c r="J19" s="29" t="s">
        <v>563</v>
      </c>
      <c r="K19" s="165">
        <f t="shared" si="1"/>
        <v>1.8337177208968203</v>
      </c>
    </row>
    <row r="20" spans="1:11" x14ac:dyDescent="0.25">
      <c r="A20" s="204" t="s">
        <v>564</v>
      </c>
      <c r="B20" s="214">
        <v>450</v>
      </c>
      <c r="C20" s="162">
        <v>340</v>
      </c>
      <c r="E20" s="29" t="s">
        <v>564</v>
      </c>
      <c r="F20" s="165">
        <f t="shared" si="0"/>
        <v>1.7013875760898332</v>
      </c>
      <c r="G20" s="165">
        <f t="shared" si="0"/>
        <v>1.2854928352678741</v>
      </c>
      <c r="J20" s="29" t="s">
        <v>564</v>
      </c>
      <c r="K20" s="165">
        <f t="shared" si="1"/>
        <v>1.2854928352678741</v>
      </c>
    </row>
    <row r="21" spans="1:11" x14ac:dyDescent="0.25">
      <c r="A21" s="205" t="s">
        <v>565</v>
      </c>
      <c r="B21" s="72">
        <v>283</v>
      </c>
      <c r="C21" s="111">
        <v>210</v>
      </c>
      <c r="E21" s="31" t="s">
        <v>565</v>
      </c>
      <c r="F21" s="165">
        <f t="shared" si="0"/>
        <v>1.0699837422964951</v>
      </c>
      <c r="G21" s="165">
        <f t="shared" si="0"/>
        <v>0.7939808688419222</v>
      </c>
      <c r="J21" s="31" t="s">
        <v>565</v>
      </c>
      <c r="K21" s="212">
        <f t="shared" si="1"/>
        <v>0.7939808688419222</v>
      </c>
    </row>
    <row r="22" spans="1:11" x14ac:dyDescent="0.25">
      <c r="A22" s="311" t="s">
        <v>16</v>
      </c>
      <c r="B22" s="121">
        <f>SUM(B4:B21)</f>
        <v>13280</v>
      </c>
      <c r="C22" s="124">
        <f>SUM(C4:C21)</f>
        <v>13169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/>
      <c r="C3" s="110">
        <v>1966</v>
      </c>
      <c r="E3" s="299" t="s">
        <v>717</v>
      </c>
      <c r="F3" s="71">
        <v>49.52</v>
      </c>
      <c r="G3" s="71">
        <v>53.77</v>
      </c>
      <c r="K3" s="122" t="s">
        <v>16</v>
      </c>
      <c r="L3" s="71">
        <v>3.03</v>
      </c>
      <c r="M3" s="71">
        <v>2.57</v>
      </c>
    </row>
    <row r="4" spans="1:16" x14ac:dyDescent="0.25">
      <c r="A4" s="204" t="s">
        <v>712</v>
      </c>
      <c r="B4" s="214"/>
      <c r="C4" s="162">
        <v>2281</v>
      </c>
      <c r="E4" s="300" t="s">
        <v>718</v>
      </c>
      <c r="F4" s="216">
        <v>40.479999999999997</v>
      </c>
      <c r="G4" s="216">
        <v>34.6</v>
      </c>
      <c r="K4" s="217" t="s">
        <v>212</v>
      </c>
      <c r="L4" s="216"/>
      <c r="M4" s="216"/>
      <c r="N4" s="213"/>
    </row>
    <row r="5" spans="1:16" x14ac:dyDescent="0.25">
      <c r="A5" s="204" t="s">
        <v>713</v>
      </c>
      <c r="B5" s="214"/>
      <c r="C5" s="162">
        <v>1439</v>
      </c>
      <c r="E5" s="300" t="s">
        <v>719</v>
      </c>
      <c r="F5" s="216">
        <v>7.75</v>
      </c>
      <c r="G5" s="216">
        <v>9.25</v>
      </c>
      <c r="K5" s="123" t="s">
        <v>213</v>
      </c>
      <c r="L5" s="73">
        <v>3.03</v>
      </c>
      <c r="M5" s="73">
        <v>2.57</v>
      </c>
      <c r="N5" s="213"/>
    </row>
    <row r="6" spans="1:16" x14ac:dyDescent="0.25">
      <c r="A6" s="204" t="s">
        <v>714</v>
      </c>
      <c r="B6" s="214"/>
      <c r="C6" s="162">
        <v>1493</v>
      </c>
      <c r="E6" s="300" t="s">
        <v>720</v>
      </c>
      <c r="F6" s="216">
        <v>1.81</v>
      </c>
      <c r="G6" s="216">
        <v>1.64</v>
      </c>
      <c r="K6" s="228"/>
      <c r="L6" s="166"/>
      <c r="M6" s="213"/>
    </row>
    <row r="7" spans="1:16" x14ac:dyDescent="0.25">
      <c r="A7" s="204" t="s">
        <v>715</v>
      </c>
      <c r="B7" s="214"/>
      <c r="C7" s="162">
        <v>853</v>
      </c>
      <c r="E7" s="301" t="s">
        <v>721</v>
      </c>
      <c r="F7" s="73">
        <v>0.44</v>
      </c>
      <c r="G7" s="73">
        <v>0.74</v>
      </c>
      <c r="K7" s="229"/>
      <c r="L7" s="213"/>
      <c r="M7" s="213"/>
    </row>
    <row r="8" spans="1:16" x14ac:dyDescent="0.25">
      <c r="A8" s="205" t="s">
        <v>716</v>
      </c>
      <c r="B8" s="72"/>
      <c r="C8" s="111">
        <v>888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22.04035874439462</v>
      </c>
      <c r="C13" s="303" t="e">
        <f>B3/SUM(B3:B8)*100</f>
        <v>#DIV/0!</v>
      </c>
      <c r="E13" s="219" t="s">
        <v>844</v>
      </c>
      <c r="F13" s="291">
        <f>IF(ISBLANK(F3),"",F3)</f>
        <v>49.52</v>
      </c>
      <c r="G13" s="291">
        <f>IF(ISBLANK(G3),"",G3)</f>
        <v>53.77</v>
      </c>
    </row>
    <row r="14" spans="1:16" x14ac:dyDescent="0.25">
      <c r="A14" s="222" t="s">
        <v>833</v>
      </c>
      <c r="B14" s="307">
        <f>C4/SUM(C3:C8)*100</f>
        <v>25.571748878923767</v>
      </c>
      <c r="C14" s="304" t="e">
        <f>B4/SUM(B3:B8)*100</f>
        <v>#DIV/0!</v>
      </c>
      <c r="E14" s="288" t="s">
        <v>845</v>
      </c>
      <c r="F14" s="292">
        <f t="shared" ref="F14:G17" si="0">IF(ISBLANK(F4),"",F4)</f>
        <v>40.479999999999997</v>
      </c>
      <c r="G14" s="292">
        <f t="shared" si="0"/>
        <v>34.6</v>
      </c>
    </row>
    <row r="15" spans="1:16" x14ac:dyDescent="0.25">
      <c r="A15" s="222" t="s">
        <v>834</v>
      </c>
      <c r="B15" s="307">
        <f>C5/SUM(C3:C8)*100</f>
        <v>16.132286995515695</v>
      </c>
      <c r="C15" s="304" t="e">
        <f>B5/SUM(B3:B8)*100</f>
        <v>#DIV/0!</v>
      </c>
      <c r="E15" s="288" t="s">
        <v>846</v>
      </c>
      <c r="F15" s="292">
        <f t="shared" si="0"/>
        <v>7.75</v>
      </c>
      <c r="G15" s="292">
        <f t="shared" si="0"/>
        <v>9.25</v>
      </c>
    </row>
    <row r="16" spans="1:16" x14ac:dyDescent="0.25">
      <c r="A16" s="222" t="s">
        <v>835</v>
      </c>
      <c r="B16" s="307">
        <f>C6/SUM(C3:C8)*100</f>
        <v>16.737668161434975</v>
      </c>
      <c r="C16" s="304" t="e">
        <f>B6/SUM(B3:B8)*100</f>
        <v>#DIV/0!</v>
      </c>
      <c r="E16" s="288" t="s">
        <v>847</v>
      </c>
      <c r="F16" s="292">
        <f t="shared" si="0"/>
        <v>1.81</v>
      </c>
      <c r="G16" s="292">
        <f t="shared" si="0"/>
        <v>1.64</v>
      </c>
    </row>
    <row r="17" spans="1:18" x14ac:dyDescent="0.25">
      <c r="A17" s="222" t="s">
        <v>836</v>
      </c>
      <c r="B17" s="307">
        <f>C7/SUM(C3:C8)*100</f>
        <v>9.5627802690582957</v>
      </c>
      <c r="C17" s="304" t="e">
        <f>B7/SUM(B3:B8)*100</f>
        <v>#DIV/0!</v>
      </c>
      <c r="E17" s="221" t="s">
        <v>848</v>
      </c>
      <c r="F17" s="293">
        <f t="shared" si="0"/>
        <v>0.44</v>
      </c>
      <c r="G17" s="293">
        <f t="shared" si="0"/>
        <v>0.74</v>
      </c>
    </row>
    <row r="18" spans="1:18" x14ac:dyDescent="0.25">
      <c r="A18" s="223" t="s">
        <v>837</v>
      </c>
      <c r="B18" s="308">
        <f>C8/SUM(C3:C8)*100</f>
        <v>9.9551569506726452</v>
      </c>
      <c r="C18" s="305" t="e">
        <f>B8/SUM(B3:B8)*100</f>
        <v>#DIV/0!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22.04035874439462</v>
      </c>
      <c r="C22" s="303" t="e">
        <f>C13</f>
        <v>#DIV/0!</v>
      </c>
    </row>
    <row r="23" spans="1:18" x14ac:dyDescent="0.25">
      <c r="A23" s="222" t="s">
        <v>839</v>
      </c>
      <c r="B23" s="307">
        <f t="shared" ref="B23:C27" si="1">B14</f>
        <v>25.571748878923767</v>
      </c>
      <c r="C23" s="304" t="e">
        <f t="shared" si="1"/>
        <v>#DIV/0!</v>
      </c>
    </row>
    <row r="24" spans="1:18" x14ac:dyDescent="0.25">
      <c r="A24" s="309" t="s">
        <v>840</v>
      </c>
      <c r="B24" s="307">
        <f t="shared" si="1"/>
        <v>16.132286995515695</v>
      </c>
      <c r="C24" s="304" t="e">
        <f t="shared" si="1"/>
        <v>#DIV/0!</v>
      </c>
    </row>
    <row r="25" spans="1:18" x14ac:dyDescent="0.25">
      <c r="A25" s="222" t="s">
        <v>841</v>
      </c>
      <c r="B25" s="307">
        <f t="shared" si="1"/>
        <v>16.737668161434975</v>
      </c>
      <c r="C25" s="304" t="e">
        <f t="shared" si="1"/>
        <v>#DIV/0!</v>
      </c>
    </row>
    <row r="26" spans="1:18" x14ac:dyDescent="0.25">
      <c r="A26" s="222" t="s">
        <v>842</v>
      </c>
      <c r="B26" s="307">
        <f t="shared" si="1"/>
        <v>9.5627802690582957</v>
      </c>
      <c r="C26" s="304" t="e">
        <f t="shared" si="1"/>
        <v>#DIV/0!</v>
      </c>
    </row>
    <row r="27" spans="1:18" x14ac:dyDescent="0.25">
      <c r="A27" s="310" t="s">
        <v>843</v>
      </c>
      <c r="B27" s="308">
        <f t="shared" si="1"/>
        <v>9.9551569506726452</v>
      </c>
      <c r="C27" s="305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/>
      <c r="C34" s="110">
        <v>2917</v>
      </c>
      <c r="E34" s="299" t="s">
        <v>717</v>
      </c>
      <c r="F34" s="71">
        <v>53.77</v>
      </c>
      <c r="G34" s="213"/>
      <c r="K34" s="122" t="s">
        <v>16</v>
      </c>
      <c r="L34" s="71">
        <v>2.57</v>
      </c>
      <c r="M34" s="213"/>
    </row>
    <row r="35" spans="1:16" x14ac:dyDescent="0.25">
      <c r="A35" s="204" t="s">
        <v>712</v>
      </c>
      <c r="B35" s="214"/>
      <c r="C35" s="162">
        <v>2990</v>
      </c>
      <c r="E35" s="300" t="s">
        <v>718</v>
      </c>
      <c r="F35" s="216">
        <v>34.6</v>
      </c>
      <c r="G35" s="213"/>
      <c r="K35" s="217" t="s">
        <v>212</v>
      </c>
      <c r="L35" s="216"/>
      <c r="M35" s="213"/>
      <c r="N35" s="29" t="s">
        <v>884</v>
      </c>
    </row>
    <row r="36" spans="1:16" x14ac:dyDescent="0.25">
      <c r="A36" s="204" t="s">
        <v>713</v>
      </c>
      <c r="B36" s="214"/>
      <c r="C36" s="162">
        <v>1754</v>
      </c>
      <c r="E36" s="300" t="s">
        <v>719</v>
      </c>
      <c r="F36" s="216">
        <v>9.25</v>
      </c>
      <c r="G36" s="213"/>
      <c r="K36" s="123" t="s">
        <v>213</v>
      </c>
      <c r="L36" s="73">
        <v>2.57</v>
      </c>
      <c r="M36" s="213"/>
      <c r="N36" s="290">
        <v>2022</v>
      </c>
    </row>
    <row r="37" spans="1:16" x14ac:dyDescent="0.25">
      <c r="A37" s="204" t="s">
        <v>714</v>
      </c>
      <c r="B37" s="214"/>
      <c r="C37" s="162">
        <v>1431</v>
      </c>
      <c r="E37" s="300" t="s">
        <v>720</v>
      </c>
      <c r="F37" s="216">
        <v>1.64</v>
      </c>
      <c r="G37" s="213"/>
      <c r="K37" s="228"/>
      <c r="L37" s="166"/>
      <c r="M37" s="213"/>
    </row>
    <row r="38" spans="1:16" x14ac:dyDescent="0.25">
      <c r="A38" s="204" t="s">
        <v>715</v>
      </c>
      <c r="B38" s="214"/>
      <c r="C38" s="162">
        <v>642</v>
      </c>
      <c r="E38" s="301" t="s">
        <v>721</v>
      </c>
      <c r="F38" s="73">
        <v>0.74</v>
      </c>
      <c r="G38" s="213"/>
      <c r="K38" s="229"/>
      <c r="L38" s="213"/>
      <c r="M38" s="213"/>
    </row>
    <row r="39" spans="1:16" x14ac:dyDescent="0.25">
      <c r="A39" s="205" t="s">
        <v>716</v>
      </c>
      <c r="B39" s="72"/>
      <c r="C39" s="111">
        <v>475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28.572827896953669</v>
      </c>
      <c r="C44" s="303" t="e">
        <f>B34/SUM(B34:B39)*100</f>
        <v>#DIV/0!</v>
      </c>
      <c r="E44" s="219" t="s">
        <v>844</v>
      </c>
      <c r="F44" s="291">
        <f>IF(ISBLANK(F34),"",F34)</f>
        <v>53.77</v>
      </c>
    </row>
    <row r="45" spans="1:16" x14ac:dyDescent="0.25">
      <c r="A45" s="222" t="s">
        <v>833</v>
      </c>
      <c r="B45" s="307">
        <f>C35/SUM(C34:C39)*100</f>
        <v>29.287883240278184</v>
      </c>
      <c r="C45" s="304" t="e">
        <f>B35/SUM(B34:B39)*100</f>
        <v>#DIV/0!</v>
      </c>
      <c r="E45" s="288" t="s">
        <v>845</v>
      </c>
      <c r="F45" s="292">
        <f t="shared" ref="F45:F48" si="2">IF(ISBLANK(F35),"",F35)</f>
        <v>34.6</v>
      </c>
    </row>
    <row r="46" spans="1:16" x14ac:dyDescent="0.25">
      <c r="A46" s="222" t="s">
        <v>834</v>
      </c>
      <c r="B46" s="307">
        <f>C36/SUM(C34:C39)*100</f>
        <v>17.180918797139778</v>
      </c>
      <c r="C46" s="304" t="e">
        <f>B36/SUM(B34:B39)*100</f>
        <v>#DIV/0!</v>
      </c>
      <c r="E46" s="288" t="s">
        <v>846</v>
      </c>
      <c r="F46" s="292">
        <f t="shared" si="2"/>
        <v>9.25</v>
      </c>
    </row>
    <row r="47" spans="1:16" x14ac:dyDescent="0.25">
      <c r="A47" s="222" t="s">
        <v>835</v>
      </c>
      <c r="B47" s="307">
        <f>C37/SUM(C34:C39)*100</f>
        <v>14.01704378489568</v>
      </c>
      <c r="C47" s="304" t="e">
        <f>B37/SUM(B34:B39)*100</f>
        <v>#DIV/0!</v>
      </c>
      <c r="E47" s="288" t="s">
        <v>847</v>
      </c>
      <c r="F47" s="292">
        <f t="shared" si="2"/>
        <v>1.64</v>
      </c>
    </row>
    <row r="48" spans="1:16" x14ac:dyDescent="0.25">
      <c r="A48" s="222" t="s">
        <v>836</v>
      </c>
      <c r="B48" s="307">
        <f>C38/SUM(C34:C39)*100</f>
        <v>6.2885689097854831</v>
      </c>
      <c r="C48" s="304" t="e">
        <f>B38/SUM(B34:B39)*100</f>
        <v>#DIV/0!</v>
      </c>
      <c r="E48" s="221" t="s">
        <v>848</v>
      </c>
      <c r="F48" s="293">
        <f t="shared" si="2"/>
        <v>0.74</v>
      </c>
    </row>
    <row r="49" spans="1:3" x14ac:dyDescent="0.25">
      <c r="A49" s="223" t="s">
        <v>837</v>
      </c>
      <c r="B49" s="308">
        <f>C39/SUM(C34:C39)*100</f>
        <v>4.652757370947203</v>
      </c>
      <c r="C49" s="305" t="e">
        <f>B39/SUM(B34:B39)*100</f>
        <v>#DIV/0!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28.572827896953669</v>
      </c>
      <c r="C53" s="303" t="e">
        <f>C44</f>
        <v>#DIV/0!</v>
      </c>
    </row>
    <row r="54" spans="1:3" x14ac:dyDescent="0.25">
      <c r="A54" s="222" t="s">
        <v>839</v>
      </c>
      <c r="B54" s="307">
        <f t="shared" ref="B54:C54" si="3">B45</f>
        <v>29.287883240278184</v>
      </c>
      <c r="C54" s="304" t="e">
        <f t="shared" si="3"/>
        <v>#DIV/0!</v>
      </c>
    </row>
    <row r="55" spans="1:3" x14ac:dyDescent="0.25">
      <c r="A55" s="309" t="s">
        <v>840</v>
      </c>
      <c r="B55" s="307">
        <f t="shared" ref="B55:C55" si="4">B46</f>
        <v>17.180918797139778</v>
      </c>
      <c r="C55" s="304" t="e">
        <f t="shared" si="4"/>
        <v>#DIV/0!</v>
      </c>
    </row>
    <row r="56" spans="1:3" x14ac:dyDescent="0.25">
      <c r="A56" s="222" t="s">
        <v>841</v>
      </c>
      <c r="B56" s="307">
        <f t="shared" ref="B56:C56" si="5">B47</f>
        <v>14.01704378489568</v>
      </c>
      <c r="C56" s="304" t="e">
        <f t="shared" si="5"/>
        <v>#DIV/0!</v>
      </c>
    </row>
    <row r="57" spans="1:3" x14ac:dyDescent="0.25">
      <c r="A57" s="222" t="s">
        <v>842</v>
      </c>
      <c r="B57" s="307">
        <f t="shared" ref="B57:C57" si="6">B48</f>
        <v>6.2885689097854831</v>
      </c>
      <c r="C57" s="304" t="e">
        <f t="shared" si="6"/>
        <v>#DIV/0!</v>
      </c>
    </row>
    <row r="58" spans="1:3" x14ac:dyDescent="0.25">
      <c r="A58" s="310" t="s">
        <v>843</v>
      </c>
      <c r="B58" s="308">
        <f t="shared" ref="B58:C58" si="7">B49</f>
        <v>4.652757370947203</v>
      </c>
      <c r="C58" s="305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2024-01-30T09:31:29Z</dcterms:modified>
</cp:coreProperties>
</file>