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<sst xmlns="http://schemas.openxmlformats.org/spreadsheetml/2006/main" count="6314" uniqueCount="2917">
  <si>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</si>
  <si>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</si>
  <si>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</si>
  <si>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</si>
  <si>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</si>
  <si>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</si>
  <si>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</si>
  <si>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</si>
  <si>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</si>
  <si>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</si>
  <si>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</si>
  <si>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</si>
  <si>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</si>
  <si>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</si>
  <si>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</si>
  <si>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</si>
  <si>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</si>
  <si>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</si>
  <si>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</si>
  <si>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</si>
  <si>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</si>
  <si>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</si>
  <si>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</si>
  <si>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</si>
  <si>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</si>
  <si>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</si>
  <si>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</si>
  <si>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</si>
  <si>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</si>
  <si>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</si>
  <si>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</si>
  <si>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</si>
  <si>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</si>
  <si>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</si>
  <si>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</si>
  <si>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</si>
  <si>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</si>
  <si>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</si>
  <si>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</si>
  <si>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</si>
  <si>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</si>
  <si>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</si>
  <si>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</si>
  <si>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</si>
  <si>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</si>
  <si>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</si>
  <si>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</si>
  <si>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</si>
  <si>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</si>
  <si>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</si>
  <si>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</si>
  <si>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</si>
  <si>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</si>
  <si>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</si>
  <si>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</si>
  <si>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</si>
  <si>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</si>
  <si>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</si>
  <si>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</si>
  <si>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</si>
  <si>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</si>
  <si>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</si>
  <si>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</si>
  <si>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</si>
  <si>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</si>
  <si>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</si>
  <si>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</si>
  <si>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</si>
  <si>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</si>
  <si>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</si>
  <si>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</si>
  <si>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</si>
  <si>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</si>
  <si>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</si>
  <si>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</si>
  <si>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</si>
  <si>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</si>
  <si>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</si>
  <si>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</si>
  <si>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</si>
  <si>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</si>
  <si>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</si>
  <si>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</si>
  <si>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</si>
  <si>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</si>
  <si>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</si>
  <si>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</si>
  <si>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</si>
  <si>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</si>
  <si>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</si>
  <si>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</si>
  <si>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</si>
  <si>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</si>
  <si>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</si>
  <si>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</si>
  <si>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</si>
  <si>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</si>
  <si>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</si>
  <si>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</si>
  <si>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</si>
  <si>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</si>
  <si>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</si>
  <si>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</si>
  <si>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</si>
  <si>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</si>
  <si>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</si>
  <si>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</si>
  <si>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</si>
  <si>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</si>
  <si>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</si>
  <si>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</si>
  <si>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</si>
  <si>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</si>
  <si>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</si>
  <si>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</si>
  <si>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</si>
  <si>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</si>
  <si>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</si>
  <si>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</si>
  <si>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</si>
  <si>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</si>
  <si>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</si>
  <si>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</si>
  <si>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</si>
  <si>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</si>
  <si>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</si>
  <si>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</si>
  <si>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</si>
  <si>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</si>
  <si>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</si>
  <si>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</si>
  <si>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</si>
  <si>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</si>
  <si>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</si>
  <si>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</si>
  <si>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</si>
  <si>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</si>
  <si>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</si>
  <si>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</si>
  <si>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</si>
  <si>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</si>
  <si>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</si>
  <si>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</si>
  <si>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</si>
  <si>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</si>
  <si>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</si>
  <si>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</si>
  <si>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</si>
  <si>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</si>
  <si>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</si>
  <si>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</si>
  <si>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</si>
  <si>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</si>
  <si>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</si>
  <si>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</si>
  <si>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</si>
  <si>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</si>
  <si>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</si>
  <si>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</si>
  <si>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</si>
  <si>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</si>
  <si>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</si>
  <si>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</si>
  <si>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</si>
  <si>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</si>
  <si>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</si>
  <si>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</si>
  <si>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</si>
  <si>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</si>
  <si>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</si>
  <si>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</si>
  <si>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</si>
  <si>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</si>
  <si>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</si>
  <si>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</si>
  <si>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</si>
  <si>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</si>
  <si>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</si>
  <si>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</si>
  <si>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</si>
  <si>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</si>
  <si>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</si>
  <si>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</si>
  <si>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</si>
  <si>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</si>
  <si>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</si>
  <si>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</si>
  <si>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</si>
  <si>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</si>
  <si>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</si>
  <si>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</si>
  <si>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</si>
  <si>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</si>
  <si>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</si>
  <si>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</si>
  <si>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</si>
  <si>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</si>
  <si>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</si>
  <si>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</si>
  <si>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</si>
  <si>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</si>
  <si>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</si>
  <si>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</si>
  <si>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</si>
  <si>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</si>
  <si>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</si>
  <si>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</si>
  <si>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</si>
  <si>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</si>
  <si>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</si>
  <si>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</si>
  <si>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</si>
  <si>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</si>
  <si>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</si>
  <si>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</si>
  <si>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</si>
  <si>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</si>
  <si>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</si>
  <si>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</si>
  <si>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</si>
  <si>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</si>
  <si>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</si>
  <si>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</si>
  <si>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</si>
  <si>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</si>
  <si>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</si>
  <si>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</si>
  <si>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</si>
  <si>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</si>
  <si>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</si>
  <si>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</si>
  <si>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</si>
  <si>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</si>
  <si>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</si>
  <si>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</si>
  <si>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</si>
  <si>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</si>
  <si>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</si>
  <si>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</si>
  <si>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</si>
  <si>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</si>
  <si>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</si>
  <si>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</si>
  <si>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</si>
  <si>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</si>
  <si>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</si>
  <si>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</si>
  <si>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</si>
  <si>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</si>
  <si>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</si>
  <si>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</si>
  <si>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</si>
  <si>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</si>
  <si>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</si>
  <si>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</si>
  <si>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</si>
  <si>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</si>
  <si>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</si>
  <si>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</si>
  <si>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</si>
  <si>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</si>
  <si>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</si>
  <si>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</si>
  <si>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</si>
  <si>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</si>
  <si>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</si>
  <si>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</si>
  <si>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</si>
  <si>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</si>
  <si>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</si>
  <si>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</si>
  <si>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</si>
  <si>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</si>
  <si>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</si>
  <si>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</si>
  <si>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</si>
  <si>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</si>
  <si>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</si>
  <si>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</si>
  <si>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</si>
  <si>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</si>
  <si>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</si>
  <si>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</si>
  <si>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</si>
  <si>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</si>
  <si>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</si>
  <si>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</si>
  <si>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</si>
  <si>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</si>
  <si>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</si>
  <si>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</si>
  <si>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</si>
  <si>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</si>
  <si>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</si>
  <si>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</si>
  <si>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</si>
  <si>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</si>
  <si>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</si>
  <si>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</si>
  <si>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</si>
  <si>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</si>
  <si>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</si>
  <si>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</si>
  <si>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</si>
  <si>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</si>
  <si>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</si>
  <si>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</si>
  <si>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</si>
  <si>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</si>
  <si>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</si>
  <si>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</si>
  <si>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</si>
  <si>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</si>
  <si>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</si>
  <si>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</si>
  <si>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</si>
  <si>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</si>
  <si>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</si>
  <si>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</si>
  <si>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</si>
  <si>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</si>
  <si>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</si>
  <si>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</si>
  <si>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</si>
  <si>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</si>
  <si>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</si>
  <si>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</si>
  <si>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</si>
  <si>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</si>
  <si>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</si>
  <si>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</si>
  <si>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</si>
  <si>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</si>
  <si>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</si>
  <si>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</si>
  <si>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</si>
  <si>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</si>
  <si>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</si>
  <si>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</si>
  <si>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</si>
  <si>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</si>
  <si>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</si>
  <si>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</si>
  <si>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</si>
  <si>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</si>
  <si>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</si>
  <si>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</si>
  <si>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</si>
  <si>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</si>
  <si>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</si>
  <si>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</si>
  <si>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</si>
  <si>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</si>
  <si>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</si>
  <si>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</si>
  <si>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</si>
  <si>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</si>
  <si>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</si>
  <si>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</si>
  <si>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</si>
  <si>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</si>
  <si>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</si>
  <si>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</si>
  <si>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</si>
  <si>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</si>
  <si>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</si>
  <si>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</si>
  <si>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</si>
  <si>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</si>
  <si>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</si>
  <si>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</si>
  <si>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</si>
  <si>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</si>
  <si>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</si>
  <si>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</si>
  <si>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</si>
  <si>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</si>
  <si>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</si>
  <si>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</si>
  <si>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</si>
  <si>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</si>
  <si>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</si>
  <si>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</si>
  <si>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</si>
  <si>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</si>
  <si>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</si>
  <si>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</si>
  <si>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</si>
  <si>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</si>
  <si>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</si>
  <si>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</si>
  <si>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</si>
  <si>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</si>
  <si>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</si>
  <si>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</si>
  <si>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</si>
  <si>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</si>
  <si>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</si>
  <si>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</si>
  <si>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</si>
  <si>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</si>
  <si>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</si>
  <si>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</si>
  <si>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</si>
  <si>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</si>
  <si>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</si>
  <si>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</si>
  <si>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</si>
  <si>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</si>
  <si>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</si>
  <si>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</si>
  <si>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</si>
  <si>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</si>
  <si>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</si>
  <si>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</si>
  <si>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</si>
  <si>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</si>
  <si>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</si>
  <si>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</si>
  <si>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</si>
  <si>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</si>
  <si>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</si>
  <si>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</si>
  <si>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</si>
  <si>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</si>
  <si>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</si>
  <si>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</si>
  <si>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</si>
  <si>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</si>
  <si>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</si>
  <si>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</si>
  <si>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</si>
  <si>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</si>
  <si>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</si>
  <si>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</si>
  <si>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</si>
  <si>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</si>
  <si>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</si>
  <si>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</si>
  <si>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</si>
  <si>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</si>
  <si>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</si>
  <si>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</si>
  <si>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</si>
  <si>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</si>
  <si>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</si>
  <si>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</si>
  <si>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</si>
  <si>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</si>
  <si>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</si>
  <si>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</si>
  <si>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</si>
  <si>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</si>
  <si>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</si>
  <si>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</si>
  <si>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</si>
  <si>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</si>
  <si>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</si>
  <si>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</si>
  <si>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</si>
  <si>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</si>
  <si>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</si>
  <si>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</si>
  <si>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</si>
  <si>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</si>
  <si>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</si>
  <si>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</si>
  <si>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</si>
  <si>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</si>
  <si>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</si>
  <si>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</si>
  <si>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</si>
  <si>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</si>
  <si>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</si>
  <si>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</si>
  <si>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</si>
  <si>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</si>
  <si>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</si>
  <si>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</si>
  <si>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</si>
  <si>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</si>
  <si>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</si>
  <si>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</si>
  <si>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</si>
  <si>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</si>
  <si>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</si>
  <si>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</si>
  <si>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</si>
  <si>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</si>
  <si>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</si>
  <si>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</si>
  <si>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</si>
  <si>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</si>
  <si>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</si>
  <si>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</si>
  <si>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</si>
  <si>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</si>
  <si>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</si>
  <si>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</si>
  <si>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</si>
  <si>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</si>
  <si>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</si>
  <si>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</si>
  <si>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</si>
  <si>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</si>
  <si>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</si>
  <si>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</si>
  <si>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</si>
  <si>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</si>
  <si>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</si>
  <si>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</si>
  <si>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</si>
  <si>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</si>
  <si>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</si>
  <si>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</si>
  <si>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</si>
  <si>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</si>
  <si>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</si>
  <si>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</si>
  <si>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</si>
  <si>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</si>
  <si>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</si>
  <si>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</si>
  <si>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</si>
  <si>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</si>
  <si>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</si>
  <si>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</si>
  <si>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</si>
  <si>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</si>
  <si>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</si>
  <si>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</si>
  <si>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</si>
  <si>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</si>
  <si>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</si>
  <si>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</si>
  <si>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</si>
  <si>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</si>
  <si>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</si>
  <si>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</si>
  <si>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</si>
  <si>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</si>
  <si>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</si>
  <si>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</si>
  <si>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</si>
  <si>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</si>
  <si>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</si>
  <si>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</si>
  <si>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</si>
  <si>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</si>
  <si>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</si>
  <si>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</si>
  <si>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</si>
  <si>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</si>
  <si>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</si>
  <si>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</si>
  <si>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</si>
  <si>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</si>
  <si>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</si>
  <si>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</si>
  <si>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</si>
  <si>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</si>
  <si>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</si>
  <si>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</si>
  <si>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</si>
  <si>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</si>
  <si>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</si>
  <si>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</si>
  <si>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</si>
  <si>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</si>
  <si>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</si>
  <si>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</si>
  <si>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</si>
  <si>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</si>
  <si>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</si>
  <si>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</si>
  <si>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</si>
  <si>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</si>
  <si>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</si>
  <si>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</si>
  <si>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</si>
  <si>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</si>
  <si>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</si>
  <si>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</si>
  <si>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</si>
  <si>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</si>
  <si>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</si>
  <si>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</si>
  <si>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</si>
  <si>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</si>
  <si>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</si>
  <si>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</si>
  <si>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</si>
  <si>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</si>
  <si>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</si>
  <si>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</si>
  <si>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</si>
  <si>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</si>
  <si>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</si>
  <si>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</si>
  <si>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</si>
  <si>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</si>
  <si>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</si>
  <si>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</si>
  <si>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</si>
  <si>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</si>
  <si>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</si>
  <si>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</si>
  <si>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</si>
  <si>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</si>
  <si>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</si>
  <si>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</si>
  <si>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</si>
  <si>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</si>
  <si>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</si>
  <si>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</si>
  <si>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</si>
  <si>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</si>
  <si>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</si>
  <si>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</si>
  <si>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</si>
  <si>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</si>
  <si>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</si>
  <si>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</si>
  <si>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</si>
  <si>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</si>
  <si>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</si>
  <si>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</si>
  <si>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</si>
  <si>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</si>
  <si>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</si>
  <si>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</si>
  <si>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</si>
  <si>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</si>
  <si>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</si>
  <si>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</si>
  <si>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</si>
  <si>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</si>
  <si>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</si>
  <si>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</si>
  <si>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</si>
  <si>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</si>
  <si>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</si>
  <si>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</si>
  <si>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</si>
  <si>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</si>
  <si>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</si>
  <si>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</si>
  <si>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</si>
  <si>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</si>
  <si>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</si>
  <si>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</si>
  <si>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</si>
  <si>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</si>
  <si>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</si>
  <si>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</si>
  <si>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</si>
  <si>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</si>
  <si>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</si>
  <si>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</si>
  <si>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</si>
  <si>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</si>
  <si>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</si>
  <si>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</si>
  <si>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</si>
  <si>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</si>
  <si>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</si>
  <si>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</si>
  <si>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</si>
  <si>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</si>
  <si>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</si>
  <si>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</si>
  <si>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</si>
  <si>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</si>
  <si>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</si>
  <si>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</si>
  <si>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</si>
  <si>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</si>
  <si>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</si>
  <si>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</si>
  <si>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</si>
  <si>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</si>
  <si>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</si>
  <si>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</si>
  <si>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</si>
  <si>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</si>
  <si>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</si>
  <si>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</si>
  <si>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</si>
  <si>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</si>
  <si>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</si>
  <si>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</si>
  <si>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</si>
  <si>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</si>
  <si>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</si>
  <si>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</si>
  <si>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</si>
  <si>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</si>
  <si>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</si>
  <si>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</si>
  <si>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</si>
  <si>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</si>
  <si>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</si>
  <si>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</si>
  <si>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</si>
  <si>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</si>
  <si>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</si>
  <si>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</si>
  <si>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</si>
  <si>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</si>
  <si>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</si>
  <si>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</si>
  <si>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</si>
  <si>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</si>
  <si>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</si>
  <si>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</si>
  <si>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</si>
  <si>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</si>
  <si>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</si>
  <si>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</si>
  <si>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</si>
  <si>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</si>
  <si>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</si>
  <si>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</si>
  <si>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</si>
  <si>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</si>
  <si>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</si>
  <si>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</si>
  <si>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</si>
  <si>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</si>
  <si>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</si>
  <si>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</si>
  <si>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</si>
  <si>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</si>
  <si>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</si>
  <si>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</si>
  <si>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</si>
  <si>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</si>
  <si>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</si>
  <si>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</si>
  <si>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</si>
  <si>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</si>
  <si>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</si>
  <si>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</si>
  <si>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</si>
  <si>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</si>
  <si>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</si>
  <si>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</si>
  <si>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</si>
  <si>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</si>
  <si>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</si>
  <si>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</si>
  <si>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</si>
  <si>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</si>
  <si>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</si>
  <si>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</si>
  <si>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</si>
  <si>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</si>
  <si>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</si>
  <si>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</si>
  <si>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</si>
  <si>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</si>
  <si>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</si>
  <si>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</si>
  <si>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</si>
  <si>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</si>
  <si>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</si>
  <si>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</si>
  <si>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</si>
  <si>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</si>
  <si>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</si>
  <si>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</si>
  <si>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</si>
  <si>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</si>
  <si>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</si>
  <si>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</si>
  <si>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</si>
  <si>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</si>
  <si>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</si>
  <si>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</si>
  <si>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</si>
  <si>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</si>
  <si>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</si>
  <si>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</si>
  <si>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</si>
  <si>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</si>
  <si>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</si>
  <si>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</si>
  <si>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</si>
  <si>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</si>
  <si>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</si>
  <si>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</si>
  <si>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</si>
  <si>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</si>
  <si>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</si>
  <si>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</si>
  <si>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</si>
  <si>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</si>
  <si>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</si>
  <si>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</si>
  <si>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</si>
  <si>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</si>
  <si>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</si>
  <si>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</si>
  <si>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</si>
  <si>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</si>
  <si>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</si>
  <si>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</si>
  <si>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</si>
  <si>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</si>
  <si>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</si>
  <si>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</si>
  <si>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</si>
  <si>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</si>
  <si>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</si>
  <si>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</si>
  <si>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</si>
  <si>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</si>
  <si>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</si>
  <si>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</si>
  <si>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</si>
  <si>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</si>
  <si>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</si>
  <si>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</si>
  <si>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</si>
  <si>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</si>
  <si>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</si>
  <si>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</si>
  <si>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</si>
  <si>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</si>
  <si>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</si>
  <si>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</si>
  <si>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</si>
  <si>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</si>
  <si>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</si>
  <si>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</si>
  <si>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</si>
  <si>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</si>
  <si>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</si>
  <si>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</si>
  <si>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</si>
  <si>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</si>
  <si>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</si>
  <si>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</si>
  <si>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</si>
  <si>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</si>
  <si>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</si>
  <si>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</si>
  <si>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</si>
  <si>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</si>
  <si>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</si>
  <si>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</si>
  <si>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</si>
  <si>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</si>
  <si>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</si>
  <si>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</si>
  <si>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</si>
  <si>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</si>
  <si>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</si>
  <si>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</si>
  <si>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</si>
  <si>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</si>
  <si>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</si>
  <si>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</si>
  <si>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</si>
  <si>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</si>
  <si>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</si>
  <si>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</si>
  <si>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</si>
  <si>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</si>
  <si>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</si>
  <si>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</si>
  <si>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</si>
  <si>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</si>
  <si>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</si>
  <si>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</si>
  <si>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</si>
  <si>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</si>
  <si>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</si>
  <si>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</si>
  <si>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</si>
  <si>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</si>
  <si>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</si>
  <si>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</si>
  <si>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</si>
  <si>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</si>
  <si>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</si>
  <si>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</si>
  <si>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</si>
  <si>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</si>
  <si>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</si>
  <si>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</si>
  <si>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</si>
  <si>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</si>
  <si>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</si>
  <si>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</si>
  <si>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</si>
  <si>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</si>
  <si>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</si>
  <si>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</si>
  <si>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</si>
  <si>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</si>
  <si>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</si>
  <si>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</si>
  <si>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</si>
  <si>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</si>
  <si>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</si>
  <si>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</si>
  <si>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</si>
  <si>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</si>
  <si>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</si>
  <si>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</si>
  <si>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</si>
  <si>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</si>
  <si>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</si>
  <si>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</si>
  <si>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</si>
  <si>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</si>
  <si>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</si>
  <si>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</si>
  <si>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</si>
  <si>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</si>
  <si>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</si>
  <si>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</si>
  <si>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</si>
  <si>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</si>
  <si>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</si>
  <si>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</si>
  <si>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</si>
  <si>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</si>
  <si>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</si>
  <si>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</si>
  <si>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</si>
  <si>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</si>
  <si>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</si>
  <si>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</si>
  <si>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</si>
  <si>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</si>
  <si>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</si>
  <si>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</si>
  <si>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</si>
  <si>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</si>
  <si>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</si>
  <si>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</si>
  <si>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</si>
  <si>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</si>
  <si>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</si>
  <si>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</si>
  <si>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</si>
  <si>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</si>
  <si>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</si>
  <si>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</si>
  <si>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</si>
  <si>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</si>
  <si>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</si>
  <si>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</si>
  <si>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</si>
  <si>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</si>
  <si>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</si>
  <si>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</si>
  <si>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</si>
  <si>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</si>
  <si>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</si>
  <si>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</si>
  <si>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</si>
  <si>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</si>
  <si>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</si>
  <si>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</si>
  <si>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</si>
  <si>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</si>
  <si>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</si>
  <si>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</si>
  <si>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</si>
  <si>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</si>
  <si>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</si>
  <si>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</si>
  <si>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</si>
  <si>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</si>
  <si>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</si>
  <si>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</si>
  <si>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</si>
  <si>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</si>
  <si>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</si>
  <si>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</si>
  <si>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</si>
  <si>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</si>
  <si>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</si>
  <si>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</si>
  <si>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</si>
  <si>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</si>
  <si>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</si>
  <si>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</si>
  <si>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</si>
  <si>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</si>
  <si>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</si>
  <si>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</si>
  <si>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</si>
  <si>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</si>
  <si>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</si>
  <si>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</si>
  <si>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</si>
  <si>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</si>
  <si>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</si>
  <si>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</si>
  <si>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</si>
  <si>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</si>
  <si>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</si>
  <si>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</si>
  <si>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</si>
  <si>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</si>
  <si>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</si>
  <si>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</si>
  <si>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</si>
  <si>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</si>
  <si>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</si>
  <si>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</si>
  <si>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</si>
  <si>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</si>
  <si>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</si>
  <si>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</si>
  <si>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</si>
  <si>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</si>
  <si>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</si>
  <si>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</si>
  <si>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</si>
  <si>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</si>
  <si>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</si>
  <si>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</si>
  <si>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</si>
  <si>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</si>
  <si>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</si>
  <si>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</si>
  <si>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</si>
  <si>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</si>
  <si>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</si>
  <si>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</si>
  <si>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</si>
  <si>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</si>
  <si>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</si>
  <si>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</si>
  <si>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</si>
  <si>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</si>
  <si>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</si>
  <si>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</si>
  <si>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</si>
  <si>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</si>
  <si>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</si>
  <si>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</si>
  <si>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</si>
  <si>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</si>
  <si>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</si>
  <si>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</si>
  <si>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</si>
  <si>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</si>
  <si>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</si>
  <si>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</si>
  <si>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</si>
  <si>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</si>
  <si>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</si>
  <si>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</si>
  <si>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</si>
  <si>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</si>
  <si>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</si>
  <si>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</si>
  <si>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</si>
  <si>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</si>
  <si>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</si>
  <si>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</si>
  <si>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</si>
  <si>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</si>
  <si>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</si>
  <si>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</si>
  <si>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</si>
  <si>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</si>
  <si>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</si>
  <si>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</si>
  <si>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</si>
  <si>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</si>
  <si>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</si>
  <si>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</si>
  <si>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</si>
  <si>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</si>
  <si>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</si>
  <si>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</si>
  <si>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</si>
  <si>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</si>
  <si>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</si>
  <si>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</si>
  <si>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</si>
  <si>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</si>
  <si>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</si>
  <si>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</si>
  <si>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</si>
  <si>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</si>
  <si>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</si>
  <si>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</si>
  <si>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</si>
  <si>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</si>
  <si>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</si>
  <si>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</si>
  <si>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</si>
  <si>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</si>
  <si>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</si>
  <si>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</si>
  <si>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</si>
  <si>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</si>
  <si>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</si>
  <si>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</si>
  <si>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</si>
  <si>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</si>
  <si>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</si>
  <si>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</si>
  <si>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</si>
  <si>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</si>
  <si>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</si>
  <si>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</si>
  <si>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</si>
  <si>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</si>
  <si>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</si>
  <si>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</si>
  <si>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</si>
  <si>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</si>
  <si>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</si>
  <si>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</si>
  <si>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</si>
  <si>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</si>
  <si>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</si>
  <si>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</si>
  <si>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</si>
  <si>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</si>
  <si>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</si>
  <si>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</si>
  <si>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</si>
  <si>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</si>
  <si>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</si>
  <si>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</si>
  <si>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</si>
  <si>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</si>
  <si>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</si>
  <si>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</si>
  <si>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</si>
  <si>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</si>
  <si>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</si>
  <si>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</si>
  <si>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</si>
  <si>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</si>
  <si>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</si>
  <si>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</si>
  <si>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</si>
  <si>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</si>
  <si>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</si>
  <si>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</si>
  <si>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</si>
  <si>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</si>
  <si>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</si>
  <si>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</si>
  <si>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</si>
  <si>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</si>
  <si>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</si>
  <si>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</si>
  <si>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</si>
  <si>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</si>
  <si>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</si>
  <si>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</si>
  <si>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</si>
  <si>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</si>
  <si>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</si>
  <si>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</si>
  <si>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</si>
  <si>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</si>
  <si>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</si>
  <si>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</si>
  <si>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</si>
  <si>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</si>
  <si>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</si>
  <si>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</si>
  <si>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</si>
  <si>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</si>
  <si>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</si>
  <si>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</si>
  <si>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</si>
  <si>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</si>
  <si>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</si>
  <si>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</si>
  <si>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</si>
  <si>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</si>
  <si>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</si>
  <si>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</si>
  <si>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</si>
  <si>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</si>
  <si>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</si>
  <si>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</si>
  <si>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</si>
  <si>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</si>
  <si>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</si>
  <si>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</si>
  <si>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</si>
  <si>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</si>
  <si>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</si>
  <si>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</si>
  <si>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</si>
  <si>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</si>
  <si>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</si>
  <si>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</si>
  <si>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</si>
  <si>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</si>
  <si>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</si>
  <si>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</si>
  <si>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</si>
  <si>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</si>
  <si>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</si>
  <si>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</si>
  <si>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</si>
  <si>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</si>
  <si>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</si>
  <si>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</si>
  <si>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</si>
  <si>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</si>
  <si>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</si>
  <si>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</si>
  <si>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</si>
  <si>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</si>
  <si>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</si>
  <si>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</si>
  <si>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</si>
  <si>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</si>
  <si>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</si>
  <si>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</si>
  <si>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</si>
  <si>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</si>
  <si>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</si>
  <si>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</si>
  <si>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</si>
  <si>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</si>
  <si>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</si>
  <si>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</si>
  <si>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</si>
  <si>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</si>
  <si>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</si>
  <si>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</si>
  <si>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</si>
  <si>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</si>
  <si>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</si>
  <si>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</si>
  <si>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</si>
  <si>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</si>
  <si>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</si>
  <si>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</si>
  <si>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</si>
  <si>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</si>
  <si>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</si>
  <si>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</si>
  <si>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</si>
  <si>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</si>
  <si>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</si>
  <si>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</si>
  <si>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</si>
  <si>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</si>
  <si>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</si>
  <si>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</si>
  <si>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</si>
  <si>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</si>
  <si>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</si>
  <si>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</si>
  <si>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</si>
  <si>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</si>
  <si>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</si>
  <si>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</si>
  <si>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</si>
  <si>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</si>
  <si>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</si>
  <si>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</si>
  <si>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</si>
  <si>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</si>
  <si>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</si>
  <si>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</si>
  <si>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</si>
  <si>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</si>
  <si>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</si>
  <si>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</si>
  <si>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</si>
  <si>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</si>
  <si>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</si>
  <si>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</si>
  <si>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</si>
  <si>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</si>
  <si>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</si>
  <si>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</si>
  <si>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</si>
  <si>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</si>
  <si>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</si>
  <si>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</si>
  <si>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</si>
  <si>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</si>
  <si>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</si>
  <si>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</si>
  <si>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</si>
  <si>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</si>
  <si>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</si>
  <si>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</si>
  <si>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</si>
  <si>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</si>
  <si>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</si>
  <si>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</si>
  <si>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</si>
  <si>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</si>
  <si>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</si>
  <si>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</si>
  <si>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</si>
  <si>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</si>
  <si>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</si>
  <si>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</si>
  <si>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</si>
  <si>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</si>
  <si>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</si>
  <si>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</si>
  <si>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</si>
  <si>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</si>
  <si>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</si>
  <si>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</si>
  <si>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</si>
  <si>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</si>
  <si>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</si>
  <si>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</si>
  <si>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</si>
  <si>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</si>
  <si>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</si>
  <si>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</si>
  <si>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</si>
  <si>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</si>
  <si>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</si>
  <si>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</si>
  <si>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</si>
  <si>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</si>
  <si>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</si>
  <si>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</si>
  <si>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</si>
  <si>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</si>
  <si>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</si>
  <si>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</si>
  <si>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</si>
  <si>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</si>
  <si>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</si>
  <si>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</si>
  <si>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</si>
  <si>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</si>
  <si>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</si>
  <si>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</si>
  <si>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</si>
  <si>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</si>
  <si>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</si>
  <si>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</si>
  <si>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</si>
  <si>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</si>
  <si>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</si>
  <si>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</si>
  <si>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</si>
  <si>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</si>
  <si>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</si>
  <si>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</si>
  <si>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</si>
  <si>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</si>
  <si>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</si>
  <si>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</si>
  <si>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</si>
  <si>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</si>
  <si>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</si>
  <si>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</si>
  <si>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</si>
  <si>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</si>
  <si>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</si>
  <si>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</si>
  <si>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</si>
  <si>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</si>
  <si>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</si>
  <si>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</si>
  <si>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</si>
  <si>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</si>
  <si>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</si>
  <si>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</si>
  <si>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</si>
  <si>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</si>
  <si>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</si>
  <si>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</si>
  <si>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</si>
  <si>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</si>
  <si>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</si>
  <si>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</si>
  <si>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</si>
  <si>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</si>
  <si>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</si>
  <si>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</si>
  <si>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</si>
  <si>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</si>
  <si>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</si>
  <si>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</si>
  <si>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</si>
  <si>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</si>
  <si>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</si>
  <si>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</si>
  <si>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</si>
  <si>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</si>
  <si>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</si>
  <si>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</si>
  <si>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</si>
  <si>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</si>
  <si>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</si>
  <si>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</si>
  <si>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</si>
  <si>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</si>
  <si>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</si>
  <si>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</si>
  <si>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</si>
  <si>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</si>
  <si>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</si>
  <si>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</si>
  <si>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</si>
  <si>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</si>
  <si>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</si>
  <si>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</si>
  <si>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</si>
  <si>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</si>
  <si>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</si>
  <si>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</si>
  <si>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</si>
  <si>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</si>
  <si>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</si>
  <si>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</si>
  <si>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</si>
  <si>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</si>
  <si>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</si>
  <si>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</si>
  <si>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</si>
  <si>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</si>
  <si>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</si>
  <si>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</si>
  <si>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</si>
  <si>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</si>
  <si>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</si>
  <si>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</si>
  <si>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</si>
  <si>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</si>
  <si>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</si>
  <si>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</si>
  <si>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</si>
  <si>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</si>
  <si>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</si>
  <si>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</si>
  <si>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</si>
  <si>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</si>
  <si>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</si>
  <si>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</si>
  <si>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</si>
  <si>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</si>
  <si>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</si>
  <si>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</si>
  <si>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</si>
  <si>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</si>
  <si>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</si>
  <si>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</si>
  <si>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</si>
  <si>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</si>
  <si>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</si>
  <si>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</si>
  <si>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</si>
  <si>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</si>
  <si>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</si>
  <si>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</si>
  <si>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</si>
  <si>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</si>
  <si>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</si>
  <si>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</si>
  <si>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</si>
  <si>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</si>
  <si>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</si>
  <si>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</si>
  <si>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</si>
  <si>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</si>
  <si>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</si>
  <si>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</si>
  <si>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</si>
  <si>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</si>
  <si>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</si>
  <si>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</si>
  <si>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</si>
  <si>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</si>
  <si>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</si>
  <si>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</si>
  <si>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</si>
  <si>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</si>
  <si>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</si>
  <si>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</si>
  <si>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</si>
  <si>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</si>
  <si>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</si>
  <si>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</si>
  <si>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</si>
  <si>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</si>
  <si>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</si>
  <si>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</si>
  <si>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</si>
  <si>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</si>
  <si>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</si>
  <si>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</si>
  <si>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</si>
  <si>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</si>
  <si>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</si>
  <si>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</si>
  <si>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</si>
  <si>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</si>
  <si>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</si>
  <si>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</si>
  <si>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</si>
  <si>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</si>
  <si>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</si>
  <si>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</si>
  <si>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</si>
  <si>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</si>
  <si>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</si>
  <si>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</si>
  <si>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</si>
  <si>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</si>
  <si>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</si>
  <si>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</si>
  <si>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</si>
  <si>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</si>
  <si>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</si>
  <si>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</si>
  <si>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</si>
  <si>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</si>
  <si>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</si>
  <si>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</si>
  <si>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</si>
  <si>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</si>
  <si>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</si>
  <si>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</si>
  <si>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</si>
  <si>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</si>
  <si>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</si>
  <si>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</si>
  <si>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</si>
  <si>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</si>
  <si>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</si>
  <si>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</si>
  <si>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</si>
  <si>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</si>
  <si>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</si>
  <si>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</si>
  <si>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</si>
  <si>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</si>
  <si>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</si>
  <si>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</si>
  <si>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</si>
  <si>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</si>
  <si>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</si>
  <si>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</si>
  <si>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</si>
  <si>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</si>
  <si>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</si>
  <si>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</si>
  <si>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</si>
  <si>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</si>
  <si>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</si>
  <si>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</si>
  <si>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</si>
  <si>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</si>
  <si>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</si>
  <si>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</si>
  <si>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</si>
  <si>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</si>
  <si>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</si>
  <si>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</si>
  <si>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</si>
  <si>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</si>
  <si>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</si>
  <si>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</si>
  <si>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</si>
  <si>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</si>
  <si>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</si>
  <si>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</si>
  <si>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</si>
  <si>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</si>
  <si>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</si>
  <si>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</si>
  <si>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</si>
  <si>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</si>
  <si>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</si>
  <si>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</si>
  <si>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</si>
  <si>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</si>
  <si>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</si>
  <si>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</si>
  <si>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</si>
  <si>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</si>
  <si>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</si>
  <si>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</si>
  <si>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</si>
  <si>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</si>
  <si>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</si>
  <si>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</si>
  <si>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</si>
  <si>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</si>
  <si>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</si>
  <si>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</si>
  <si>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</si>
  <si>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</si>
  <si>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</si>
  <si>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</si>
  <si>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</si>
  <si>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</si>
  <si>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</si>
  <si>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</si>
  <si>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</si>
  <si>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</si>
  <si>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</si>
  <si>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</si>
  <si>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</si>
  <si>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</si>
  <si>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</si>
  <si>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</si>
  <si>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</si>
  <si>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</si>
  <si>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</si>
  <si>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</si>
  <si>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</si>
  <si>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</si>
  <si>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</si>
  <si>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</si>
  <si>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</si>
  <si>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</si>
  <si>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</si>
  <si>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</si>
  <si>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</si>
  <si>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</si>
  <si>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</si>
  <si>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</si>
  <si>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</si>
  <si>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</si>
  <si>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</si>
  <si>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</si>
  <si>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</si>
  <si>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</si>
  <si>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</si>
  <si>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</si>
  <si>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</si>
  <si>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</si>
  <si>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</si>
  <si>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</si>
  <si>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</si>
  <si>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</si>
  <si>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</si>
  <si>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</si>
  <si>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</si>
  <si>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</si>
  <si>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</si>
  <si>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</si>
  <si>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</si>
  <si>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</si>
  <si>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</si>
  <si>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</si>
  <si>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</si>
  <si>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</si>
  <si>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</si>
  <si>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</si>
  <si>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</si>
  <si>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</si>
  <si>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</si>
  <si>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</si>
  <si>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</si>
  <si>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</si>
  <si>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</si>
  <si>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</si>
  <si>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</si>
  <si>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</si>
  <si>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</si>
  <si>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</si>
  <si>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</si>
  <si>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</si>
  <si>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</si>
  <si>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</si>
  <si>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</si>
  <si>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</si>
  <si>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</si>
  <si>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</si>
  <si>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</si>
  <si>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</si>
  <si>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</si>
  <si>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</si>
  <si>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</si>
  <si>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</si>
  <si>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</si>
  <si>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</si>
  <si>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</si>
  <si>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</si>
  <si>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</si>
  <si>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</si>
  <si>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</si>
  <si>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</si>
  <si>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</si>
  <si>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</si>
  <si>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</si>
  <si>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</si>
  <si>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</si>
  <si>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</si>
  <si>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</si>
  <si>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</si>
  <si>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</si>
  <si>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</si>
  <si>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</si>
  <si>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</si>
  <si>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</si>
  <si>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</si>
  <si>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</si>
  <si>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</si>
  <si>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</si>
  <si>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</si>
  <si>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</si>
  <si>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</si>
  <si>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</si>
  <si>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</si>
  <si>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</si>
  <si>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</si>
  <si>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</si>
  <si>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</si>
  <si>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</si>
  <si>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</si>
  <si>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</si>
  <si>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</si>
  <si>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</si>
  <si>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</si>
  <si>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</si>
  <si>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</si>
  <si>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</si>
  <si>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</si>
  <si>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</si>
  <si>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</si>
  <si>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</si>
  <si>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</si>
  <si>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</si>
  <si>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</si>
  <si>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</si>
  <si>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</si>
  <si>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</si>
  <si>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</si>
  <si>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</si>
  <si>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</si>
  <si>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</si>
  <si>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</si>
  <si>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</si>
  <si>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</si>
  <si>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</si>
  <si>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</si>
  <si>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</si>
  <si>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</si>
  <si>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</si>
  <si>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</si>
  <si>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</si>
  <si>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</si>
  <si>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</si>
  <si>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</si>
  <si>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</si>
  <si>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</si>
  <si>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</si>
  <si>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</si>
  <si>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</si>
  <si>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</si>
  <si>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</si>
  <si>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</si>
  <si>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</si>
  <si>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</si>
  <si>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</si>
  <si>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</si>
  <si>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</si>
  <si>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</si>
  <si>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</si>
  <si>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</si>
  <si>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</si>
  <si>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</si>
  <si>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</si>
  <si>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</si>
  <si>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</si>
  <si>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</si>
  <si>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</si>
  <si>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</si>
  <si>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</si>
  <si>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</si>
  <si>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</si>
  <si>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</si>
  <si>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</si>
  <si>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</si>
  <si>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</si>
  <si>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</si>
  <si>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</si>
  <si>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</si>
  <si>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</si>
  <si>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</si>
  <si>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</si>
  <si>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</si>
  <si>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</si>
  <si>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</si>
  <si>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</si>
  <si>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</si>
  <si>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</si>
  <si>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</si>
  <si>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</si>
  <si>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</si>
  <si>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</si>
  <si>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</si>
  <si>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</si>
  <si>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</si>
  <si>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</si>
  <si>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</si>
  <si>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</si>
  <si>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</si>
  <si>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</si>
  <si>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</si>
  <si>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</si>
  <si>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</si>
  <si>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</si>
  <si>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</si>
  <si>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</si>
  <si>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</si>
  <si>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</si>
  <si>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</si>
  <si>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</si>
  <si>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</si>
  <si>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</si>
  <si>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</si>
  <si>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</si>
  <si>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</si>
  <si>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</si>
  <si>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</si>
  <si>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</si>
  <si>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</si>
  <si>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</si>
  <si>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</si>
  <si>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</si>
  <si>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</si>
  <si>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</si>
  <si>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</si>
  <si>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</si>
  <si>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</si>
  <si>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</si>
  <si>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</si>
  <si>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</si>
  <si>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</si>
  <si>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</si>
  <si>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</si>
  <si>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</si>
  <si>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</si>
  <si>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</si>
  <si>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</si>
  <si>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</si>
  <si>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</si>
  <si>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</si>
  <si>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</si>
  <si>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</si>
  <si>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</si>
  <si>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</si>
  <si>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</si>
  <si>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</si>
  <si>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</si>
  <si>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</si>
  <si>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</si>
  <si>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</si>
  <si>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</si>
  <si>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</si>
  <si>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</si>
  <si>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</si>
  <si>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</si>
  <si>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</si>
  <si>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</si>
  <si>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</si>
  <si>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</si>
  <si>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</si>
  <si>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</si>
  <si>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</si>
  <si>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</si>
  <si>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</si>
  <si>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</si>
  <si>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</si>
  <si>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</si>
  <si>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</si>
  <si>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</si>
  <si>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</si>
  <si>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</si>
  <si>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</si>
  <si>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</si>
  <si>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</si>
  <si>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</si>
  <si>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</si>
  <si>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</si>
  <si>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</si>
  <si>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</si>
  <si>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</si>
  <si>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</si>
  <si>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</si>
  <si>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</si>
  <si>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</si>
  <si>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</si>
  <si>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</si>
  <si>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</si>
  <si>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</si>
  <si>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</si>
  <si>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</si>
  <si>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</si>
  <si>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</si>
  <si>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</si>
  <si>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</si>
  <si>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</si>
  <si>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</si>
  <si>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</si>
  <si>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</si>
  <si>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</si>
  <si>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</si>
  <si>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</si>
  <si>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</si>
  <si>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</si>
  <si>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</si>
  <si>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</si>
  <si>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</si>
  <si>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</si>
  <si>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</si>
  <si>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</si>
  <si>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</si>
  <si>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</si>
  <si>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</si>
  <si>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</si>
  <si>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</si>
  <si>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</si>
  <si>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</si>
  <si>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</si>
  <si>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</si>
  <si>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</si>
  <si>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</si>
  <si>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</si>
  <si>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</si>
  <si>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</si>
  <si>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</si>
  <si>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</si>
  <si>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</si>
  <si>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</si>
  <si>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</si>
  <si>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</si>
  <si>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</si>
  <si>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</si>
  <si>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</si>
  <si>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</si>
  <si>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</si>
  <si>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</si>
  <si>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</si>
  <si>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</si>
  <si>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</si>
  <si>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</si>
  <si>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</si>
  <si>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</si>
  <si>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</si>
  <si>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</si>
  <si>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</si>
  <si>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</si>
  <si>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</si>
  <si>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</si>
  <si>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</si>
  <si>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</si>
  <si>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</si>
  <si>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</si>
  <si>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</si>
  <si>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</si>
  <si>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</si>
  <si>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</si>
  <si>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</si>
  <si>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</si>
  <si>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</si>
  <si>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</si>
  <si>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</si>
  <si>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</si>
  <si>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</si>
  <si>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</si>
  <si>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</si>
  <si>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</si>
  <si>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</si>
  <si>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</si>
  <si>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</si>
  <si>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</si>
  <si>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</si>
  <si>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</si>
  <si>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</si>
  <si>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</si>
  <si>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</si>
  <si>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</si>
  <si>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</si>
  <si>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</si>
  <si>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</si>
  <si>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</si>
  <si>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</si>
  <si>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</si>
  <si>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</si>
  <si>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</si>
  <si>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</si>
  <si>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</si>
  <si>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</si>
  <si>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</si>
  <si>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</si>
  <si>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</si>
  <si>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</si>
  <si>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</si>
  <si>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</si>
  <si>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</si>
  <si>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</si>
  <si>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</si>
  <si>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</si>
  <si>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</si>
  <si>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</si>
  <si>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</si>
  <si>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</si>
  <si>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</si>
  <si>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</si>
  <si>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</si>
  <si>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</si>
  <si>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</si>
  <si>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</si>
  <si>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</si>
  <si>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</si>
  <si>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</si>
  <si>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</si>
  <si>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</si>
  <si>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</si>
  <si>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</si>
  <si>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</si>
  <si>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</si>
  <si>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</si>
  <si>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</si>
  <si>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</si>
  <si>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</si>
  <si>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</si>
  <si>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</si>
  <si>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</si>
  <si>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</si>
  <si>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</si>
  <si>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</si>
  <si>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</si>
  <si>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</si>
  <si>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</si>
  <si>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</si>
  <si>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</si>
  <si>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</si>
  <si>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</si>
  <si>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</si>
  <si>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</si>
  <si>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</si>
  <si>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</si>
  <si>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</si>
  <si>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</si>
  <si>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</si>
  <si>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</si>
  <si>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</si>
  <si>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</si>
  <si>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</si>
  <si>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</si>
  <si>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</si>
  <si>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</si>
  <si>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</si>
  <si>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</si>
  <si>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</si>
  <si>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</si>
  <si>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</si>
  <si>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</si>
  <si>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</si>
  <si>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</si>
  <si>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</si>
  <si>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</si>
  <si>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</si>
  <si>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</si>
  <si>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</si>
  <si>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</si>
  <si>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</si>
  <si>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</si>
  <si>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</si>
  <si>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</si>
  <si>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</si>
  <si>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</si>
  <si>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</si>
  <si>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</si>
  <si>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</si>
  <si>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</si>
  <si>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</si>
  <si>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</si>
  <si>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</si>
  <si>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</si>
  <si>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</si>
  <si>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</si>
  <si>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</si>
  <si>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</si>
  <si>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</si>
  <si>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</si>
  <si>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</si>
  <si>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</si>
  <si>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</si>
  <si>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</si>
  <si>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</si>
  <si>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</si>
  <si>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</si>
  <si>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</si>
  <si>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</si>
  <si>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</si>
  <si>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</si>
  <si>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</si>
  <si>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</si>
  <si>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</si>
  <si>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</si>
  <si>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</si>
  <si>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</si>
  <si>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</si>
  <si>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</si>
  <si>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</si>
  <si>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</si>
  <si>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</si>
  <si>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</si>
  <si>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</si>
  <si>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</si>
  <si>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</si>
  <si>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</si>
  <si>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</si>
  <si>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</si>
  <si>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</si>
  <si>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</si>
  <si>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</si>
  <si>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</si>
  <si>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</si>
  <si>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</si>
  <si>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</si>
  <si>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</si>
  <si>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</si>
  <si>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</si>
  <si>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</si>
  <si>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</si>
  <si>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</si>
  <si>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</si>
  <si>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</si>
  <si>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</si>
  <si>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</si>
  <si>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</si>
  <si>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</si>
  <si>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</si>
  <si>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</si>
  <si>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</si>
  <si>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</si>
  <si>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</si>
  <si>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</si>
  <si>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</si>
  <si>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</si>
  <si>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</si>
  <si>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</si>
  <si>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</si>
  <si>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</si>
  <si>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</si>
  <si>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</si>
  <si>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</si>
  <si>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</si>
  <si>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</si>
  <si>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</si>
  <si>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</si>
  <si>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</si>
  <si>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</si>
  <si>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</si>
  <si>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</si>
  <si>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</si>
  <si>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</si>
  <si>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</si>
  <si>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</si>
  <si>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</si>
  <si>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</si>
  <si>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</si>
  <si>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</si>
  <si>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</si>
  <si>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</si>
  <si>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</si>
  <si>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</si>
  <si>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</si>
  <si>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</si>
  <si>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</si>
  <si>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</si>
  <si>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</si>
  <si>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</si>
  <si>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</si>
  <si>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</si>
  <si>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</si>
  <si>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</si>
  <si>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</si>
  <si>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</si>
  <si>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</si>
  <si>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</si>
  <si>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</si>
  <si>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</si>
  <si>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</si>
  <si>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</si>
  <si>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</si>
  <si>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</si>
  <si>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</si>
  <si>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</si>
  <si>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</si>
  <si>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</si>
  <si>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</si>
  <si>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</si>
  <si>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</si>
  <si>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</si>
  <si>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</si>
  <si>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</si>
  <si>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</si>
  <si>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</si>
  <si>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</si>
  <si>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</si>
  <si>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</si>
  <si>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</si>
  <si>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</si>
  <si>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</si>
  <si>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</si>
  <si>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</si>
  <si>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</si>
  <si>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</si>
  <si>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</si>
  <si>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</si>
  <si>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</si>
  <si>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</si>
  <si>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</si>
  <si>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</si>
  <si>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</si>
  <si>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</si>
  <si>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</si>
  <si>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</si>
  <si>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</si>
  <si>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</si>
  <si>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</si>
  <si>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</si>
  <si>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</si>
  <si>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</si>
  <si>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</si>
  <si>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</si>
  <si>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</si>
  <si>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</si>
  <si>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</si>
  <si>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</si>
  <si>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</si>
  <si>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</si>
  <si>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</si>
  <si>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</si>
  <si>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</si>
  <si>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</si>
  <si>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</si>
  <si>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</si>
  <si>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</si>
  <si>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</si>
  <si>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</si>
  <si>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</si>
  <si>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</si>
  <si>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</si>
  <si>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</si>
  <si>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</si>
  <si>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</si>
  <si>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</si>
  <si>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</si>
  <si>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</si>
  <si>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</si>
  <si>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</si>
  <si>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</si>
  <si>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</si>
  <si>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</si>
  <si>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</si>
  <si>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</si>
  <si>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</si>
  <si>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</si>
  <si>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</si>
  <si>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</si>
  <si>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</si>
  <si>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</si>
  <si>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</si>
  <si>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</si>
  <si>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</si>
  <si>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</si>
  <si>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</si>
  <si>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</si>
  <si>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</si>
  <si>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</si>
  <si>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</si>
  <si>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</si>
  <si>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</si>
  <si>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</si>
  <si>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</si>
  <si>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</si>
  <si>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</si>
  <si>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</si>
  <si>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</si>
  <si>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</si>
  <si>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</si>
  <si>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</si>
  <si>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</si>
  <si>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</si>
  <si>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</si>
  <si>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</si>
  <si>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</si>
  <si>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</si>
  <si>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</si>
  <si>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</si>
  <si>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</si>
  <si>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</si>
  <si>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</si>
  <si>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</si>
  <si>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</si>
  <si>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</si>
  <si>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</si>
  <si>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</si>
  <si>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</si>
  <si>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</si>
  <si>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</si>
  <si>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</si>
  <si>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</si>
  <si>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</si>
  <si>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</si>
  <si>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</si>
  <si>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</si>
  <si>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</si>
  <si>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</si>
  <si>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</si>
  <si>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</si>
  <si>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</si>
  <si>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</si>
  <si>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</si>
  <si>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</si>
  <si>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</si>
  <si>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</si>
  <si>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</si>
  <si>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</si>
  <si>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</si>
  <si>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</si>
  <si>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</si>
  <si>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</si>
  <si>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</si>
  <si>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</si>
  <si>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</si>
  <si>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</si>
  <si>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</si>
  <si>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</si>
  <si>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</si>
  <si>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</si>
  <si>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</si>
  <si>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</si>
  <si>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</si>
  <si>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</si>
  <si>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</si>
  <si>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</si>
  <si>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</si>
  <si>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</si>
  <si>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</si>
  <si>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</si>
  <si>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</si>
  <si>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</si>
  <si>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</si>
  <si>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</si>
  <si>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</si>
  <si>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</si>
  <si>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</si>
  <si>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</si>
  <si>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</si>
  <si>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</si>
  <si>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</si>
  <si>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</si>
  <si>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</si>
  <si>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</si>
  <si>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</si>
  <si>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</si>
  <si>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</si>
  <si>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</si>
  <si>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</si>
  <si>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</si>
  <si>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</si>
  <si>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</si>
  <si>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</si>
  <si>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</si>
  <si>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</si>
  <si>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</si>
  <si>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</si>
  <si>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</si>
  <si>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</si>
  <si>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</si>
  <si>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</si>
  <si>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</si>
  <si>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</si>
  <si>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</si>
  <si>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</si>
  <si>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</si>
  <si>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</si>
  <si>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</si>
  <si>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</si>
  <si>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</si>
  <si>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</si>
  <si>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</si>
  <si>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</si>
  <si>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</si>
  <si>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</si>
  <si>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</si>
  <si>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</si>
  <si>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</si>
  <si>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</si>
  <si>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</si>
  <si>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</si>
  <si>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</si>
  <si>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</si>
  <si>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</si>
  <si>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</si>
  <si>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</si>
  <si>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</si>
  <si>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</si>
  <si>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</si>
  <si>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</si>
  <si>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</si>
  <si>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</si>
  <si>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</si>
  <si>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</si>
  <si>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</si>
  <si>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</si>
  <si>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</si>
  <si>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</si>
  <si>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</si>
  <si>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</si>
  <si>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</si>
  <si>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</si>
  <si>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</si>
  <si>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</si>
  <si>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</si>
  <si>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</si>
  <si>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</si>
  <si>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</si>
  <si>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</si>
  <si>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</si>
  <si>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</si>
  <si>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</si>
  <si>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</si>
  <si>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</si>
  <si>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</si>
  <si>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</si>
  <si>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</si>
  <si>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</si>
  <si>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</si>
  <si>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</si>
  <si>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</si>
  <si>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</si>
  <si>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</si>
  <si>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</si>
  <si>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</si>
  <si>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</si>
  <si>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</si>
  <si>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</si>
  <si>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</si>
  <si>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</si>
  <si>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</si>
  <si>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</si>
  <si>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</si>
  <si>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</si>
  <si>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</si>
  <si>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</si>
  <si>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</si>
  <si>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</si>
  <si>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</si>
  <si>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</si>
  <si>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</si>
  <si>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</si>
  <si>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</si>
  <si>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</si>
  <si>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</si>
  <si>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</si>
  <si>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</si>
  <si>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</si>
  <si>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</si>
  <si>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</si>
  <si>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</si>
  <si>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</si>
  <si>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</si>
  <si>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</si>
  <si>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</si>
  <si>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</si>
  <si>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</si>
  <si>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</si>
  <si>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</si>
  <si>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</si>
  <si>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</si>
  <si>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</si>
  <si>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</si>
  <si>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</si>
  <si>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</si>
  <si>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</si>
  <si>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</si>
  <si>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</si>
  <si>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</si>
  <si>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</si>
  <si>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</si>
  <si>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</si>
  <si>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</si>
  <si>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</si>
  <si>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</si>
  <si>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</si>
  <si>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</si>
  <si>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</si>
  <si>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</si>
  <si>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</si>
  <si>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</si>
  <si>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</si>
  <si>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</si>
  <si>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</si>
  <si>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</si>
  <si>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</si>
  <si>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</si>
  <si>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</si>
  <si>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</si>
  <si>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</si>
  <si>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</si>
  <si>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</si>
  <si>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</si>
  <si>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</si>
  <si>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</si>
  <si>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</si>
  <si>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</si>
  <si>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</si>
  <si>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</si>
  <si>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</si>
  <si>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</si>
  <si>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</si>
  <si>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</si>
  <si>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</si>
  <si>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</si>
  <si>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</si>
  <si>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</si>
  <si>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</si>
  <si>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</si>
  <si>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</si>
  <si>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</si>
  <si>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</si>
  <si>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</si>
  <si>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</si>
  <si>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</si>
  <si>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</si>
  <si>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</si>
  <si>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</si>
  <si>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</si>
  <si>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</si>
  <si>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</si>
  <si>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</si>
  <si>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</si>
  <si>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</si>
  <si>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</si>
  <si>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</si>
  <si>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</si>
  <si>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</si>
  <si>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</si>
  <si>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</si>
  <si>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</si>
  <si>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</si>
  <si>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</si>
  <si>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</si>
  <si>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</si>
  <si>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</si>
  <si>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</si>
  <si>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</si>
  <si>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</si>
  <si>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</si>
  <si>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</si>
  <si>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</si>
  <si>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</si>
  <si>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</si>
  <si>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</si>
  <si>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</si>
  <si>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</si>
  <si>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</si>
  <si>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</si>
  <si>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</si>
  <si>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</si>
  <si>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</si>
  <si>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</si>
  <si>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</si>
  <si>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</si>
  <si>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</si>
  <si>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</si>
  <si>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</si>
  <si>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</si>
  <si>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</si>
  <si>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</si>
  <si>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</si>
  <si>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</si>
  <si>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</si>
  <si>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</si>
  <si>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</si>
  <si>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</si>
  <si>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</si>
  <si>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</si>
  <si>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</si>
  <si>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</si>
  <si>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</si>
  <si>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</si>
  <si>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</si>
  <si>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</si>
  <si>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</si>
  <si>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</si>
  <si>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</si>
  <si>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</si>
  <si>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</si>
  <si>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</si>
  <si>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</si>
  <si>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</si>
  <si>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</si>
  <si>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</si>
  <si>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</si>
  <si>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</si>
  <si>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</si>
  <si>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</si>
  <si>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</si>
  <si>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</si>
  <si>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</si>
  <si>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</si>
  <si>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</si>
  <si>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</si>
  <si>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</si>
  <si>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</si>
  <si>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</si>
  <si>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</si>
  <si>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</si>
  <si>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</si>
  <si>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</si>
  <si>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</si>
  <si>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</si>
  <si>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</si>
  <si>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</si>
  <si>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</si>
  <si>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</si>
  <si>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</si>
  <si>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</si>
  <si>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</si>
  <si>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</si>
  <si>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</si>
  <si>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</si>
  <si>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</si>
  <si>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</si>
  <si>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</si>
  <si>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</si>
  <si>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</si>
  <si>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</si>
  <si>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</si>
  <si>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</si>
  <si>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</si>
  <si>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</si>
  <si>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</si>
  <si>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</si>
  <si>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</si>
  <si>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</si>
  <si>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</si>
  <si>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</si>
  <si>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</si>
  <si>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</si>
  <si>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</si>
  <si>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</si>
  <si>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</si>
  <si>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</si>
  <si>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</si>
  <si>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</si>
  <si>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</si>
  <si>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</si>
  <si>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</si>
  <si>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</si>
  <si>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</si>
  <si>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</si>
  <si>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</si>
  <si>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</si>
  <si>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</si>
  <si>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</si>
  <si>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</si>
  <si>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</si>
  <si>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</si>
  <si>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</si>
  <si>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</si>
  <si>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</si>
  <si>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</si>
  <si>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</si>
  <si>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</si>
  <si>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</si>
  <si>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</si>
  <si>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</si>
  <si>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</si>
  <si>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</si>
  <si>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</si>
  <si>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</si>
  <si>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</si>
  <si>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</si>
  <si>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</si>
  <si>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</si>
  <si>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</si>
  <si>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</si>
  <si>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</si>
  <si>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</si>
  <si>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</si>
  <si>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</si>
  <si>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</si>
  <si>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</si>
  <si>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</si>
  <si>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</si>
  <si>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</si>
  <si>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</si>
  <si>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</si>
  <si>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</si>
  <si>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</si>
  <si>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</si>
  <si>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</si>
  <si>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</si>
  <si>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</si>
  <si>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</si>
  <si>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</si>
  <si>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</si>
  <si>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</si>
  <si>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</si>
  <si>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</si>
  <si>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</si>
  <si>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</si>
  <si>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</si>
  <si>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</si>
  <si>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</si>
  <si>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</si>
  <si>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</si>
  <si>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</si>
  <si>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</si>
  <si>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</si>
  <si>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</si>
  <si>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</si>
  <si>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</si>
  <si>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</si>
  <si>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</si>
  <si>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</si>
  <si>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</si>
  <si>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</si>
  <si>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</si>
  <si>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</si>
  <si>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</si>
  <si>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</si>
  <si>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</si>
  <si>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</si>
  <si>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</si>
  <si>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</si>
  <si>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</si>
  <si>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</si>
  <si>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</si>
  <si>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</si>
  <si>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</si>
  <si>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</si>
  <si>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</si>
  <si>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</si>
  <si>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</si>
  <si>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</si>
  <si>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</si>
  <si>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</si>
  <si>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</si>
  <si>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</si>
  <si>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</si>
  <si>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</si>
  <si>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</si>
  <si>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</si>
  <si>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</si>
  <si>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</si>
  <si>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</si>
  <si>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</si>
  <si>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</si>
  <si>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</si>
  <si>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</si>
  <si>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</si>
  <si>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</si>
  <si>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</si>
  <si>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</si>
  <si>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</si>
  <si>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</si>
  <si>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</si>
  <si>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</si>
  <si>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</si>
  <si>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</si>
  <si>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</si>
  <si>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</si>
  <si>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</si>
  <si>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</si>
  <si>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</si>
  <si>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</si>
  <si>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</si>
  <si>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</si>
  <si>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</si>
  <si>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</si>
  <si>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</si>
  <si>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</si>
  <si>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</si>
  <si>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</si>
  <si>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</si>
  <si>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</si>
  <si>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</si>
  <si>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</si>
  <si>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</si>
  <si>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</si>
  <si>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</si>
  <si>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</si>
  <si>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</si>
  <si>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</si>
  <si>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</si>
  <si>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</si>
  <si>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</si>
  <si>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</si>
  <si>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</si>
  <si>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</si>
  <si>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</si>
  <si>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</si>
  <si>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</si>
  <si>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</si>
  <si>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</si>
  <si>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</si>
  <si>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</si>
  <si>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</si>
  <si>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</si>
  <si>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</si>
  <si>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</si>
  <si>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</si>
  <si>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</si>
  <si>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</si>
  <si>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</si>
  <si>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</si>
  <si>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</si>
  <si>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</si>
  <si>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</si>
  <si>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</si>
  <si>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</si>
  <si>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</si>
  <si>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</si>
  <si>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</si>
  <si>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</si>
  <si>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</si>
  <si>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</si>
  <si>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</si>
  <si>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</si>
  <si>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</si>
  <si>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</si>
  <si>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</si>
  <si>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</si>
  <si>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</si>
  <si>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</si>
  <si>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</si>
  <si>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</si>
  <si>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</si>
  <si>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</si>
  <si>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</si>
  <si>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</si>
  <si>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</si>
  <si>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</si>
  <si>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</si>
  <si>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</si>
  <si>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</si>
  <si>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</si>
  <si>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</si>
  <si>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</si>
  <si>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</si>
  <si>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</si>
  <si>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</si>
  <si>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</si>
  <si>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</si>
  <si>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</si>
  <si>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</si>
  <si>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</si>
  <si>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</si>
  <si>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</si>
  <si>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</si>
  <si>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</si>
  <si>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</si>
  <si>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</si>
  <si>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</si>
  <si>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</si>
  <si>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</si>
  <si>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</si>
  <si>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</si>
  <si>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</si>
  <si>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</si>
  <si>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</si>
  <si>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</si>
  <si>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</si>
  <si>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</si>
  <si>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</si>
  <si>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</si>
  <si>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</si>
  <si>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</si>
  <si>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</si>
  <si>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</si>
  <si>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</si>
  <si>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</si>
  <si>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</si>
  <si>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</si>
  <si>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</si>
  <si>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</si>
  <si>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</si>
  <si>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</si>
  <si>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</si>
  <si>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</si>
  <si>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</si>
  <si>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</si>
  <si>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</si>
  <si>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</si>
  <si>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</si>
  <si>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</si>
  <si>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</si>
  <si>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</si>
  <si>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</si>
  <si>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</si>
  <si>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</si>
  <si>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</si>
  <si>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</si>
  <si>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</si>
  <si>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</si>
  <si>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</si>
  <si>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</si>
  <si>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</si>
  <si>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</si>
  <si>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Бабушница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</si>
</sst>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87</c:v>
                </c:pt>
                <c:pt idx="1">
                  <c:v>127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124</c:v>
                </c:pt>
                <c:pt idx="1">
                  <c:v>170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50976"/>
        <c:axId val="153152512"/>
      </c:barChart>
      <c:catAx>
        <c:axId val="1531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2512"/>
        <c:crosses val="autoZero"/>
        <c:auto val="1"/>
        <c:lblAlgn val="ctr"/>
        <c:lblOffset val="100"/>
        <c:noMultiLvlLbl val="0"/>
      </c:catAx>
      <c:valAx>
        <c:axId val="15315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97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994</c:v>
                </c:pt>
                <c:pt idx="1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82624"/>
        <c:axId val="161655424"/>
      </c:barChart>
      <c:catAx>
        <c:axId val="1614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1655424"/>
        <c:crosses val="autoZero"/>
        <c:auto val="1"/>
        <c:lblAlgn val="ctr"/>
        <c:lblOffset val="100"/>
        <c:noMultiLvlLbl val="0"/>
      </c:catAx>
      <c:valAx>
        <c:axId val="16165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8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1277</c:v>
                </c:pt>
                <c:pt idx="1">
                  <c:v>936</c:v>
                </c:pt>
                <c:pt idx="2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51744"/>
        <c:axId val="161953280"/>
      </c:barChart>
      <c:catAx>
        <c:axId val="1619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53280"/>
        <c:crosses val="autoZero"/>
        <c:auto val="1"/>
        <c:lblAlgn val="ctr"/>
        <c:lblOffset val="100"/>
        <c:noMultiLvlLbl val="0"/>
      </c:catAx>
      <c:valAx>
        <c:axId val="16195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5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</c:v>
                </c:pt>
                <c:pt idx="1">
                  <c:v>19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5570048"/>
        <c:axId val="165573760"/>
      </c:barChart>
      <c:catAx>
        <c:axId val="16557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573760"/>
        <c:crosses val="autoZero"/>
        <c:auto val="1"/>
        <c:lblAlgn val="ctr"/>
        <c:lblOffset val="100"/>
        <c:noMultiLvlLbl val="0"/>
      </c:catAx>
      <c:valAx>
        <c:axId val="165573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6557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220736"/>
        <c:axId val="167288832"/>
      </c:barChart>
      <c:catAx>
        <c:axId val="1672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288832"/>
        <c:crosses val="autoZero"/>
        <c:auto val="1"/>
        <c:lblAlgn val="ctr"/>
        <c:lblOffset val="100"/>
        <c:noMultiLvlLbl val="0"/>
      </c:catAx>
      <c:valAx>
        <c:axId val="167288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2207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616896"/>
        <c:axId val="167618432"/>
      </c:barChart>
      <c:catAx>
        <c:axId val="167616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18432"/>
        <c:crosses val="autoZero"/>
        <c:auto val="1"/>
        <c:lblAlgn val="ctr"/>
        <c:lblOffset val="100"/>
        <c:noMultiLvlLbl val="0"/>
      </c:catAx>
      <c:valAx>
        <c:axId val="167618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1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160.25399999999999</c:v>
                </c:pt>
                <c:pt idx="1">
                  <c:v>250.232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111104"/>
        <c:axId val="168315136"/>
      </c:barChart>
      <c:catAx>
        <c:axId val="168111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5136"/>
        <c:crosses val="autoZero"/>
        <c:auto val="1"/>
        <c:lblAlgn val="ctr"/>
        <c:lblOffset val="100"/>
        <c:noMultiLvlLbl val="0"/>
      </c:catAx>
      <c:valAx>
        <c:axId val="168315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11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2925</c:v>
                </c:pt>
                <c:pt idx="1">
                  <c:v>2707</c:v>
                </c:pt>
                <c:pt idx="2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516800"/>
        <c:axId val="187540224"/>
      </c:barChart>
      <c:catAx>
        <c:axId val="1875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540224"/>
        <c:crosses val="autoZero"/>
        <c:auto val="1"/>
        <c:lblAlgn val="ctr"/>
        <c:lblOffset val="100"/>
        <c:noMultiLvlLbl val="0"/>
      </c:catAx>
      <c:valAx>
        <c:axId val="18754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51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607296"/>
        <c:axId val="187871616"/>
      </c:barChart>
      <c:catAx>
        <c:axId val="1876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871616"/>
        <c:crosses val="autoZero"/>
        <c:auto val="1"/>
        <c:lblAlgn val="ctr"/>
        <c:lblOffset val="100"/>
        <c:noMultiLvlLbl val="0"/>
      </c:catAx>
      <c:valAx>
        <c:axId val="18787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60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24.4</c:v>
                </c:pt>
                <c:pt idx="2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8219776"/>
        <c:axId val="188221312"/>
      </c:barChart>
      <c:catAx>
        <c:axId val="1882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221312"/>
        <c:crosses val="autoZero"/>
        <c:auto val="1"/>
        <c:lblAlgn val="ctr"/>
        <c:lblOffset val="100"/>
        <c:noMultiLvlLbl val="0"/>
      </c:catAx>
      <c:valAx>
        <c:axId val="18822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21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12.444153862918165</c:v>
                </c:pt>
                <c:pt idx="1">
                  <c:v>55.824343467364059</c:v>
                </c:pt>
                <c:pt idx="2">
                  <c:v>31.73150266971777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28352"/>
        <c:axId val="153449984"/>
      </c:barChart>
      <c:catAx>
        <c:axId val="1534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49984"/>
        <c:crosses val="autoZero"/>
        <c:auto val="1"/>
        <c:lblAlgn val="ctr"/>
        <c:lblOffset val="100"/>
        <c:noMultiLvlLbl val="0"/>
      </c:catAx>
      <c:valAx>
        <c:axId val="15344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2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189120"/>
        <c:axId val="189285504"/>
      </c:barChart>
      <c:catAx>
        <c:axId val="1891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85504"/>
        <c:crosses val="autoZero"/>
        <c:auto val="1"/>
        <c:lblAlgn val="ctr"/>
        <c:lblOffset val="100"/>
        <c:noMultiLvlLbl val="0"/>
      </c:catAx>
      <c:valAx>
        <c:axId val="18928550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1891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748352"/>
        <c:axId val="189950592"/>
      </c:barChart>
      <c:catAx>
        <c:axId val="1897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0592"/>
        <c:crosses val="autoZero"/>
        <c:auto val="1"/>
        <c:lblAlgn val="ctr"/>
        <c:lblOffset val="100"/>
        <c:noMultiLvlLbl val="0"/>
      </c:catAx>
      <c:valAx>
        <c:axId val="1899505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7483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62.3</c:v>
                </c:pt>
                <c:pt idx="1">
                  <c:v>83.3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</c:v>
                </c:pt>
                <c:pt idx="1">
                  <c:v>84.8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10016"/>
        <c:axId val="192067840"/>
      </c:barChart>
      <c:catAx>
        <c:axId val="191510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067840"/>
        <c:crosses val="autoZero"/>
        <c:auto val="1"/>
        <c:lblAlgn val="ctr"/>
        <c:lblOffset val="100"/>
        <c:noMultiLvlLbl val="0"/>
      </c:catAx>
      <c:valAx>
        <c:axId val="192067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10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469</c:v>
                </c:pt>
                <c:pt idx="1">
                  <c:v>358</c:v>
                </c:pt>
                <c:pt idx="2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239488"/>
        <c:axId val="192241024"/>
      </c:barChart>
      <c:catAx>
        <c:axId val="1922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241024"/>
        <c:crosses val="autoZero"/>
        <c:auto val="1"/>
        <c:lblAlgn val="ctr"/>
        <c:lblOffset val="100"/>
        <c:noMultiLvlLbl val="0"/>
      </c:catAx>
      <c:valAx>
        <c:axId val="19224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23948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912768"/>
        <c:axId val="192989056"/>
      </c:barChart>
      <c:catAx>
        <c:axId val="1929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989056"/>
        <c:crosses val="autoZero"/>
        <c:auto val="1"/>
        <c:lblAlgn val="ctr"/>
        <c:lblOffset val="100"/>
        <c:noMultiLvlLbl val="0"/>
      </c:catAx>
      <c:valAx>
        <c:axId val="19298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912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32</c:v>
                </c:pt>
                <c:pt idx="1">
                  <c:v>51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39</c:v>
                </c:pt>
                <c:pt idx="1">
                  <c:v>49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362560"/>
        <c:axId val="193393024"/>
      </c:barChart>
      <c:catAx>
        <c:axId val="1933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93024"/>
        <c:crosses val="autoZero"/>
        <c:auto val="1"/>
        <c:lblAlgn val="ctr"/>
        <c:lblOffset val="100"/>
        <c:noMultiLvlLbl val="0"/>
      </c:catAx>
      <c:valAx>
        <c:axId val="19339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6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1.3947913261414404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1.7761795793832407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1.8197668083251608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2.0377029530347608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1.6672115070284408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1.9396316879154409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1.9832189168573606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2.4953688569249208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2.854963495695761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3.0293124114634411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2.9966219897570014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3.4760815081181216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4.3260324724855614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4.5657622316661222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4.7183175329628417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2.419091206276561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2.560749700337801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1.950528495150921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246336"/>
        <c:axId val="195555712"/>
      </c:barChart>
      <c:catAx>
        <c:axId val="1952463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5555712"/>
        <c:crosses val="autoZero"/>
        <c:auto val="1"/>
        <c:lblAlgn val="ctr"/>
        <c:lblOffset val="100"/>
        <c:noMultiLvlLbl val="0"/>
      </c:catAx>
      <c:valAx>
        <c:axId val="1955557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52463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1.3512040971995205</c:v>
                </c:pt>
                <c:pt idx="1">
                  <c:v>1.5909338563800808</c:v>
                </c:pt>
                <c:pt idx="2">
                  <c:v>1.7434891576768006</c:v>
                </c:pt>
                <c:pt idx="3">
                  <c:v>2.3319167483927208</c:v>
                </c:pt>
                <c:pt idx="4">
                  <c:v>2.1248774109186011</c:v>
                </c:pt>
                <c:pt idx="5">
                  <c:v>2.419091206276561</c:v>
                </c:pt>
                <c:pt idx="6">
                  <c:v>2.6806145799280809</c:v>
                </c:pt>
                <c:pt idx="7">
                  <c:v>3.2254549417020812</c:v>
                </c:pt>
                <c:pt idx="8">
                  <c:v>3.3780102429988017</c:v>
                </c:pt>
                <c:pt idx="9">
                  <c:v>3.9773346409502017</c:v>
                </c:pt>
                <c:pt idx="10">
                  <c:v>3.4760815081181216</c:v>
                </c:pt>
                <c:pt idx="11">
                  <c:v>3.8247793396534813</c:v>
                </c:pt>
                <c:pt idx="12">
                  <c:v>4.3478260869565215</c:v>
                </c:pt>
                <c:pt idx="13">
                  <c:v>5.1214994006756021</c:v>
                </c:pt>
                <c:pt idx="14">
                  <c:v>4.4241037376048817</c:v>
                </c:pt>
                <c:pt idx="15">
                  <c:v>2.4517816279830011</c:v>
                </c:pt>
                <c:pt idx="16">
                  <c:v>2.0050125313283207</c:v>
                </c:pt>
                <c:pt idx="17">
                  <c:v>1.5146562057317206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5803776"/>
        <c:axId val="195949696"/>
      </c:barChart>
      <c:catAx>
        <c:axId val="1958037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95949696"/>
        <c:crosses val="autoZero"/>
        <c:auto val="1"/>
        <c:lblAlgn val="ctr"/>
        <c:lblOffset val="100"/>
        <c:noMultiLvlLbl val="0"/>
      </c:catAx>
      <c:valAx>
        <c:axId val="1959496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8037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0.17848036715961244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2.6517083120856708</c:v>
                </c:pt>
                <c:pt idx="1">
                  <c:v>0.64920009274287038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CF1-4084-B22B-1F15D8446B7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CF1-4084-B22B-1F15D8446B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14.278429372768993</c:v>
                </c:pt>
                <c:pt idx="1">
                  <c:v>6.2833294690470662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CF1-4084-B22B-1F15D8446B7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CF1-4084-B22B-1F15D8446B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26.721060683324833</c:v>
                </c:pt>
                <c:pt idx="1">
                  <c:v>27.104103872014839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CF1-4084-B22B-1F15D8446B7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CF1-4084-B22B-1F15D8446B7C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44.135645079041311</c:v>
                </c:pt>
                <c:pt idx="1">
                  <c:v>53.883607697658242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ACF1-4084-B22B-1F15D8446B7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ACF1-4084-B22B-1F15D8446B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5.2524222335543085</c:v>
                </c:pt>
                <c:pt idx="1">
                  <c:v>5.147229306747044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ACF1-4084-B22B-1F15D8446B7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ACF1-4084-B22B-1F15D8446B7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6.7822539520652727</c:v>
                </c:pt>
                <c:pt idx="1">
                  <c:v>6.8397866913980989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6397696"/>
        <c:axId val="196456832"/>
      </c:barChart>
      <c:catAx>
        <c:axId val="19639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456832"/>
        <c:crosses val="autoZero"/>
        <c:auto val="1"/>
        <c:lblAlgn val="ctr"/>
        <c:lblOffset val="100"/>
        <c:noMultiLvlLbl val="0"/>
      </c:catAx>
      <c:valAx>
        <c:axId val="19645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3976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17-4B3D-B5D6-48012E8790B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17-4B3D-B5D6-48012E8790B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50</c:v>
                </c:pt>
                <c:pt idx="1">
                  <c:v>43.426849060978441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17-4B3D-B5D6-48012E8790B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17-4B3D-B5D6-48012E8790B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21.188169301376849</c:v>
                </c:pt>
                <c:pt idx="1">
                  <c:v>25.249246464178064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17-4B3D-B5D6-48012E8790B0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17-4B3D-B5D6-48012E8790B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28.684344722080574</c:v>
                </c:pt>
                <c:pt idx="1">
                  <c:v>31.231161604451657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0.12748597654258031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6892928"/>
        <c:axId val="196927872"/>
      </c:barChart>
      <c:catAx>
        <c:axId val="1968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927872"/>
        <c:crosses val="autoZero"/>
        <c:auto val="1"/>
        <c:lblAlgn val="ctr"/>
        <c:lblOffset val="100"/>
        <c:noMultiLvlLbl val="0"/>
      </c:catAx>
      <c:valAx>
        <c:axId val="196927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6892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522</c:v>
                </c:pt>
                <c:pt idx="1">
                  <c:v>493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669</c:v>
                </c:pt>
                <c:pt idx="1">
                  <c:v>635</c:v>
                </c:pt>
                <c:pt idx="2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6288"/>
        <c:axId val="153597824"/>
      </c:barChart>
      <c:catAx>
        <c:axId val="1535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7824"/>
        <c:crosses val="autoZero"/>
        <c:auto val="1"/>
        <c:lblAlgn val="ctr"/>
        <c:lblOffset val="100"/>
        <c:noMultiLvlLbl val="0"/>
      </c:catAx>
      <c:valAx>
        <c:axId val="1535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62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97104768"/>
        <c:axId val="197106304"/>
      </c:barChart>
      <c:catAx>
        <c:axId val="1971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7106304"/>
        <c:crosses val="autoZero"/>
        <c:auto val="1"/>
        <c:lblAlgn val="ctr"/>
        <c:lblOffset val="100"/>
        <c:noMultiLvlLbl val="0"/>
      </c:catAx>
      <c:valAx>
        <c:axId val="197106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710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1.81</c:v>
                </c:pt>
                <c:pt idx="1">
                  <c:v>0.47</c:v>
                </c:pt>
                <c:pt idx="3">
                  <c:v>0.23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1875840"/>
        <c:axId val="201878144"/>
      </c:barChart>
      <c:catAx>
        <c:axId val="20187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878144"/>
        <c:crosses val="autoZero"/>
        <c:auto val="1"/>
        <c:lblAlgn val="ctr"/>
        <c:lblOffset val="100"/>
        <c:noMultiLvlLbl val="0"/>
      </c:catAx>
      <c:valAx>
        <c:axId val="2018781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8758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</c:v>
                </c:pt>
                <c:pt idx="2">
                  <c:v>22.048475371383894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77.951524628616113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2013696"/>
        <c:axId val="202310400"/>
      </c:barChart>
      <c:catAx>
        <c:axId val="2020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310400"/>
        <c:crosses val="autoZero"/>
        <c:auto val="1"/>
        <c:lblAlgn val="ctr"/>
        <c:lblOffset val="100"/>
        <c:noMultiLvlLbl val="0"/>
      </c:catAx>
      <c:valAx>
        <c:axId val="202310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013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</c:v>
                </c:pt>
                <c:pt idx="1">
                  <c:v>20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657152"/>
        <c:axId val="202699904"/>
      </c:barChart>
      <c:catAx>
        <c:axId val="202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699904"/>
        <c:crosses val="autoZero"/>
        <c:auto val="1"/>
        <c:lblAlgn val="ctr"/>
        <c:lblOffset val="100"/>
        <c:noMultiLvlLbl val="0"/>
      </c:catAx>
      <c:valAx>
        <c:axId val="202699904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265715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128</c:v>
                </c:pt>
                <c:pt idx="1">
                  <c:v>154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150</c:v>
                </c:pt>
                <c:pt idx="1">
                  <c:v>157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957568"/>
        <c:axId val="202959104"/>
      </c:barChart>
      <c:catAx>
        <c:axId val="2029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959104"/>
        <c:crosses val="autoZero"/>
        <c:auto val="1"/>
        <c:lblAlgn val="ctr"/>
        <c:lblOffset val="100"/>
        <c:noMultiLvlLbl val="0"/>
      </c:catAx>
      <c:valAx>
        <c:axId val="20295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295756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43.039014373716633</c:v>
                </c:pt>
                <c:pt idx="1">
                  <c:v>33.191489361702125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32.689938398357285</c:v>
                </c:pt>
                <c:pt idx="1">
                  <c:v>30.585106382978722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12.68993839835729</c:v>
                </c:pt>
                <c:pt idx="1">
                  <c:v>18.031914893617021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7.0225872689938393</c:v>
                </c:pt>
                <c:pt idx="1">
                  <c:v>14.680851063829786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2.9568788501026693</c:v>
                </c:pt>
                <c:pt idx="1">
                  <c:v>2.3936170212765959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1.6016427104722792</c:v>
                </c:pt>
                <c:pt idx="1">
                  <c:v>1.1170212765957448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634496"/>
        <c:axId val="132636032"/>
      </c:barChart>
      <c:catAx>
        <c:axId val="13263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36032"/>
        <c:crosses val="autoZero"/>
        <c:auto val="1"/>
        <c:lblAlgn val="ctr"/>
        <c:lblOffset val="100"/>
        <c:noMultiLvlLbl val="0"/>
      </c:catAx>
      <c:valAx>
        <c:axId val="1326360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634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56.09</c:v>
                </c:pt>
                <c:pt idx="1">
                  <c:v>39.24</c:v>
                </c:pt>
                <c:pt idx="2">
                  <c:v>3.51</c:v>
                </c:pt>
                <c:pt idx="3">
                  <c:v>0.87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60.85</c:v>
                </c:pt>
                <c:pt idx="1">
                  <c:v>33.22</c:v>
                </c:pt>
                <c:pt idx="2">
                  <c:v>4.79</c:v>
                </c:pt>
                <c:pt idx="3">
                  <c:v>1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513216"/>
        <c:axId val="139519104"/>
      </c:barChart>
      <c:catAx>
        <c:axId val="1395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19104"/>
        <c:crosses val="autoZero"/>
        <c:auto val="1"/>
        <c:lblAlgn val="ctr"/>
        <c:lblOffset val="100"/>
        <c:noMultiLvlLbl val="0"/>
      </c:catAx>
      <c:valAx>
        <c:axId val="139519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13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47209</c:v>
                </c:pt>
                <c:pt idx="1">
                  <c:v>52242</c:v>
                </c:pt>
                <c:pt idx="2">
                  <c:v>58306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12704"/>
        <c:axId val="152714240"/>
      </c:barChart>
      <c:catAx>
        <c:axId val="1527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14240"/>
        <c:crosses val="autoZero"/>
        <c:auto val="1"/>
        <c:lblAlgn val="ctr"/>
        <c:lblOffset val="100"/>
        <c:noMultiLvlLbl val="0"/>
      </c:catAx>
      <c:valAx>
        <c:axId val="1527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1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1004</c:v>
                </c:pt>
                <c:pt idx="1">
                  <c:v>1046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1393</c:v>
                </c:pt>
                <c:pt idx="1">
                  <c:v>1450</c:v>
                </c:pt>
                <c:pt idx="2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61088"/>
        <c:axId val="152762624"/>
      </c:barChart>
      <c:catAx>
        <c:axId val="1527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62624"/>
        <c:crosses val="autoZero"/>
        <c:auto val="1"/>
        <c:lblAlgn val="ctr"/>
        <c:lblOffset val="100"/>
        <c:noMultiLvlLbl val="0"/>
      </c:catAx>
      <c:valAx>
        <c:axId val="15276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61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19.899999999999999</c:v>
                </c:pt>
                <c:pt idx="1">
                  <c:v>33.9</c:v>
                </c:pt>
                <c:pt idx="2">
                  <c:v>1.6</c:v>
                </c:pt>
                <c:pt idx="3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15.9</c:v>
                </c:pt>
                <c:pt idx="1">
                  <c:v>51.6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80.46875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19.53125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6095232"/>
        <c:axId val="156096768"/>
      </c:barChart>
      <c:catAx>
        <c:axId val="156095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96768"/>
        <c:crosses val="autoZero"/>
        <c:auto val="1"/>
        <c:lblAlgn val="ctr"/>
        <c:lblOffset val="100"/>
        <c:noMultiLvlLbl val="0"/>
      </c:catAx>
      <c:valAx>
        <c:axId val="1560967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0952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3.4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91360"/>
        <c:axId val="156197248"/>
      </c:barChart>
      <c:catAx>
        <c:axId val="1561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97248"/>
        <c:crosses val="autoZero"/>
        <c:auto val="1"/>
        <c:lblAlgn val="ctr"/>
        <c:lblOffset val="100"/>
        <c:noMultiLvlLbl val="0"/>
      </c:catAx>
      <c:valAx>
        <c:axId val="15619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913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30.6</c:v>
                </c:pt>
                <c:pt idx="1">
                  <c:v>0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287360"/>
        <c:axId val="156288896"/>
      </c:barChart>
      <c:catAx>
        <c:axId val="15628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88896"/>
        <c:crosses val="autoZero"/>
        <c:auto val="1"/>
        <c:lblAlgn val="ctr"/>
        <c:lblOffset val="100"/>
        <c:noMultiLvlLbl val="0"/>
      </c:catAx>
      <c:valAx>
        <c:axId val="15628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8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380544"/>
        <c:axId val="156386432"/>
      </c:barChart>
      <c:catAx>
        <c:axId val="1563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386432"/>
        <c:crosses val="autoZero"/>
        <c:auto val="1"/>
        <c:lblAlgn val="ctr"/>
        <c:lblOffset val="100"/>
        <c:noMultiLvlLbl val="0"/>
      </c:catAx>
      <c:valAx>
        <c:axId val="1563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63805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68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396160"/>
        <c:axId val="156402048"/>
      </c:barChart>
      <c:catAx>
        <c:axId val="156396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02048"/>
        <c:crosses val="autoZero"/>
        <c:auto val="1"/>
        <c:lblAlgn val="ctr"/>
        <c:lblOffset val="100"/>
        <c:noMultiLvlLbl val="0"/>
      </c:catAx>
      <c:valAx>
        <c:axId val="156402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396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215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12160"/>
        <c:axId val="156418048"/>
      </c:barChart>
      <c:catAx>
        <c:axId val="15641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048"/>
        <c:crosses val="autoZero"/>
        <c:auto val="1"/>
        <c:lblAlgn val="ctr"/>
        <c:lblOffset val="100"/>
        <c:noMultiLvlLbl val="0"/>
      </c:catAx>
      <c:valAx>
        <c:axId val="156418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41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3.2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440448"/>
        <c:axId val="156441984"/>
      </c:barChart>
      <c:catAx>
        <c:axId val="15644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41984"/>
        <c:crosses val="autoZero"/>
        <c:auto val="1"/>
        <c:lblAlgn val="ctr"/>
        <c:lblOffset val="100"/>
        <c:noMultiLvlLbl val="0"/>
      </c:catAx>
      <c:valAx>
        <c:axId val="156441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44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21.3</c:v>
                </c:pt>
                <c:pt idx="1">
                  <c:v>22.9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27.4</c:v>
                </c:pt>
                <c:pt idx="1">
                  <c:v>29.4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464640"/>
        <c:axId val="156466176"/>
      </c:barChart>
      <c:catAx>
        <c:axId val="15646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466176"/>
        <c:crosses val="autoZero"/>
        <c:auto val="1"/>
        <c:lblAlgn val="ctr"/>
        <c:lblOffset val="100"/>
        <c:noMultiLvlLbl val="0"/>
      </c:catAx>
      <c:valAx>
        <c:axId val="15646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464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8233.17</c:v>
                </c:pt>
                <c:pt idx="1">
                  <c:v>12256.93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88832"/>
        <c:axId val="156490368"/>
      </c:barChart>
      <c:catAx>
        <c:axId val="15648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90368"/>
        <c:crosses val="autoZero"/>
        <c:auto val="1"/>
        <c:lblAlgn val="ctr"/>
        <c:lblOffset val="100"/>
        <c:noMultiLvlLbl val="0"/>
      </c:catAx>
      <c:valAx>
        <c:axId val="15649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132</c:v>
                </c:pt>
                <c:pt idx="1">
                  <c:v>116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149</c:v>
                </c:pt>
                <c:pt idx="1">
                  <c:v>138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66656"/>
        <c:axId val="156568192"/>
      </c:barChart>
      <c:catAx>
        <c:axId val="1565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68192"/>
        <c:crosses val="autoZero"/>
        <c:auto val="1"/>
        <c:lblAlgn val="ctr"/>
        <c:lblOffset val="100"/>
        <c:noMultiLvlLbl val="0"/>
      </c:catAx>
      <c:valAx>
        <c:axId val="15656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66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C36-4503-848A-E8071C3D0A44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C36-4503-848A-E8071C3D0A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C36-4503-848A-E8071C3D0A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C36-4503-848A-E8071C3D0A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53.7</c:v>
                </c:pt>
                <c:pt idx="1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C36-4503-848A-E8071C3D0A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30.5</c:v>
                </c:pt>
                <c:pt idx="1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4217472"/>
        <c:axId val="154260608"/>
      </c:barChart>
      <c:catAx>
        <c:axId val="15421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60608"/>
        <c:crosses val="autoZero"/>
        <c:auto val="1"/>
        <c:lblAlgn val="ctr"/>
        <c:lblOffset val="100"/>
        <c:noMultiLvlLbl val="0"/>
      </c:catAx>
      <c:valAx>
        <c:axId val="154260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87</c:v>
                </c:pt>
                <c:pt idx="1">
                  <c:v>127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124</c:v>
                </c:pt>
                <c:pt idx="1">
                  <c:v>170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95936"/>
        <c:axId val="156710016"/>
      </c:barChart>
      <c:catAx>
        <c:axId val="1566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10016"/>
        <c:crosses val="autoZero"/>
        <c:auto val="1"/>
        <c:lblAlgn val="ctr"/>
        <c:lblOffset val="100"/>
        <c:noMultiLvlLbl val="0"/>
      </c:catAx>
      <c:valAx>
        <c:axId val="15671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95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28320"/>
        <c:axId val="156730112"/>
      </c:barChart>
      <c:catAx>
        <c:axId val="1567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30112"/>
        <c:crosses val="autoZero"/>
        <c:auto val="1"/>
        <c:lblAlgn val="ctr"/>
        <c:lblOffset val="100"/>
        <c:noMultiLvlLbl val="0"/>
      </c:catAx>
      <c:valAx>
        <c:axId val="1567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28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522</c:v>
                </c:pt>
                <c:pt idx="1">
                  <c:v>493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669</c:v>
                </c:pt>
                <c:pt idx="1">
                  <c:v>635</c:v>
                </c:pt>
                <c:pt idx="2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85280"/>
        <c:axId val="156791168"/>
      </c:barChart>
      <c:catAx>
        <c:axId val="1567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91168"/>
        <c:crosses val="autoZero"/>
        <c:auto val="1"/>
        <c:lblAlgn val="ctr"/>
        <c:lblOffset val="100"/>
        <c:noMultiLvlLbl val="0"/>
      </c:catAx>
      <c:valAx>
        <c:axId val="15679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85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15.9</c:v>
                </c:pt>
                <c:pt idx="1">
                  <c:v>51.6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723-468D-92B3-D4084DF71B3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723-468D-92B3-D4084DF71B3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723-468D-92B3-D4084DF71B3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723-468D-92B3-D4084DF71B3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53.7</c:v>
                </c:pt>
                <c:pt idx="1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723-468D-92B3-D4084DF71B3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723-468D-92B3-D4084DF71B3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30.5</c:v>
                </c:pt>
                <c:pt idx="1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847488"/>
        <c:axId val="156861568"/>
      </c:barChart>
      <c:catAx>
        <c:axId val="15684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61568"/>
        <c:crosses val="autoZero"/>
        <c:auto val="1"/>
        <c:lblAlgn val="ctr"/>
        <c:lblOffset val="100"/>
        <c:noMultiLvlLbl val="0"/>
      </c:catAx>
      <c:valAx>
        <c:axId val="156861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847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6875776"/>
        <c:axId val="156885760"/>
      </c:barChart>
      <c:catAx>
        <c:axId val="15687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85760"/>
        <c:crosses val="autoZero"/>
        <c:auto val="1"/>
        <c:lblAlgn val="ctr"/>
        <c:lblOffset val="100"/>
        <c:noMultiLvlLbl val="0"/>
      </c:catAx>
      <c:valAx>
        <c:axId val="156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87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57</c:v>
                </c:pt>
                <c:pt idx="1">
                  <c:v>10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34</c:v>
                </c:pt>
                <c:pt idx="1">
                  <c:v>70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33504"/>
        <c:axId val="156943488"/>
      </c:barChart>
      <c:catAx>
        <c:axId val="15693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43488"/>
        <c:crosses val="autoZero"/>
        <c:auto val="1"/>
        <c:lblAlgn val="ctr"/>
        <c:lblOffset val="100"/>
        <c:noMultiLvlLbl val="0"/>
      </c:catAx>
      <c:valAx>
        <c:axId val="1569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65888"/>
        <c:axId val="156971776"/>
      </c:barChart>
      <c:catAx>
        <c:axId val="15696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71776"/>
        <c:crosses val="autoZero"/>
        <c:auto val="1"/>
        <c:lblAlgn val="ctr"/>
        <c:lblOffset val="100"/>
        <c:noMultiLvlLbl val="0"/>
      </c:catAx>
      <c:valAx>
        <c:axId val="15697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65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994</c:v>
                </c:pt>
                <c:pt idx="1">
                  <c:v>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18752"/>
        <c:axId val="157020544"/>
      </c:barChart>
      <c:catAx>
        <c:axId val="15701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020544"/>
        <c:crosses val="autoZero"/>
        <c:auto val="1"/>
        <c:lblAlgn val="ctr"/>
        <c:lblOffset val="100"/>
        <c:noMultiLvlLbl val="0"/>
      </c:catAx>
      <c:valAx>
        <c:axId val="15702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1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1277</c:v>
                </c:pt>
                <c:pt idx="1">
                  <c:v>936</c:v>
                </c:pt>
                <c:pt idx="2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32832"/>
        <c:axId val="157034368"/>
      </c:barChart>
      <c:catAx>
        <c:axId val="157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34368"/>
        <c:crosses val="autoZero"/>
        <c:auto val="1"/>
        <c:lblAlgn val="ctr"/>
        <c:lblOffset val="100"/>
        <c:noMultiLvlLbl val="0"/>
      </c:catAx>
      <c:valAx>
        <c:axId val="1570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3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71.400000000000006</c:v>
                </c:pt>
                <c:pt idx="1">
                  <c:v>61.3</c:v>
                </c:pt>
                <c:pt idx="2">
                  <c:v>64.8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</c:v>
                </c:pt>
                <c:pt idx="1">
                  <c:v>35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8.6</c:v>
                </c:pt>
                <c:pt idx="1">
                  <c:v>3.7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4989696"/>
        <c:axId val="155010560"/>
      </c:barChart>
      <c:catAx>
        <c:axId val="1549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010560"/>
        <c:crosses val="autoZero"/>
        <c:auto val="1"/>
        <c:lblAlgn val="ctr"/>
        <c:lblOffset val="100"/>
        <c:noMultiLvlLbl val="0"/>
      </c:catAx>
      <c:valAx>
        <c:axId val="15501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4989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</c:v>
                </c:pt>
                <c:pt idx="1">
                  <c:v>19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69696"/>
        <c:axId val="157071232"/>
      </c:barChart>
      <c:catAx>
        <c:axId val="15706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71232"/>
        <c:crosses val="autoZero"/>
        <c:auto val="1"/>
        <c:lblAlgn val="ctr"/>
        <c:lblOffset val="100"/>
        <c:noMultiLvlLbl val="0"/>
      </c:catAx>
      <c:valAx>
        <c:axId val="15707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6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89152"/>
        <c:axId val="157099136"/>
      </c:barChart>
      <c:catAx>
        <c:axId val="15708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99136"/>
        <c:crosses val="autoZero"/>
        <c:auto val="1"/>
        <c:lblAlgn val="ctr"/>
        <c:lblOffset val="100"/>
        <c:noMultiLvlLbl val="0"/>
      </c:catAx>
      <c:valAx>
        <c:axId val="157099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8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2925</c:v>
                </c:pt>
                <c:pt idx="1">
                  <c:v>2707</c:v>
                </c:pt>
                <c:pt idx="2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15520"/>
        <c:axId val="157117056"/>
      </c:barChart>
      <c:catAx>
        <c:axId val="1571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17056"/>
        <c:crosses val="autoZero"/>
        <c:auto val="1"/>
        <c:lblAlgn val="ctr"/>
        <c:lblOffset val="100"/>
        <c:noMultiLvlLbl val="0"/>
      </c:catAx>
      <c:valAx>
        <c:axId val="15711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1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12.444153862918165</c:v>
                </c:pt>
                <c:pt idx="1">
                  <c:v>55.824343467364059</c:v>
                </c:pt>
                <c:pt idx="2">
                  <c:v>31.73150266971777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226496"/>
        <c:axId val="157228032"/>
      </c:barChart>
      <c:catAx>
        <c:axId val="1572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28032"/>
        <c:crosses val="autoZero"/>
        <c:auto val="1"/>
        <c:lblAlgn val="ctr"/>
        <c:lblOffset val="100"/>
        <c:noMultiLvlLbl val="0"/>
      </c:catAx>
      <c:valAx>
        <c:axId val="15722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22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267072"/>
        <c:axId val="157268608"/>
      </c:barChart>
      <c:catAx>
        <c:axId val="15726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68608"/>
        <c:crosses val="autoZero"/>
        <c:auto val="1"/>
        <c:lblAlgn val="ctr"/>
        <c:lblOffset val="100"/>
        <c:noMultiLvlLbl val="0"/>
      </c:catAx>
      <c:valAx>
        <c:axId val="15726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26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62.3</c:v>
                </c:pt>
                <c:pt idx="1">
                  <c:v>83.3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</c:v>
                </c:pt>
                <c:pt idx="1">
                  <c:v>84.8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352704"/>
        <c:axId val="157354240"/>
      </c:barChart>
      <c:catAx>
        <c:axId val="15735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54240"/>
        <c:crosses val="autoZero"/>
        <c:auto val="1"/>
        <c:lblAlgn val="ctr"/>
        <c:lblOffset val="100"/>
        <c:noMultiLvlLbl val="0"/>
      </c:catAx>
      <c:valAx>
        <c:axId val="157354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52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469</c:v>
                </c:pt>
                <c:pt idx="1">
                  <c:v>358</c:v>
                </c:pt>
                <c:pt idx="2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379200"/>
        <c:axId val="157401472"/>
      </c:barChart>
      <c:catAx>
        <c:axId val="1573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01472"/>
        <c:crosses val="autoZero"/>
        <c:auto val="1"/>
        <c:lblAlgn val="ctr"/>
        <c:lblOffset val="100"/>
        <c:noMultiLvlLbl val="0"/>
      </c:catAx>
      <c:valAx>
        <c:axId val="15740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7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19392"/>
        <c:axId val="157420928"/>
      </c:barChart>
      <c:catAx>
        <c:axId val="1574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20928"/>
        <c:crosses val="autoZero"/>
        <c:auto val="1"/>
        <c:lblAlgn val="ctr"/>
        <c:lblOffset val="100"/>
        <c:noMultiLvlLbl val="0"/>
      </c:catAx>
      <c:valAx>
        <c:axId val="15742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19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32</c:v>
                </c:pt>
                <c:pt idx="1">
                  <c:v>51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39</c:v>
                </c:pt>
                <c:pt idx="1">
                  <c:v>49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43584"/>
        <c:axId val="157445120"/>
      </c:barChart>
      <c:catAx>
        <c:axId val="1574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45120"/>
        <c:crosses val="autoZero"/>
        <c:auto val="1"/>
        <c:lblAlgn val="ctr"/>
        <c:lblOffset val="100"/>
        <c:noMultiLvlLbl val="0"/>
      </c:catAx>
      <c:valAx>
        <c:axId val="1574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4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561344"/>
        <c:axId val="155660288"/>
      </c:barChart>
      <c:catAx>
        <c:axId val="15556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660288"/>
        <c:crosses val="autoZero"/>
        <c:auto val="1"/>
        <c:lblAlgn val="ctr"/>
        <c:lblOffset val="100"/>
        <c:noMultiLvlLbl val="0"/>
      </c:catAx>
      <c:valAx>
        <c:axId val="15566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56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1.3947913261414404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1.7761795793832407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1.8197668083251608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2.0377029530347608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1.6672115070284408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1.9396316879154409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1.9832189168573606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2.4953688569249208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2.854963495695761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3.0293124114634411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2.9966219897570014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3.4760815081181216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4.3260324724855614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4.5657622316661222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4.7183175329628417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2.419091206276561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2.560749700337801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1.950528495150921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515136"/>
        <c:axId val="157521024"/>
      </c:barChart>
      <c:catAx>
        <c:axId val="1575151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521024"/>
        <c:crosses val="autoZero"/>
        <c:auto val="1"/>
        <c:lblAlgn val="ctr"/>
        <c:lblOffset val="100"/>
        <c:noMultiLvlLbl val="0"/>
      </c:catAx>
      <c:valAx>
        <c:axId val="1575210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515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1.3512040971995205</c:v>
                </c:pt>
                <c:pt idx="1">
                  <c:v>1.5909338563800808</c:v>
                </c:pt>
                <c:pt idx="2">
                  <c:v>1.7434891576768006</c:v>
                </c:pt>
                <c:pt idx="3">
                  <c:v>2.3319167483927208</c:v>
                </c:pt>
                <c:pt idx="4">
                  <c:v>2.1248774109186011</c:v>
                </c:pt>
                <c:pt idx="5">
                  <c:v>2.419091206276561</c:v>
                </c:pt>
                <c:pt idx="6">
                  <c:v>2.6806145799280809</c:v>
                </c:pt>
                <c:pt idx="7">
                  <c:v>3.2254549417020812</c:v>
                </c:pt>
                <c:pt idx="8">
                  <c:v>3.3780102429988017</c:v>
                </c:pt>
                <c:pt idx="9">
                  <c:v>3.9773346409502017</c:v>
                </c:pt>
                <c:pt idx="10">
                  <c:v>3.4760815081181216</c:v>
                </c:pt>
                <c:pt idx="11">
                  <c:v>3.8247793396534813</c:v>
                </c:pt>
                <c:pt idx="12">
                  <c:v>4.3478260869565215</c:v>
                </c:pt>
                <c:pt idx="13">
                  <c:v>5.1214994006756021</c:v>
                </c:pt>
                <c:pt idx="14">
                  <c:v>4.4241037376048817</c:v>
                </c:pt>
                <c:pt idx="15">
                  <c:v>2.4517816279830011</c:v>
                </c:pt>
                <c:pt idx="16">
                  <c:v>2.0050125313283207</c:v>
                </c:pt>
                <c:pt idx="17">
                  <c:v>1.5146562057317206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561216"/>
        <c:axId val="157562752"/>
      </c:barChart>
      <c:catAx>
        <c:axId val="1575612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562752"/>
        <c:crosses val="autoZero"/>
        <c:auto val="1"/>
        <c:lblAlgn val="ctr"/>
        <c:lblOffset val="100"/>
        <c:noMultiLvlLbl val="0"/>
      </c:catAx>
      <c:valAx>
        <c:axId val="157562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61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0.17848036715961244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2.6517083120856708</c:v>
                </c:pt>
                <c:pt idx="1">
                  <c:v>0.64920009274287038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0B9-4195-AD95-1D4F62F2210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0B9-4195-AD95-1D4F62F2210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0B9-4195-AD95-1D4F62F2210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0B9-4195-AD95-1D4F62F2210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14.278429372768993</c:v>
                </c:pt>
                <c:pt idx="1">
                  <c:v>6.2833294690470662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0B9-4195-AD95-1D4F62F2210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0B9-4195-AD95-1D4F62F221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26.721060683324833</c:v>
                </c:pt>
                <c:pt idx="1">
                  <c:v>27.104103872014839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40B9-4195-AD95-1D4F62F2210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40B9-4195-AD95-1D4F62F221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44.135645079041311</c:v>
                </c:pt>
                <c:pt idx="1">
                  <c:v>53.883607697658242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40B9-4195-AD95-1D4F62F2210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40B9-4195-AD95-1D4F62F221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5.2524222335543085</c:v>
                </c:pt>
                <c:pt idx="1">
                  <c:v>5.147229306747044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40B9-4195-AD95-1D4F62F2210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40B9-4195-AD95-1D4F62F221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6.7822539520652727</c:v>
                </c:pt>
                <c:pt idx="1">
                  <c:v>6.8397866913980989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610368"/>
        <c:axId val="157611904"/>
      </c:barChart>
      <c:catAx>
        <c:axId val="15761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11904"/>
        <c:crosses val="autoZero"/>
        <c:auto val="1"/>
        <c:lblAlgn val="ctr"/>
        <c:lblOffset val="100"/>
        <c:noMultiLvlLbl val="0"/>
      </c:catAx>
      <c:valAx>
        <c:axId val="157611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10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4B0-48DC-AF31-6DC3118F5D2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4B0-48DC-AF31-6DC3118F5D2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50</c:v>
                </c:pt>
                <c:pt idx="1">
                  <c:v>43.426849060978441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4B0-48DC-AF31-6DC3118F5D2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4B0-48DC-AF31-6DC3118F5D2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21.188169301376849</c:v>
                </c:pt>
                <c:pt idx="1">
                  <c:v>25.249246464178064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4B0-48DC-AF31-6DC3118F5D2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4B0-48DC-AF31-6DC3118F5D2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28.684344722080574</c:v>
                </c:pt>
                <c:pt idx="1">
                  <c:v>31.231161604451657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0.12748597654258031</c:v>
                </c:pt>
                <c:pt idx="1">
                  <c:v>9.2742870391838622E-2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648000"/>
        <c:axId val="157649536"/>
      </c:barChart>
      <c:catAx>
        <c:axId val="15764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49536"/>
        <c:crosses val="autoZero"/>
        <c:auto val="1"/>
        <c:lblAlgn val="ctr"/>
        <c:lblOffset val="100"/>
        <c:noMultiLvlLbl val="0"/>
      </c:catAx>
      <c:valAx>
        <c:axId val="157649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48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684480"/>
        <c:axId val="157686016"/>
      </c:barChart>
      <c:catAx>
        <c:axId val="15768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86016"/>
        <c:crosses val="autoZero"/>
        <c:auto val="1"/>
        <c:lblAlgn val="ctr"/>
        <c:lblOffset val="100"/>
        <c:noMultiLvlLbl val="0"/>
      </c:catAx>
      <c:valAx>
        <c:axId val="157686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1.81</c:v>
                </c:pt>
                <c:pt idx="1">
                  <c:v>0.47</c:v>
                </c:pt>
                <c:pt idx="3">
                  <c:v>0.23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7702016"/>
        <c:axId val="157703552"/>
      </c:barChart>
      <c:catAx>
        <c:axId val="15770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03552"/>
        <c:crosses val="autoZero"/>
        <c:auto val="1"/>
        <c:lblAlgn val="ctr"/>
        <c:lblOffset val="100"/>
        <c:noMultiLvlLbl val="0"/>
      </c:catAx>
      <c:valAx>
        <c:axId val="15770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0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</c:v>
                </c:pt>
                <c:pt idx="2">
                  <c:v>22.048475371383894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77.951524628616113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754496"/>
        <c:axId val="157756032"/>
      </c:barChart>
      <c:catAx>
        <c:axId val="1577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56032"/>
        <c:crosses val="autoZero"/>
        <c:auto val="1"/>
        <c:lblAlgn val="ctr"/>
        <c:lblOffset val="100"/>
        <c:noMultiLvlLbl val="0"/>
      </c:catAx>
      <c:valAx>
        <c:axId val="1577560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54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24.4</c:v>
                </c:pt>
                <c:pt idx="2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76896"/>
        <c:axId val="157799168"/>
      </c:barChart>
      <c:catAx>
        <c:axId val="1577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99168"/>
        <c:crosses val="autoZero"/>
        <c:auto val="1"/>
        <c:lblAlgn val="ctr"/>
        <c:lblOffset val="100"/>
        <c:noMultiLvlLbl val="0"/>
      </c:catAx>
      <c:valAx>
        <c:axId val="15779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77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</c:v>
                </c:pt>
                <c:pt idx="1">
                  <c:v>20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29376"/>
        <c:axId val="157839360"/>
      </c:barChart>
      <c:catAx>
        <c:axId val="1578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39360"/>
        <c:crosses val="autoZero"/>
        <c:auto val="1"/>
        <c:lblAlgn val="ctr"/>
        <c:lblOffset val="100"/>
        <c:noMultiLvlLbl val="0"/>
      </c:catAx>
      <c:valAx>
        <c:axId val="15783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829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128</c:v>
                </c:pt>
                <c:pt idx="1">
                  <c:v>154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150</c:v>
                </c:pt>
                <c:pt idx="1">
                  <c:v>157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53568"/>
        <c:axId val="157855104"/>
      </c:barChart>
      <c:catAx>
        <c:axId val="1578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55104"/>
        <c:crosses val="autoZero"/>
        <c:auto val="1"/>
        <c:lblAlgn val="ctr"/>
        <c:lblOffset val="100"/>
        <c:noMultiLvlLbl val="0"/>
      </c:catAx>
      <c:valAx>
        <c:axId val="1578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853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57</c:v>
                </c:pt>
                <c:pt idx="1">
                  <c:v>10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34</c:v>
                </c:pt>
                <c:pt idx="1">
                  <c:v>70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977984"/>
        <c:axId val="156003712"/>
      </c:barChart>
      <c:catAx>
        <c:axId val="15597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003712"/>
        <c:crosses val="autoZero"/>
        <c:auto val="1"/>
        <c:lblAlgn val="ctr"/>
        <c:lblOffset val="100"/>
        <c:noMultiLvlLbl val="0"/>
      </c:catAx>
      <c:valAx>
        <c:axId val="1560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97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43.039014373716633</c:v>
                </c:pt>
                <c:pt idx="1">
                  <c:v>33.191489361702125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32.689938398357285</c:v>
                </c:pt>
                <c:pt idx="1">
                  <c:v>30.585106382978722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12.68993839835729</c:v>
                </c:pt>
                <c:pt idx="1">
                  <c:v>18.031914893617021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7.0225872689938393</c:v>
                </c:pt>
                <c:pt idx="1">
                  <c:v>14.680851063829786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2.9568788501026693</c:v>
                </c:pt>
                <c:pt idx="1">
                  <c:v>2.3936170212765959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1.6016427104722792</c:v>
                </c:pt>
                <c:pt idx="1">
                  <c:v>1.1170212765957448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7917184"/>
        <c:axId val="157918720"/>
      </c:barChart>
      <c:catAx>
        <c:axId val="157917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918720"/>
        <c:crosses val="autoZero"/>
        <c:auto val="1"/>
        <c:lblAlgn val="ctr"/>
        <c:lblOffset val="100"/>
        <c:noMultiLvlLbl val="0"/>
      </c:catAx>
      <c:valAx>
        <c:axId val="157918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917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56.09</c:v>
                </c:pt>
                <c:pt idx="1">
                  <c:v>39.24</c:v>
                </c:pt>
                <c:pt idx="2">
                  <c:v>3.51</c:v>
                </c:pt>
                <c:pt idx="3">
                  <c:v>0.87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60.85</c:v>
                </c:pt>
                <c:pt idx="1">
                  <c:v>33.22</c:v>
                </c:pt>
                <c:pt idx="2">
                  <c:v>4.79</c:v>
                </c:pt>
                <c:pt idx="3">
                  <c:v>1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8012928"/>
        <c:axId val="158014464"/>
      </c:barChart>
      <c:catAx>
        <c:axId val="15801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14464"/>
        <c:crosses val="autoZero"/>
        <c:auto val="1"/>
        <c:lblAlgn val="ctr"/>
        <c:lblOffset val="100"/>
        <c:noMultiLvlLbl val="0"/>
      </c:catAx>
      <c:valAx>
        <c:axId val="158014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129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47209</c:v>
                </c:pt>
                <c:pt idx="1">
                  <c:v>52242</c:v>
                </c:pt>
                <c:pt idx="2">
                  <c:v>58306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35328"/>
        <c:axId val="158041216"/>
      </c:barChart>
      <c:catAx>
        <c:axId val="1580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41216"/>
        <c:crosses val="autoZero"/>
        <c:auto val="1"/>
        <c:lblAlgn val="ctr"/>
        <c:lblOffset val="100"/>
        <c:noMultiLvlLbl val="0"/>
      </c:catAx>
      <c:valAx>
        <c:axId val="1580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3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1004</c:v>
                </c:pt>
                <c:pt idx="1">
                  <c:v>1046</c:v>
                </c:pt>
                <c:pt idx="2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1393</c:v>
                </c:pt>
                <c:pt idx="1">
                  <c:v>1450</c:v>
                </c:pt>
                <c:pt idx="2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075520"/>
        <c:axId val="158081408"/>
      </c:barChart>
      <c:catAx>
        <c:axId val="1580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81408"/>
        <c:crosses val="autoZero"/>
        <c:auto val="1"/>
        <c:lblAlgn val="ctr"/>
        <c:lblOffset val="100"/>
        <c:noMultiLvlLbl val="0"/>
      </c:catAx>
      <c:valAx>
        <c:axId val="15808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07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19.899999999999999</c:v>
                </c:pt>
                <c:pt idx="1">
                  <c:v>33.9</c:v>
                </c:pt>
                <c:pt idx="2">
                  <c:v>1.6</c:v>
                </c:pt>
                <c:pt idx="3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80.46875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19.53125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8127616"/>
        <c:axId val="158129152"/>
      </c:barChart>
      <c:catAx>
        <c:axId val="15812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29152"/>
        <c:crosses val="autoZero"/>
        <c:auto val="1"/>
        <c:lblAlgn val="ctr"/>
        <c:lblOffset val="100"/>
        <c:noMultiLvlLbl val="0"/>
      </c:catAx>
      <c:valAx>
        <c:axId val="1581291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276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137728"/>
        <c:axId val="158213248"/>
      </c:barChart>
      <c:catAx>
        <c:axId val="1581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3248"/>
        <c:crosses val="autoZero"/>
        <c:auto val="1"/>
        <c:lblAlgn val="ctr"/>
        <c:lblOffset val="100"/>
        <c:noMultiLvlLbl val="0"/>
      </c:catAx>
      <c:valAx>
        <c:axId val="15821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3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3.4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50112"/>
        <c:axId val="158251648"/>
      </c:barChart>
      <c:catAx>
        <c:axId val="15825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51648"/>
        <c:crosses val="autoZero"/>
        <c:auto val="1"/>
        <c:lblAlgn val="ctr"/>
        <c:lblOffset val="100"/>
        <c:noMultiLvlLbl val="0"/>
      </c:catAx>
      <c:valAx>
        <c:axId val="15825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5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30.6</c:v>
                </c:pt>
                <c:pt idx="1">
                  <c:v>0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92608"/>
        <c:axId val="158294400"/>
      </c:barChart>
      <c:catAx>
        <c:axId val="1582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294400"/>
        <c:crosses val="autoZero"/>
        <c:auto val="1"/>
        <c:lblAlgn val="ctr"/>
        <c:lblOffset val="100"/>
        <c:noMultiLvlLbl val="0"/>
      </c:catAx>
      <c:valAx>
        <c:axId val="15829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29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8332800"/>
        <c:axId val="158334336"/>
      </c:barChart>
      <c:catAx>
        <c:axId val="1583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34336"/>
        <c:crosses val="autoZero"/>
        <c:auto val="1"/>
        <c:lblAlgn val="ctr"/>
        <c:lblOffset val="100"/>
        <c:noMultiLvlLbl val="0"/>
      </c:catAx>
      <c:valAx>
        <c:axId val="1583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33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</c:v>
                </c:pt>
                <c:pt idx="1">
                  <c:v>13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99456"/>
        <c:axId val="160901376"/>
      </c:barChart>
      <c:catAx>
        <c:axId val="1608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0901376"/>
        <c:crosses val="autoZero"/>
        <c:auto val="1"/>
        <c:lblAlgn val="ctr"/>
        <c:lblOffset val="100"/>
        <c:noMultiLvlLbl val="0"/>
      </c:catAx>
      <c:valAx>
        <c:axId val="16090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9945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363648"/>
        <c:axId val="158365184"/>
      </c:barChart>
      <c:catAx>
        <c:axId val="1583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65184"/>
        <c:crosses val="autoZero"/>
        <c:auto val="1"/>
        <c:lblAlgn val="ctr"/>
        <c:lblOffset val="100"/>
        <c:noMultiLvlLbl val="0"/>
      </c:catAx>
      <c:valAx>
        <c:axId val="1583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6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71.400000000000006</c:v>
                </c:pt>
                <c:pt idx="1">
                  <c:v>61.3</c:v>
                </c:pt>
                <c:pt idx="2">
                  <c:v>64.8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</c:v>
                </c:pt>
                <c:pt idx="1">
                  <c:v>35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8.6</c:v>
                </c:pt>
                <c:pt idx="1">
                  <c:v>3.7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408064"/>
        <c:axId val="158418048"/>
      </c:barChart>
      <c:catAx>
        <c:axId val="1584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418048"/>
        <c:crosses val="autoZero"/>
        <c:auto val="1"/>
        <c:lblAlgn val="ctr"/>
        <c:lblOffset val="100"/>
        <c:noMultiLvlLbl val="0"/>
      </c:catAx>
      <c:valAx>
        <c:axId val="15841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408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68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440448"/>
        <c:axId val="158446336"/>
      </c:barChart>
      <c:catAx>
        <c:axId val="15844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46336"/>
        <c:crosses val="autoZero"/>
        <c:auto val="1"/>
        <c:lblAlgn val="ctr"/>
        <c:lblOffset val="100"/>
        <c:noMultiLvlLbl val="0"/>
      </c:catAx>
      <c:valAx>
        <c:axId val="158446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4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215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534272"/>
        <c:axId val="158544256"/>
      </c:barChart>
      <c:catAx>
        <c:axId val="1585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44256"/>
        <c:crosses val="autoZero"/>
        <c:auto val="1"/>
        <c:lblAlgn val="ctr"/>
        <c:lblOffset val="100"/>
        <c:noMultiLvlLbl val="0"/>
      </c:catAx>
      <c:valAx>
        <c:axId val="158544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53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3.2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562560"/>
        <c:axId val="158584832"/>
      </c:barChart>
      <c:catAx>
        <c:axId val="15856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84832"/>
        <c:crosses val="autoZero"/>
        <c:auto val="1"/>
        <c:lblAlgn val="ctr"/>
        <c:lblOffset val="100"/>
        <c:noMultiLvlLbl val="0"/>
      </c:catAx>
      <c:valAx>
        <c:axId val="158584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56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21.3</c:v>
                </c:pt>
                <c:pt idx="1">
                  <c:v>22.9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27.4</c:v>
                </c:pt>
                <c:pt idx="1">
                  <c:v>29.4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607232"/>
        <c:axId val="158608768"/>
      </c:barChart>
      <c:catAx>
        <c:axId val="15860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08768"/>
        <c:crosses val="autoZero"/>
        <c:auto val="1"/>
        <c:lblAlgn val="ctr"/>
        <c:lblOffset val="100"/>
        <c:noMultiLvlLbl val="0"/>
      </c:catAx>
      <c:valAx>
        <c:axId val="15860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07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160.25399999999999</c:v>
                </c:pt>
                <c:pt idx="1">
                  <c:v>250.232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651904"/>
        <c:axId val="158653440"/>
      </c:barChart>
      <c:catAx>
        <c:axId val="15865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53440"/>
        <c:crosses val="autoZero"/>
        <c:auto val="1"/>
        <c:lblAlgn val="ctr"/>
        <c:lblOffset val="100"/>
        <c:noMultiLvlLbl val="0"/>
      </c:catAx>
      <c:valAx>
        <c:axId val="158653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5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8233.17</c:v>
                </c:pt>
                <c:pt idx="1">
                  <c:v>12256.93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675712"/>
        <c:axId val="158677248"/>
      </c:barChart>
      <c:catAx>
        <c:axId val="15867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77248"/>
        <c:crosses val="autoZero"/>
        <c:auto val="1"/>
        <c:lblAlgn val="ctr"/>
        <c:lblOffset val="100"/>
        <c:noMultiLvlLbl val="0"/>
      </c:catAx>
      <c:valAx>
        <c:axId val="15867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7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132</c:v>
                </c:pt>
                <c:pt idx="1">
                  <c:v>116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149</c:v>
                </c:pt>
                <c:pt idx="1">
                  <c:v>138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11808"/>
        <c:axId val="158713344"/>
      </c:barChart>
      <c:catAx>
        <c:axId val="1587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13344"/>
        <c:crosses val="autoZero"/>
        <c:auto val="1"/>
        <c:lblAlgn val="ctr"/>
        <c:lblOffset val="100"/>
        <c:noMultiLvlLbl val="0"/>
      </c:catAx>
      <c:valAx>
        <c:axId val="158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118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4406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4771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7516</v>
      </c>
      <c r="C4" s="35">
        <v>3744</v>
      </c>
      <c r="D4" s="63">
        <v>3772</v>
      </c>
      <c r="E4" s="213"/>
    </row>
    <row r="5" spans="1:5" ht="30" x14ac:dyDescent="0.25">
      <c r="A5" s="203" t="s">
        <v>724</v>
      </c>
      <c r="B5" s="72">
        <v>6160</v>
      </c>
      <c r="C5" s="61">
        <v>3199</v>
      </c>
      <c r="D5" s="111">
        <v>2961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1222</v>
      </c>
      <c r="C4" s="71">
        <v>1958</v>
      </c>
    </row>
    <row r="5" spans="1:6" x14ac:dyDescent="0.25">
      <c r="A5" s="288" t="s">
        <v>727</v>
      </c>
      <c r="B5" s="216">
        <v>666</v>
      </c>
      <c r="C5" s="216">
        <v>949</v>
      </c>
    </row>
    <row r="6" spans="1:6" x14ac:dyDescent="0.25">
      <c r="A6" s="288" t="s">
        <v>728</v>
      </c>
      <c r="B6" s="216">
        <v>577</v>
      </c>
      <c r="C6" s="216">
        <v>639</v>
      </c>
    </row>
    <row r="7" spans="1:6" x14ac:dyDescent="0.25">
      <c r="A7" s="288" t="s">
        <v>729</v>
      </c>
      <c r="B7" s="216">
        <v>2251</v>
      </c>
      <c r="C7" s="216">
        <v>1727</v>
      </c>
    </row>
    <row r="8" spans="1:6" x14ac:dyDescent="0.25">
      <c r="A8" s="288" t="s">
        <v>730</v>
      </c>
      <c r="B8" s="216">
        <v>2</v>
      </c>
      <c r="C8" s="216">
        <v>29</v>
      </c>
    </row>
    <row r="9" spans="1:6" x14ac:dyDescent="0.25">
      <c r="A9" s="288" t="s">
        <v>731</v>
      </c>
      <c r="B9" s="216">
        <v>338</v>
      </c>
      <c r="C9" s="216">
        <v>321</v>
      </c>
    </row>
    <row r="10" spans="1:6" ht="30" x14ac:dyDescent="0.25">
      <c r="A10" s="295" t="s">
        <v>732</v>
      </c>
      <c r="B10" s="216">
        <v>791</v>
      </c>
      <c r="C10" s="216">
        <v>213</v>
      </c>
    </row>
    <row r="11" spans="1:6" x14ac:dyDescent="0.25">
      <c r="A11" s="288" t="s">
        <v>895</v>
      </c>
      <c r="B11" s="216">
        <v>199</v>
      </c>
      <c r="C11" s="216">
        <v>425</v>
      </c>
    </row>
    <row r="12" spans="1:6" x14ac:dyDescent="0.25">
      <c r="A12" s="296" t="s">
        <v>16</v>
      </c>
      <c r="B12" s="1">
        <f>SUM(B4:B11)</f>
        <v>6046</v>
      </c>
      <c r="C12" s="1">
        <f>SUM(C4:C11)</f>
        <v>6261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999</v>
      </c>
      <c r="C19" s="71">
        <v>1356</v>
      </c>
    </row>
    <row r="20" spans="1:3" x14ac:dyDescent="0.25">
      <c r="A20" s="288" t="s">
        <v>727</v>
      </c>
      <c r="B20" s="216">
        <v>342</v>
      </c>
      <c r="C20" s="216">
        <v>498</v>
      </c>
    </row>
    <row r="21" spans="1:3" x14ac:dyDescent="0.25">
      <c r="A21" s="288" t="s">
        <v>728</v>
      </c>
      <c r="B21" s="216">
        <v>457</v>
      </c>
      <c r="C21" s="216">
        <v>417</v>
      </c>
    </row>
    <row r="22" spans="1:3" x14ac:dyDescent="0.25">
      <c r="A22" s="288" t="s">
        <v>729</v>
      </c>
      <c r="B22" s="216">
        <v>1659</v>
      </c>
      <c r="C22" s="216">
        <v>1475</v>
      </c>
    </row>
    <row r="23" spans="1:3" x14ac:dyDescent="0.25">
      <c r="A23" s="288" t="s">
        <v>730</v>
      </c>
      <c r="B23" s="216">
        <v>0</v>
      </c>
      <c r="C23" s="216">
        <v>6</v>
      </c>
    </row>
    <row r="24" spans="1:3" x14ac:dyDescent="0.25">
      <c r="A24" s="288" t="s">
        <v>731</v>
      </c>
      <c r="B24" s="216">
        <v>244</v>
      </c>
      <c r="C24" s="216">
        <v>234</v>
      </c>
    </row>
    <row r="25" spans="1:3" ht="30" x14ac:dyDescent="0.25">
      <c r="A25" s="295" t="s">
        <v>732</v>
      </c>
      <c r="B25" s="216">
        <v>474</v>
      </c>
      <c r="C25" s="216">
        <v>326</v>
      </c>
    </row>
    <row r="26" spans="1:3" x14ac:dyDescent="0.25">
      <c r="A26" s="288" t="s">
        <v>895</v>
      </c>
      <c r="B26" s="216">
        <v>204</v>
      </c>
      <c r="C26" s="216">
        <v>418</v>
      </c>
    </row>
    <row r="27" spans="1:3" x14ac:dyDescent="0.25">
      <c r="A27" s="296" t="s">
        <v>16</v>
      </c>
      <c r="B27" s="1">
        <f>SUM(B19:B26)</f>
        <v>4379</v>
      </c>
      <c r="C27" s="1">
        <f>SUM(C19:C26)</f>
        <v>4730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72.84</v>
      </c>
      <c r="C4" s="1027">
        <v>71.39</v>
      </c>
      <c r="D4" s="1027">
        <v>74.66</v>
      </c>
      <c r="E4" s="1028">
        <v>19</v>
      </c>
      <c r="F4" s="1028">
        <v>276</v>
      </c>
      <c r="G4" s="1029">
        <v>49.6</v>
      </c>
      <c r="H4" s="1030">
        <v>48.7</v>
      </c>
      <c r="I4" s="1031">
        <v>50.6</v>
      </c>
      <c r="J4" s="1028">
        <v>30.6</v>
      </c>
    </row>
    <row r="5" spans="1:12" x14ac:dyDescent="0.25">
      <c r="A5" s="500">
        <v>2021</v>
      </c>
      <c r="B5" s="759">
        <v>72.180000000000007</v>
      </c>
      <c r="C5" s="760">
        <v>70.28</v>
      </c>
      <c r="D5" s="760">
        <v>74.41</v>
      </c>
      <c r="E5" s="1032">
        <v>18</v>
      </c>
      <c r="F5" s="1032">
        <v>279.3</v>
      </c>
      <c r="G5" s="1033">
        <v>49.7</v>
      </c>
      <c r="H5" s="1034">
        <v>48.8</v>
      </c>
      <c r="I5" s="1035">
        <v>50.7</v>
      </c>
      <c r="J5" s="1032">
        <v>0</v>
      </c>
    </row>
    <row r="6" spans="1:12" x14ac:dyDescent="0.25">
      <c r="A6" s="501">
        <v>2022</v>
      </c>
      <c r="B6" s="1020">
        <v>71.62</v>
      </c>
      <c r="C6" s="1021">
        <v>68.599999999999994</v>
      </c>
      <c r="D6" s="1021">
        <v>75.400000000000006</v>
      </c>
      <c r="E6" s="1022">
        <v>17</v>
      </c>
      <c r="F6" s="1022">
        <v>287.7</v>
      </c>
      <c r="G6" s="1023">
        <v>50</v>
      </c>
      <c r="H6" s="1024">
        <v>49.3</v>
      </c>
      <c r="I6" s="1025">
        <v>50.8</v>
      </c>
      <c r="J6" s="1022">
        <v>21.8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30.6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0</v>
      </c>
    </row>
    <row r="13" spans="1:12" x14ac:dyDescent="0.25">
      <c r="A13" s="635">
        <f t="shared" si="0"/>
        <v>2022</v>
      </c>
      <c r="B13" s="629">
        <f t="shared" si="1"/>
        <v>21.8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1997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2504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27.3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58306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1258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125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2126</v>
      </c>
      <c r="C5" s="70">
        <v>2397</v>
      </c>
      <c r="D5" s="55">
        <v>1393</v>
      </c>
      <c r="E5" s="110">
        <v>1004</v>
      </c>
      <c r="F5" s="55">
        <v>24.5</v>
      </c>
      <c r="G5" s="55">
        <v>27.4</v>
      </c>
      <c r="H5" s="110">
        <v>21.3</v>
      </c>
      <c r="I5" s="55">
        <v>47209</v>
      </c>
      <c r="J5" s="70"/>
      <c r="K5" s="55"/>
      <c r="L5" s="55"/>
      <c r="M5" s="71">
        <v>141</v>
      </c>
      <c r="N5" s="71">
        <v>149</v>
      </c>
      <c r="O5" s="71">
        <v>132</v>
      </c>
    </row>
    <row r="6" spans="1:16" x14ac:dyDescent="0.25">
      <c r="A6" s="217">
        <v>2021</v>
      </c>
      <c r="B6" s="214">
        <v>2062</v>
      </c>
      <c r="C6" s="214">
        <v>2495</v>
      </c>
      <c r="D6" s="58">
        <v>1450</v>
      </c>
      <c r="E6" s="162">
        <v>1046</v>
      </c>
      <c r="F6" s="58">
        <v>26.3</v>
      </c>
      <c r="G6" s="58">
        <v>29.4</v>
      </c>
      <c r="H6" s="162">
        <v>22.9</v>
      </c>
      <c r="I6" s="58">
        <v>52242</v>
      </c>
      <c r="J6" s="214">
        <v>1191</v>
      </c>
      <c r="K6" s="58">
        <v>669</v>
      </c>
      <c r="L6" s="58">
        <v>522</v>
      </c>
      <c r="M6" s="216">
        <v>128</v>
      </c>
      <c r="N6" s="216">
        <v>138</v>
      </c>
      <c r="O6" s="216">
        <v>116</v>
      </c>
    </row>
    <row r="7" spans="1:16" x14ac:dyDescent="0.25">
      <c r="A7" s="231">
        <v>2022</v>
      </c>
      <c r="B7" s="169">
        <v>1997</v>
      </c>
      <c r="C7" s="169">
        <v>2504</v>
      </c>
      <c r="D7" s="94">
        <v>1447</v>
      </c>
      <c r="E7" s="171">
        <v>1057</v>
      </c>
      <c r="F7" s="94">
        <v>27.3</v>
      </c>
      <c r="G7" s="58">
        <v>30.3</v>
      </c>
      <c r="H7" s="162">
        <v>24</v>
      </c>
      <c r="I7" s="94">
        <v>58306</v>
      </c>
      <c r="J7" s="169">
        <v>1128</v>
      </c>
      <c r="K7" s="94">
        <v>635</v>
      </c>
      <c r="L7" s="94">
        <v>493</v>
      </c>
      <c r="M7" s="216">
        <v>125</v>
      </c>
      <c r="N7" s="216">
        <v>135</v>
      </c>
      <c r="O7" s="216">
        <v>113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1258</v>
      </c>
      <c r="K8" s="1082">
        <v>681</v>
      </c>
      <c r="L8" s="1082">
        <v>577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47209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52242</v>
      </c>
      <c r="F14" s="516">
        <f>A5</f>
        <v>2020</v>
      </c>
      <c r="G14" s="312">
        <f>IF(ISBLANK(E5),"",E5)</f>
        <v>1004</v>
      </c>
      <c r="H14" s="312">
        <f>IF(ISBLANK(D5),"",D5)</f>
        <v>1393</v>
      </c>
      <c r="K14" s="516">
        <f>A6</f>
        <v>2021</v>
      </c>
      <c r="L14" s="312">
        <f>IF(ISBLANK(L6),"",L6)</f>
        <v>522</v>
      </c>
      <c r="M14" s="312">
        <f>IF(ISBLANK(K6),"",K6)</f>
        <v>669</v>
      </c>
    </row>
    <row r="15" spans="1:16" x14ac:dyDescent="0.25">
      <c r="A15" s="483">
        <f>A7</f>
        <v>2022</v>
      </c>
      <c r="B15" s="313">
        <f t="shared" si="0"/>
        <v>58306</v>
      </c>
      <c r="F15" s="488">
        <f t="shared" ref="F15:F16" si="1">A6</f>
        <v>2021</v>
      </c>
      <c r="G15" s="481">
        <f t="shared" ref="G15:G16" si="2">IF(ISBLANK(E6),"",E6)</f>
        <v>1046</v>
      </c>
      <c r="H15" s="481">
        <f t="shared" ref="H15:H16" si="3">IF(ISBLANK(D6),"",D6)</f>
        <v>1450</v>
      </c>
      <c r="K15" s="488">
        <f>A7</f>
        <v>2022</v>
      </c>
      <c r="L15" s="481">
        <f t="shared" ref="L15:L16" si="4">IF(ISBLANK(L7),"",L7)</f>
        <v>493</v>
      </c>
      <c r="M15" s="481">
        <f t="shared" ref="M15:M16" si="5">IF(ISBLANK(K7),"",K7)</f>
        <v>635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1057</v>
      </c>
      <c r="H16" s="313">
        <f t="shared" si="3"/>
        <v>1447</v>
      </c>
      <c r="K16" s="483">
        <f>A8</f>
        <v>2023</v>
      </c>
      <c r="L16" s="313">
        <f t="shared" si="4"/>
        <v>577</v>
      </c>
      <c r="M16" s="313">
        <f t="shared" si="5"/>
        <v>681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2126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2062</v>
      </c>
      <c r="C21" s="375"/>
      <c r="D21" s="199"/>
      <c r="F21" s="516">
        <f>A5</f>
        <v>2020</v>
      </c>
      <c r="G21" s="312">
        <f>IF(ISBLANK(E5),"",E5)</f>
        <v>1004</v>
      </c>
      <c r="H21" s="312">
        <f>IF(ISBLANK(D5),"",D5)</f>
        <v>1393</v>
      </c>
      <c r="K21" s="516">
        <f>A6</f>
        <v>2021</v>
      </c>
      <c r="L21" s="312">
        <f>IF(ISBLANK(L6),"",L6)</f>
        <v>522</v>
      </c>
      <c r="M21" s="312">
        <f>IF(ISBLANK(K6),"",K6)</f>
        <v>669</v>
      </c>
    </row>
    <row r="22" spans="1:15" x14ac:dyDescent="0.25">
      <c r="A22" s="483">
        <f t="shared" si="6"/>
        <v>2022</v>
      </c>
      <c r="B22" s="313">
        <f t="shared" si="7"/>
        <v>1997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1046</v>
      </c>
      <c r="H22" s="481">
        <f t="shared" ref="H22:H23" si="10">IF(ISBLANK(D6),"",D6)</f>
        <v>1450</v>
      </c>
      <c r="K22" s="488">
        <f>A7</f>
        <v>2022</v>
      </c>
      <c r="L22" s="481">
        <f>IF(ISBLANK(L7),"",L7)</f>
        <v>493</v>
      </c>
      <c r="M22" s="481">
        <f>IF(ISBLANK(K7),"",K7)</f>
        <v>635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1057</v>
      </c>
      <c r="H23" s="313">
        <f t="shared" si="10"/>
        <v>1447</v>
      </c>
      <c r="K23" s="483">
        <f>A8</f>
        <v>2023</v>
      </c>
      <c r="L23" s="313">
        <f>IF(ISBLANK(L8),"",L8)</f>
        <v>577</v>
      </c>
      <c r="M23" s="313">
        <f>IF(ISBLANK(K8),"",K8)</f>
        <v>681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2126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2062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1997</v>
      </c>
      <c r="C28" s="375"/>
      <c r="D28" s="199"/>
      <c r="F28" s="516">
        <f>A5</f>
        <v>2020</v>
      </c>
      <c r="G28" s="312">
        <f>IF(ISBLANK(H5),"",H5)</f>
        <v>21.3</v>
      </c>
      <c r="H28" s="312">
        <f>IF(ISBLANK(G5),"",G5)</f>
        <v>27.4</v>
      </c>
      <c r="K28" s="516">
        <f>A5</f>
        <v>2020</v>
      </c>
      <c r="L28" s="312">
        <f>IF(ISBLANK(O5),"",O5)</f>
        <v>132</v>
      </c>
      <c r="M28" s="312">
        <f>IF(ISBLANK(N5),"",N5)</f>
        <v>149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22.9</v>
      </c>
      <c r="H29" s="481">
        <f t="shared" ref="H29:H30" si="15">IF(ISBLANK(G6),"",G6)</f>
        <v>29.4</v>
      </c>
      <c r="K29" s="488">
        <f t="shared" ref="K29:K30" si="16">A6</f>
        <v>2021</v>
      </c>
      <c r="L29" s="481">
        <f t="shared" ref="L29:L30" si="17">IF(ISBLANK(O6),"",O6)</f>
        <v>116</v>
      </c>
      <c r="M29" s="481">
        <f t="shared" ref="M29:M30" si="18">IF(ISBLANK(N6),"",N6)</f>
        <v>138</v>
      </c>
    </row>
    <row r="30" spans="1:15" x14ac:dyDescent="0.25">
      <c r="F30" s="483">
        <f t="shared" si="13"/>
        <v>2022</v>
      </c>
      <c r="G30" s="313">
        <f t="shared" si="14"/>
        <v>24</v>
      </c>
      <c r="H30" s="313">
        <f t="shared" si="15"/>
        <v>30.3</v>
      </c>
      <c r="K30" s="483">
        <f t="shared" si="16"/>
        <v>2022</v>
      </c>
      <c r="L30" s="313">
        <f t="shared" si="17"/>
        <v>113</v>
      </c>
      <c r="M30" s="313">
        <f t="shared" si="18"/>
        <v>135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21.3</v>
      </c>
      <c r="H35" s="312">
        <f>IF(ISBLANK(G5),"",G5)</f>
        <v>27.4</v>
      </c>
      <c r="K35" s="516">
        <f>A5</f>
        <v>2020</v>
      </c>
      <c r="L35" s="312">
        <f>IF(ISBLANK(O5),"",O5)</f>
        <v>132</v>
      </c>
      <c r="M35" s="312">
        <f>IF(ISBLANK(N5),"",N5)</f>
        <v>149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22.9</v>
      </c>
      <c r="H36" s="481">
        <f t="shared" ref="H36:H37" si="21">IF(ISBLANK(G6),"",G6)</f>
        <v>29.4</v>
      </c>
      <c r="K36" s="488">
        <f t="shared" ref="K36:K37" si="22">A6</f>
        <v>2021</v>
      </c>
      <c r="L36" s="481">
        <f t="shared" ref="L36:L37" si="23">IF(ISBLANK(O6),"",O6)</f>
        <v>116</v>
      </c>
      <c r="M36" s="481">
        <f t="shared" ref="M36:M37" si="24">IF(ISBLANK(N6),"",N6)</f>
        <v>138</v>
      </c>
    </row>
    <row r="37" spans="6:15" x14ac:dyDescent="0.25">
      <c r="F37" s="483">
        <f t="shared" si="19"/>
        <v>2022</v>
      </c>
      <c r="G37" s="313">
        <f t="shared" si="20"/>
        <v>24</v>
      </c>
      <c r="H37" s="313">
        <f t="shared" si="21"/>
        <v>30.3</v>
      </c>
      <c r="K37" s="483">
        <f t="shared" si="22"/>
        <v>2022</v>
      </c>
      <c r="L37" s="313">
        <f t="shared" si="23"/>
        <v>113</v>
      </c>
      <c r="M37" s="313">
        <f t="shared" si="24"/>
        <v>135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18.3</v>
      </c>
      <c r="C6" s="35">
        <v>17.600000000000001</v>
      </c>
      <c r="D6" s="63">
        <v>19.2</v>
      </c>
      <c r="E6" s="35">
        <v>52</v>
      </c>
      <c r="F6" s="35">
        <v>49.9</v>
      </c>
      <c r="G6" s="35">
        <v>54.6</v>
      </c>
      <c r="H6" s="294">
        <v>29.7</v>
      </c>
      <c r="I6" s="35">
        <v>32.4</v>
      </c>
      <c r="J6" s="63">
        <v>26.2</v>
      </c>
      <c r="M6" s="127" t="s">
        <v>16</v>
      </c>
      <c r="N6" s="937">
        <f>IF(ISBLANK(B8),"",B8)</f>
        <v>15.9</v>
      </c>
      <c r="O6" s="937">
        <f>IF(ISBLANK(E8),"",E8)</f>
        <v>51.6</v>
      </c>
      <c r="P6" s="128">
        <f>IF(ISBLANK(H8),"",H8)</f>
        <v>32.5</v>
      </c>
    </row>
    <row r="7" spans="1:19" x14ac:dyDescent="0.25">
      <c r="A7" s="288">
        <v>2022</v>
      </c>
      <c r="B7" s="169">
        <v>16.8</v>
      </c>
      <c r="C7" s="94">
        <v>16.899999999999999</v>
      </c>
      <c r="D7" s="171">
        <v>16.8</v>
      </c>
      <c r="E7" s="94">
        <v>53</v>
      </c>
      <c r="F7" s="94">
        <v>51</v>
      </c>
      <c r="G7" s="94">
        <v>55.6</v>
      </c>
      <c r="H7" s="169">
        <v>30.1</v>
      </c>
      <c r="I7" s="94">
        <v>32.1</v>
      </c>
      <c r="J7" s="171">
        <v>27.6</v>
      </c>
    </row>
    <row r="8" spans="1:19" x14ac:dyDescent="0.25">
      <c r="A8" s="220">
        <v>2023</v>
      </c>
      <c r="B8" s="169">
        <v>15.9</v>
      </c>
      <c r="C8" s="94">
        <v>16</v>
      </c>
      <c r="D8" s="171">
        <v>15.8</v>
      </c>
      <c r="E8" s="94">
        <v>51.6</v>
      </c>
      <c r="F8" s="94">
        <v>49.8</v>
      </c>
      <c r="G8" s="94">
        <v>53.7</v>
      </c>
      <c r="H8" s="169">
        <v>32.5</v>
      </c>
      <c r="I8" s="94">
        <v>34.200000000000003</v>
      </c>
      <c r="J8" s="171">
        <v>30.5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15.8</v>
      </c>
      <c r="O12" s="938">
        <f>IF(ISBLANK(G8),"",G8)</f>
        <v>53.7</v>
      </c>
      <c r="P12" s="940">
        <f>IF(ISBLANK(J8),"",J8)</f>
        <v>30.5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16</v>
      </c>
      <c r="O13" s="939">
        <f>IF(ISBLANK(F8),"",F8)</f>
        <v>49.8</v>
      </c>
      <c r="P13" s="941">
        <f>IF(ISBLANK(I8),"",I8)</f>
        <v>34.200000000000003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15.9</v>
      </c>
      <c r="O20" s="937">
        <f>IF(ISBLANK(E8),"",E8)</f>
        <v>51.6</v>
      </c>
      <c r="P20" s="942">
        <f>IF(ISBLANK(H8),"",H8)</f>
        <v>32.5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15.8</v>
      </c>
      <c r="O24" s="938">
        <f>IF(ISBLANK(G8),"",G8)</f>
        <v>53.7</v>
      </c>
      <c r="P24" s="940">
        <f>IF(ISBLANK(J8),"",J8)</f>
        <v>30.5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16</v>
      </c>
      <c r="O25" s="939">
        <f>IF(ISBLANK(F8),"",F8)</f>
        <v>49.8</v>
      </c>
      <c r="P25" s="941">
        <f>IF(ISBLANK(I8),"",I8)</f>
        <v>34.200000000000003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498495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54320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550529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59990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857215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93409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61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278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52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44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55252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20</v>
      </c>
      <c r="E20" s="602">
        <v>19</v>
      </c>
      <c r="F20" s="602">
        <v>19.899999999999999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32.9</v>
      </c>
      <c r="E21" s="753">
        <v>31.9</v>
      </c>
      <c r="F21" s="753">
        <v>33.9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6.5</v>
      </c>
      <c r="E22" s="754">
        <v>1.5</v>
      </c>
      <c r="F22" s="754">
        <v>1.6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19.899999999999999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33.9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1.6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44.6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19.899999999999999</v>
      </c>
      <c r="C30" s="206" t="s">
        <v>501</v>
      </c>
    </row>
    <row r="31" spans="1:11" x14ac:dyDescent="0.25">
      <c r="A31" s="700" t="s">
        <v>1438</v>
      </c>
      <c r="B31" s="736">
        <f>F21</f>
        <v>33.9</v>
      </c>
    </row>
    <row r="32" spans="1:11" x14ac:dyDescent="0.25">
      <c r="A32" s="700" t="s">
        <v>1439</v>
      </c>
      <c r="B32" s="736">
        <f>F22</f>
        <v>1.6</v>
      </c>
    </row>
    <row r="33" spans="1:2" x14ac:dyDescent="0.25">
      <c r="A33" s="701" t="s">
        <v>1440</v>
      </c>
      <c r="B33" s="734">
        <f>100-(B30+B31+B32)</f>
        <v>44.6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58</v>
      </c>
      <c r="C4" s="71">
        <v>7</v>
      </c>
      <c r="D4" s="71">
        <v>1</v>
      </c>
      <c r="G4" s="219">
        <f>A4</f>
        <v>2020</v>
      </c>
      <c r="H4" s="291">
        <f>IF(ISBLANK(C4),"",C4)</f>
        <v>7</v>
      </c>
      <c r="I4" s="291">
        <f>IF(ISBLANK(D4),"",D4)</f>
        <v>1</v>
      </c>
    </row>
    <row r="5" spans="1:9" x14ac:dyDescent="0.25">
      <c r="A5" s="288">
        <v>2021</v>
      </c>
      <c r="B5" s="216">
        <v>62</v>
      </c>
      <c r="C5" s="216">
        <v>2</v>
      </c>
      <c r="D5" s="216">
        <v>5</v>
      </c>
      <c r="G5" s="288">
        <f t="shared" ref="G5:G6" si="0">A5</f>
        <v>2021</v>
      </c>
      <c r="H5" s="292">
        <f t="shared" ref="H5:H6" si="1">IF(ISBLANK(C5),"",C5)</f>
        <v>2</v>
      </c>
      <c r="I5" s="292">
        <f t="shared" ref="I5:I6" si="2">IF(ISBLANK(D5),"",D5)</f>
        <v>5</v>
      </c>
    </row>
    <row r="6" spans="1:9" x14ac:dyDescent="0.25">
      <c r="A6" s="220">
        <v>2022</v>
      </c>
      <c r="B6" s="170">
        <v>61</v>
      </c>
      <c r="C6" s="170">
        <v>3</v>
      </c>
      <c r="D6" s="170">
        <v>1</v>
      </c>
      <c r="G6" s="221">
        <f t="shared" si="0"/>
        <v>2022</v>
      </c>
      <c r="H6" s="293">
        <f t="shared" si="1"/>
        <v>3</v>
      </c>
      <c r="I6" s="293">
        <f t="shared" si="2"/>
        <v>1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7</v>
      </c>
      <c r="I12" s="291">
        <f>IF(ISBLANK(D4),"",D4)</f>
        <v>1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</v>
      </c>
      <c r="I13" s="292">
        <f t="shared" si="4"/>
        <v>5</v>
      </c>
    </row>
    <row r="14" spans="1:9" x14ac:dyDescent="0.25">
      <c r="G14" s="221">
        <f t="shared" si="3"/>
        <v>2022</v>
      </c>
      <c r="H14" s="293">
        <f t="shared" ref="H14:I14" si="5">IF(ISBLANK(C6),"",C6)</f>
        <v>3</v>
      </c>
      <c r="I14" s="293">
        <f t="shared" si="5"/>
        <v>1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286</v>
      </c>
      <c r="C23" s="71">
        <v>32</v>
      </c>
      <c r="D23" s="71">
        <v>39</v>
      </c>
      <c r="G23" s="219">
        <f>A23</f>
        <v>2020</v>
      </c>
      <c r="H23" s="291">
        <f>IF(ISBLANK(C23),"",C23)</f>
        <v>32</v>
      </c>
      <c r="I23" s="291">
        <f>IF(ISBLANK(D23),"",D23)</f>
        <v>39</v>
      </c>
    </row>
    <row r="24" spans="1:13" x14ac:dyDescent="0.25">
      <c r="A24" s="288">
        <v>2021</v>
      </c>
      <c r="B24" s="216">
        <v>286</v>
      </c>
      <c r="C24" s="216">
        <v>51</v>
      </c>
      <c r="D24" s="216">
        <v>49</v>
      </c>
      <c r="G24" s="288">
        <f t="shared" ref="G24:G25" si="6">A24</f>
        <v>2021</v>
      </c>
      <c r="H24" s="292">
        <f t="shared" ref="H24:H25" si="7">IF(ISBLANK(C24),"",C24)</f>
        <v>51</v>
      </c>
      <c r="I24" s="292">
        <f t="shared" ref="I24:I25" si="8">IF(ISBLANK(D24),"",D24)</f>
        <v>49</v>
      </c>
    </row>
    <row r="25" spans="1:13" x14ac:dyDescent="0.25">
      <c r="A25" s="220">
        <v>2022</v>
      </c>
      <c r="B25" s="170">
        <v>278</v>
      </c>
      <c r="C25" s="170">
        <v>52</v>
      </c>
      <c r="D25" s="170">
        <v>44</v>
      </c>
      <c r="G25" s="221">
        <f t="shared" si="6"/>
        <v>2022</v>
      </c>
      <c r="H25" s="293">
        <f t="shared" si="7"/>
        <v>52</v>
      </c>
      <c r="I25" s="293">
        <f t="shared" si="8"/>
        <v>44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32</v>
      </c>
      <c r="I31" s="291">
        <f>IF(ISBLANK(D23),"",D23)</f>
        <v>39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51</v>
      </c>
      <c r="I32" s="292">
        <f t="shared" si="10"/>
        <v>49</v>
      </c>
    </row>
    <row r="33" spans="7:9" x14ac:dyDescent="0.25">
      <c r="G33" s="221">
        <f t="shared" si="9"/>
        <v>2022</v>
      </c>
      <c r="H33" s="293">
        <f t="shared" ref="H33:I33" si="11">IF(ISBLANK(C25),"",C25)</f>
        <v>52</v>
      </c>
      <c r="I33" s="293">
        <f t="shared" si="11"/>
        <v>44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132172</v>
      </c>
      <c r="C4" s="1086">
        <v>13502</v>
      </c>
      <c r="D4" s="110">
        <v>217142</v>
      </c>
      <c r="E4" s="70">
        <v>22182</v>
      </c>
      <c r="F4" s="1085">
        <v>42574</v>
      </c>
      <c r="G4" s="70">
        <v>4349</v>
      </c>
      <c r="H4" s="1087">
        <v>659399</v>
      </c>
      <c r="I4" s="1086">
        <v>67361</v>
      </c>
    </row>
    <row r="5" spans="1:9" x14ac:dyDescent="0.25">
      <c r="A5" s="589">
        <v>2021</v>
      </c>
      <c r="B5" s="1088">
        <v>156632</v>
      </c>
      <c r="C5" s="1089">
        <v>16493</v>
      </c>
      <c r="D5" s="162">
        <v>263291</v>
      </c>
      <c r="E5" s="214">
        <v>27724</v>
      </c>
      <c r="F5" s="1088">
        <v>12258</v>
      </c>
      <c r="G5" s="214">
        <v>1291</v>
      </c>
      <c r="H5" s="1090">
        <v>824575</v>
      </c>
      <c r="I5" s="1089">
        <v>86825</v>
      </c>
    </row>
    <row r="6" spans="1:9" x14ac:dyDescent="0.25">
      <c r="A6" s="590">
        <v>2022</v>
      </c>
      <c r="B6" s="1091">
        <v>170796</v>
      </c>
      <c r="C6" s="1092">
        <v>18611</v>
      </c>
      <c r="D6" s="171">
        <v>290236</v>
      </c>
      <c r="E6" s="169">
        <v>31626</v>
      </c>
      <c r="F6" s="1091">
        <v>13992</v>
      </c>
      <c r="G6" s="169">
        <v>1525</v>
      </c>
      <c r="H6" s="1093">
        <v>857215</v>
      </c>
      <c r="I6" s="1092">
        <v>93409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271141</v>
      </c>
      <c r="C4" s="1085">
        <v>414279</v>
      </c>
      <c r="D4" s="1086">
        <v>42321</v>
      </c>
      <c r="E4" s="1085">
        <v>364317</v>
      </c>
      <c r="F4" s="1086">
        <v>37217</v>
      </c>
    </row>
    <row r="5" spans="1:6" x14ac:dyDescent="0.25">
      <c r="A5" s="482">
        <v>2021</v>
      </c>
      <c r="B5" s="1090">
        <v>36276</v>
      </c>
      <c r="C5" s="1088">
        <v>492691</v>
      </c>
      <c r="D5" s="1089">
        <v>51879</v>
      </c>
      <c r="E5" s="1088">
        <v>540065</v>
      </c>
      <c r="F5" s="1089">
        <v>56867</v>
      </c>
    </row>
    <row r="6" spans="1:6" ht="15.75" thickBot="1" x14ac:dyDescent="0.3">
      <c r="A6" s="962">
        <v>2022</v>
      </c>
      <c r="B6" s="1094">
        <v>55252</v>
      </c>
      <c r="C6" s="1095">
        <v>498495</v>
      </c>
      <c r="D6" s="1096">
        <v>54320</v>
      </c>
      <c r="E6" s="1095">
        <v>550529</v>
      </c>
      <c r="F6" s="1096">
        <v>59990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Бабушница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529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53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9177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17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5.2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27.7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-22.4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71.62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50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287.7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2.11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7516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6160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196</v>
      </c>
      <c r="C63" s="550">
        <f>IF(ISBLANK('DEM2'!C7),"-",'DEM2'!C7)</f>
        <v>197</v>
      </c>
      <c r="D63" s="550"/>
      <c r="E63" s="550">
        <f>IF(ISBLANK('DEM2'!D8),"-",'DEM2'!D8)</f>
        <v>186</v>
      </c>
      <c r="F63" s="550">
        <f>IF(ISBLANK('DEM2'!C8),"-",'DEM2'!C8)</f>
        <v>177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278</v>
      </c>
      <c r="C64" s="319">
        <f>IF(ISBLANK('DEM2'!F7),"-",'DEM2'!F7)</f>
        <v>262</v>
      </c>
      <c r="D64" s="791"/>
      <c r="E64" s="319">
        <f>IF(ISBLANK('DEM2'!G8),"-",'DEM2'!G8)</f>
        <v>272</v>
      </c>
      <c r="F64" s="319">
        <f>IF(ISBLANK('DEM2'!F8),"-",'DEM2'!F8)</f>
        <v>253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155</v>
      </c>
      <c r="C65" s="347">
        <f>IF(ISBLANK('DEM2'!I7),"-",'DEM2'!I7)</f>
        <v>177</v>
      </c>
      <c r="D65" s="395"/>
      <c r="E65" s="347">
        <f>IF(ISBLANK('DEM2'!J8),"-",'DEM2'!J8)</f>
        <v>157</v>
      </c>
      <c r="F65" s="347">
        <f>IF(ISBLANK('DEM2'!I8),"-",'DEM2'!I8)</f>
        <v>176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598</v>
      </c>
      <c r="C66" s="319">
        <f>IF(ISBLANK('DEM2'!L7),"-",'DEM2'!L7)</f>
        <v>595</v>
      </c>
      <c r="D66" s="397"/>
      <c r="E66" s="319">
        <f>IF(ISBLANK('DEM2'!M8),"-",'DEM2'!M8)</f>
        <v>575</v>
      </c>
      <c r="F66" s="319">
        <f>IF(ISBLANK('DEM2'!L8),"-",'DEM2'!L8)</f>
        <v>567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547</v>
      </c>
      <c r="C67" s="319">
        <f>IF(ISBLANK('DEM2'!O7),"-",'DEM2'!O7)</f>
        <v>693</v>
      </c>
      <c r="D67" s="397"/>
      <c r="E67" s="319">
        <f>IF(ISBLANK('DEM2'!P8),"-",'DEM2'!P8)</f>
        <v>518</v>
      </c>
      <c r="F67" s="319">
        <f>IF(ISBLANK('DEM2'!O8),"-",'DEM2'!O8)</f>
        <v>631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2564</v>
      </c>
      <c r="C68" s="416">
        <f>IF(ISBLANK('DEM2'!R7),"-",'DEM2'!R7)</f>
        <v>3050</v>
      </c>
      <c r="D68" s="422"/>
      <c r="E68" s="416">
        <f>IF(ISBLANK('DEM2'!S8),"-",'DEM2'!S8)</f>
        <v>2460</v>
      </c>
      <c r="F68" s="416">
        <f>IF(ISBLANK('DEM2'!R8),"-",'DEM2'!R8)</f>
        <v>2917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4563</v>
      </c>
      <c r="C69" s="465">
        <f>IF(ISBLANK('DEM2'!U7),"-",'DEM2'!U7)</f>
        <v>4934</v>
      </c>
      <c r="D69" s="801"/>
      <c r="E69" s="465">
        <f>IF(ISBLANK('DEM2'!V8),"-",'DEM2'!V8)</f>
        <v>4406</v>
      </c>
      <c r="F69" s="465">
        <f>IF(ISBLANK('DEM2'!U8),"-",'DEM2'!U8)</f>
        <v>4771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23.8</v>
      </c>
      <c r="G115" s="802">
        <f>IF(ISBLANK('DEM2'!E23),"-",'DEM2'!E23)</f>
        <v>23.8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1997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2504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27.3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58306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1258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125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50.4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156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19.3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857215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93409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290236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173280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31626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170796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18611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13992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1525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498495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54320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550529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59990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61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278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55252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2620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2635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1097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4641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2558</v>
      </c>
      <c r="C300" s="810">
        <f>IF(ISBLANK(POLJ3!C4),"-",POLJ3!C4)</f>
        <v>564</v>
      </c>
      <c r="D300" s="1129">
        <f>IF(ISBLANK(POLJ3!D4),"-",POLJ3!D4)</f>
        <v>1994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2700</v>
      </c>
      <c r="C301" s="791">
        <f>IF(ISBLANK(POLJ3!C5),"-",POLJ3!C5)</f>
        <v>1728</v>
      </c>
      <c r="D301" s="1130">
        <f>IF(ISBLANK(POLJ3!D5),"-",POLJ3!D5)</f>
        <v>972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4</v>
      </c>
      <c r="C303" s="793">
        <f>IF(ISBLANK(POLJ3!C7),"-",POLJ3!C7)</f>
        <v>0</v>
      </c>
      <c r="D303" s="1111">
        <f>IF(ISBLANK(POLJ3!D7),"-",POLJ3!D7)</f>
        <v>4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2620</v>
      </c>
      <c r="C304" s="809">
        <f>IF(ISBLANK(POLJ3!C8),"-",POLJ3!C8)</f>
        <v>548</v>
      </c>
      <c r="D304" s="1159">
        <f>IF(ISBLANK(POLJ3!D8),"-",POLJ3!D8)</f>
        <v>2072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62.41</v>
      </c>
      <c r="C310" s="1160"/>
      <c r="D310" s="3"/>
      <c r="E310" s="5"/>
      <c r="F310" s="5"/>
      <c r="G310" s="817" t="s">
        <v>773</v>
      </c>
      <c r="H310" s="818">
        <f>IF(ISBLANK(POLJ2!H3),"-",POLJ2!H3)</f>
        <v>1890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2655.64</v>
      </c>
      <c r="C311" s="1161"/>
      <c r="D311" s="3"/>
      <c r="E311" s="5"/>
      <c r="F311" s="5"/>
      <c r="G311" s="812" t="s">
        <v>774</v>
      </c>
      <c r="H311" s="250">
        <f>IF(ISBLANK(POLJ2!H4),"-",POLJ2!H4)</f>
        <v>4675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500.72</v>
      </c>
      <c r="C312" s="1161"/>
      <c r="D312" s="3"/>
      <c r="E312" s="5"/>
      <c r="F312" s="5"/>
      <c r="G312" s="812" t="s">
        <v>775</v>
      </c>
      <c r="H312" s="250">
        <f>IF(ISBLANK(POLJ2!H5),"-",POLJ2!H5)</f>
        <v>9924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3.8</v>
      </c>
      <c r="C313" s="1161"/>
      <c r="D313" s="3"/>
      <c r="E313" s="5"/>
      <c r="F313" s="5"/>
      <c r="G313" s="814" t="s">
        <v>776</v>
      </c>
      <c r="H313" s="251">
        <f>IF(ISBLANK(POLJ2!H6),"-",POLJ2!H6)</f>
        <v>41160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1.82</v>
      </c>
      <c r="C314" s="1161"/>
      <c r="D314" s="3"/>
      <c r="E314" s="5"/>
      <c r="F314" s="5"/>
      <c r="G314" s="816" t="s">
        <v>16</v>
      </c>
      <c r="H314" s="819">
        <f>IF(ISBLANK(POLJ2!H7),"-",POLJ2!H7)</f>
        <v>57649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5334.02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8558.41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19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16.3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134</v>
      </c>
      <c r="I364" s="810">
        <f>IF(ISBLANK(OBRAZ2!I6),"-",OBRAZ2!I6)</f>
        <v>131</v>
      </c>
      <c r="J364" s="810">
        <f>IF(ISBLANK(OBRAZ2!J6),"-",OBRAZ2!J6)</f>
        <v>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72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51.4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11</v>
      </c>
      <c r="I366" s="809">
        <f>IF(ISBLANK(OBRAZ2!I8),"-",OBRAZ2!I8)</f>
        <v>11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61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34.532374100719423</v>
      </c>
      <c r="I375" s="852">
        <f>IF(ISBLANK(OBRAZ2!C12),"-",OBRAZ2!C21)</f>
        <v>30.597014925373134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13.669064748201439</v>
      </c>
      <c r="I377" s="853">
        <f>IF(ISBLANK(OBRAZ2!C14),"-",OBRAZ2!C23)</f>
        <v>29.850746268656714</v>
      </c>
      <c r="J377" s="853">
        <f>IF(ISBLANK(OBRAZ2!D14),"-",OBRAZ2!D23)</f>
        <v>59.868421052631582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51.798561151079134</v>
      </c>
      <c r="I379" s="853">
        <f>IF(ISBLANK(OBRAZ2!C16),"-",OBRAZ2!C25)</f>
        <v>39.552238805970148</v>
      </c>
      <c r="J379" s="853">
        <f>IF(ISBLANK(OBRAZ2!D16),"-",OBRAZ2!D25)</f>
        <v>40.131578947368425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0</v>
      </c>
      <c r="I380" s="854">
        <f>IF(ISBLANK(OBRAZ2!C17),"-",OBRAZ2!C26)</f>
        <v>0</v>
      </c>
      <c r="J380" s="854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5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16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206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244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50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93.5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86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121.1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217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56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7.6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1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3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200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19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2.1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1.6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1.4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0.51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2.2000000000000002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64.599999999999994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0.75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85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2101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22.9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525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2261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8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3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2.7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0.9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1.8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14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0.5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882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9.8000000000000007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321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28.8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137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12.3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38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77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0.9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0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15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4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4.8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77.8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30.4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59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250.232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28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112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4085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32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2205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20490.099999999999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14.635120000000001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120</v>
      </c>
      <c r="D696" s="317"/>
      <c r="E696" s="316"/>
      <c r="F696" s="5"/>
      <c r="G696" s="839">
        <v>2012</v>
      </c>
      <c r="H696" s="837">
        <f>IF(ISBLANK(INDEKSI2!B5),"-",INDEKSI2!B5)</f>
        <v>29.5</v>
      </c>
      <c r="I696" s="837">
        <f>IF(ISBLANK(INDEKSI2!C5),"-",INDEKSI2!C5)</f>
        <v>77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37.25</v>
      </c>
      <c r="D697" s="317"/>
      <c r="E697" s="316"/>
      <c r="F697" s="5"/>
      <c r="G697" s="840">
        <v>2013</v>
      </c>
      <c r="H697" s="561">
        <f>IF(ISBLANK(INDEKSI2!B6),"-",INDEKSI2!B6)</f>
        <v>31.05</v>
      </c>
      <c r="I697" s="561">
        <f>IF(ISBLANK(INDEKSI2!C6),"-",INDEKSI2!C6)</f>
        <v>80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32.9</v>
      </c>
      <c r="I698" s="838">
        <f>IF(ISBLANK(INDEKSI2!C7),"-",INDEKSI2!C7)</f>
        <v>75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0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0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19.3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50.4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156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32.9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75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14.635120000000001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120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37.25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29.08</v>
      </c>
      <c r="C4" s="723">
        <v>89</v>
      </c>
      <c r="D4" s="712"/>
      <c r="E4" s="713"/>
      <c r="F4" s="714"/>
    </row>
    <row r="5" spans="1:6" x14ac:dyDescent="0.25">
      <c r="A5" s="288">
        <v>2012</v>
      </c>
      <c r="B5" s="616">
        <v>29.5</v>
      </c>
      <c r="C5" s="724">
        <v>77</v>
      </c>
      <c r="D5" s="715"/>
      <c r="E5" s="643"/>
      <c r="F5" s="716"/>
    </row>
    <row r="6" spans="1:6" x14ac:dyDescent="0.25">
      <c r="A6" s="288">
        <v>2013</v>
      </c>
      <c r="B6" s="616">
        <v>31.05</v>
      </c>
      <c r="C6" s="724">
        <v>80</v>
      </c>
      <c r="D6" s="717">
        <v>14.635120000000001</v>
      </c>
      <c r="E6" s="611">
        <v>120</v>
      </c>
      <c r="F6" s="718">
        <v>37.25</v>
      </c>
    </row>
    <row r="7" spans="1:6" x14ac:dyDescent="0.25">
      <c r="A7" s="221">
        <v>2014</v>
      </c>
      <c r="B7" s="617">
        <v>32.9</v>
      </c>
      <c r="C7" s="725">
        <v>75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2620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1097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2635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62.41</v>
      </c>
      <c r="G3" s="219" t="s">
        <v>773</v>
      </c>
      <c r="H3" s="71">
        <v>1890</v>
      </c>
    </row>
    <row r="4" spans="1:9" x14ac:dyDescent="0.25">
      <c r="A4" s="288" t="s">
        <v>768</v>
      </c>
      <c r="B4" s="216">
        <v>2655.64</v>
      </c>
      <c r="G4" s="288" t="s">
        <v>774</v>
      </c>
      <c r="H4" s="216">
        <v>4675</v>
      </c>
    </row>
    <row r="5" spans="1:9" x14ac:dyDescent="0.25">
      <c r="A5" s="288" t="s">
        <v>769</v>
      </c>
      <c r="B5" s="216">
        <v>500.72</v>
      </c>
      <c r="G5" s="288" t="s">
        <v>775</v>
      </c>
      <c r="H5" s="216">
        <v>9924</v>
      </c>
    </row>
    <row r="6" spans="1:9" x14ac:dyDescent="0.25">
      <c r="A6" s="288" t="s">
        <v>770</v>
      </c>
      <c r="B6" s="216">
        <v>3.8</v>
      </c>
      <c r="G6" s="288" t="s">
        <v>776</v>
      </c>
      <c r="H6" s="216">
        <v>41160</v>
      </c>
    </row>
    <row r="7" spans="1:9" x14ac:dyDescent="0.25">
      <c r="A7" s="288" t="s">
        <v>771</v>
      </c>
      <c r="B7" s="216">
        <v>1.82</v>
      </c>
      <c r="G7" s="1" t="s">
        <v>24</v>
      </c>
      <c r="H7" s="290">
        <v>57649</v>
      </c>
    </row>
    <row r="8" spans="1:9" x14ac:dyDescent="0.25">
      <c r="A8" s="289" t="s">
        <v>772</v>
      </c>
      <c r="B8" s="73">
        <v>5334.02</v>
      </c>
    </row>
    <row r="9" spans="1:9" x14ac:dyDescent="0.25">
      <c r="A9" s="1" t="s">
        <v>24</v>
      </c>
      <c r="B9" s="290">
        <v>8558.41</v>
      </c>
      <c r="I9" s="41" t="s">
        <v>884</v>
      </c>
    </row>
    <row r="10" spans="1:9" x14ac:dyDescent="0.25">
      <c r="G10" s="29" t="s">
        <v>783</v>
      </c>
      <c r="H10" s="58">
        <v>4641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2558</v>
      </c>
      <c r="C4" s="55">
        <v>564</v>
      </c>
      <c r="D4" s="110">
        <v>1994</v>
      </c>
    </row>
    <row r="5" spans="1:4" ht="30" customHeight="1" x14ac:dyDescent="0.25">
      <c r="A5" s="276" t="s">
        <v>892</v>
      </c>
      <c r="B5" s="214">
        <v>2700</v>
      </c>
      <c r="C5" s="58">
        <v>1728</v>
      </c>
      <c r="D5" s="162">
        <v>972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4</v>
      </c>
      <c r="C7" s="58">
        <v>0</v>
      </c>
      <c r="D7" s="162">
        <v>4</v>
      </c>
    </row>
    <row r="8" spans="1:4" x14ac:dyDescent="0.25">
      <c r="A8" s="203" t="s">
        <v>782</v>
      </c>
      <c r="B8" s="72">
        <v>2620</v>
      </c>
      <c r="C8" s="61">
        <v>548</v>
      </c>
      <c r="D8" s="111">
        <v>2072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64</v>
      </c>
      <c r="C15" s="280">
        <f>D5/B5*100</f>
        <v>36</v>
      </c>
    </row>
    <row r="16" spans="1:4" ht="30" x14ac:dyDescent="0.25">
      <c r="A16" s="281" t="s">
        <v>829</v>
      </c>
      <c r="B16" s="285">
        <f>C4/B4*100</f>
        <v>22.048475371383894</v>
      </c>
      <c r="C16" s="282">
        <f>D4/B4*100</f>
        <v>77.951524628616113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64</v>
      </c>
      <c r="C22" s="280">
        <f t="shared" si="0"/>
        <v>36</v>
      </c>
    </row>
    <row r="23" spans="1:3" ht="30" x14ac:dyDescent="0.25">
      <c r="A23" s="281" t="s">
        <v>866</v>
      </c>
      <c r="B23" s="287">
        <f t="shared" si="0"/>
        <v>22.048475371383894</v>
      </c>
      <c r="C23" s="286">
        <f t="shared" si="0"/>
        <v>77.951524628616113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19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16.3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72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51.4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61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137</v>
      </c>
      <c r="C6" s="975">
        <v>134</v>
      </c>
      <c r="D6" s="947">
        <v>3</v>
      </c>
      <c r="E6" s="975">
        <v>139</v>
      </c>
      <c r="F6" s="975">
        <v>133</v>
      </c>
      <c r="G6" s="947">
        <v>6</v>
      </c>
      <c r="H6" s="601">
        <v>134</v>
      </c>
      <c r="I6" s="618">
        <v>131</v>
      </c>
      <c r="J6" s="947">
        <v>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11</v>
      </c>
      <c r="I8" s="693">
        <v>11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48</v>
      </c>
      <c r="C12" s="602">
        <v>41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19</v>
      </c>
      <c r="C14" s="753">
        <v>40</v>
      </c>
      <c r="D14" s="753">
        <v>91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72</v>
      </c>
      <c r="C16" s="1038">
        <v>53</v>
      </c>
      <c r="D16" s="753">
        <v>61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0</v>
      </c>
      <c r="C17" s="754">
        <v>0</v>
      </c>
      <c r="D17" s="754">
        <v>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34.532374100719423</v>
      </c>
      <c r="C21" s="291">
        <f>C12/SUM(C12:C17)*100</f>
        <v>30.597014925373134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13.669064748201439</v>
      </c>
      <c r="C23" s="292">
        <f>C14/SUM(C12:C17)*100</f>
        <v>29.850746268656714</v>
      </c>
      <c r="D23" s="292">
        <f>D14/SUM(D12:D17)*100</f>
        <v>59.868421052631582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51.798561151079134</v>
      </c>
      <c r="C25" s="292">
        <f>C16/SUM(C12:C17)*100</f>
        <v>39.552238805970148</v>
      </c>
      <c r="D25" s="292">
        <f>D16/SUM(D12:D17)*100</f>
        <v>40.131578947368425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0</v>
      </c>
      <c r="C26" s="293">
        <f>C17/SUM(C12:C17)*100</f>
        <v>0</v>
      </c>
      <c r="D26" s="293">
        <f>D17/SUM(D12:D17)*100</f>
        <v>0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71.400000000000006</v>
      </c>
      <c r="C7" s="602">
        <v>61.3</v>
      </c>
      <c r="D7" s="602">
        <v>64.8</v>
      </c>
    </row>
    <row r="8" spans="1:6" x14ac:dyDescent="0.25">
      <c r="A8" s="697" t="s">
        <v>952</v>
      </c>
      <c r="B8" s="753">
        <v>20</v>
      </c>
      <c r="C8" s="753">
        <v>35</v>
      </c>
      <c r="D8" s="753">
        <v>35.299999999999997</v>
      </c>
    </row>
    <row r="9" spans="1:6" x14ac:dyDescent="0.25">
      <c r="A9" s="698" t="s">
        <v>224</v>
      </c>
      <c r="B9" s="754">
        <v>8.6</v>
      </c>
      <c r="C9" s="754">
        <v>3.7</v>
      </c>
      <c r="D9" s="754">
        <v>0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71.400000000000006</v>
      </c>
      <c r="C13" s="699">
        <f t="shared" ref="C13:D13" si="1">IF(ISBLANK(C7),"",C7)</f>
        <v>61.3</v>
      </c>
      <c r="D13" s="699">
        <f t="shared" si="1"/>
        <v>64.8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20</v>
      </c>
      <c r="C14" s="700">
        <f t="shared" si="2"/>
        <v>35</v>
      </c>
      <c r="D14" s="700">
        <f t="shared" si="2"/>
        <v>35.299999999999997</v>
      </c>
    </row>
    <row r="15" spans="1:6" x14ac:dyDescent="0.25">
      <c r="A15" s="704" t="s">
        <v>1671</v>
      </c>
      <c r="B15" s="701">
        <f t="shared" si="2"/>
        <v>8.6</v>
      </c>
      <c r="C15" s="701">
        <f t="shared" si="2"/>
        <v>3.7</v>
      </c>
      <c r="D15" s="701">
        <f t="shared" si="2"/>
        <v>0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71.400000000000006</v>
      </c>
      <c r="C18" s="699">
        <f t="shared" ref="C18:D18" si="4">IF(ISBLANK(C7),"",C7)</f>
        <v>61.3</v>
      </c>
      <c r="D18" s="699">
        <f t="shared" si="4"/>
        <v>64.8</v>
      </c>
    </row>
    <row r="19" spans="1:5" x14ac:dyDescent="0.25">
      <c r="A19" s="703" t="s">
        <v>1673</v>
      </c>
      <c r="B19" s="700">
        <f t="shared" ref="B19:D20" si="5">IF(ISBLANK(B8),"",B8)</f>
        <v>20</v>
      </c>
      <c r="C19" s="700">
        <f t="shared" si="5"/>
        <v>35</v>
      </c>
      <c r="D19" s="700">
        <f t="shared" si="5"/>
        <v>35.299999999999997</v>
      </c>
    </row>
    <row r="20" spans="1:5" x14ac:dyDescent="0.25">
      <c r="A20" s="704" t="s">
        <v>1674</v>
      </c>
      <c r="B20" s="701">
        <f t="shared" si="5"/>
        <v>8.6</v>
      </c>
      <c r="C20" s="701">
        <f t="shared" si="5"/>
        <v>3.7</v>
      </c>
      <c r="D20" s="701">
        <f t="shared" si="5"/>
        <v>0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62.3</v>
      </c>
      <c r="C5" s="613">
        <v>83</v>
      </c>
      <c r="D5" s="1039">
        <v>72</v>
      </c>
      <c r="F5" s="28"/>
      <c r="G5" s="695">
        <f>A5</f>
        <v>2020</v>
      </c>
      <c r="H5" s="671">
        <f>IF(ISBLANK(B5),"",B5)</f>
        <v>62.3</v>
      </c>
      <c r="I5" s="620">
        <f t="shared" ref="H5:I7" si="0">IF(ISBLANK(C5),"",C5)</f>
        <v>83</v>
      </c>
    </row>
    <row r="6" spans="1:10" x14ac:dyDescent="0.25">
      <c r="A6" s="751">
        <v>2021</v>
      </c>
      <c r="B6" s="603">
        <v>83.3</v>
      </c>
      <c r="C6" s="614">
        <v>84.8</v>
      </c>
      <c r="D6" s="948">
        <v>84.1</v>
      </c>
      <c r="F6" s="44"/>
      <c r="G6" s="695">
        <f t="shared" ref="G6:G7" si="1">A6</f>
        <v>2021</v>
      </c>
      <c r="H6" s="672">
        <f t="shared" si="0"/>
        <v>83.3</v>
      </c>
      <c r="I6" s="621">
        <f t="shared" si="0"/>
        <v>84.8</v>
      </c>
    </row>
    <row r="7" spans="1:10" x14ac:dyDescent="0.25">
      <c r="A7" s="752">
        <v>2022</v>
      </c>
      <c r="B7" s="603">
        <v>100</v>
      </c>
      <c r="C7" s="614">
        <v>71</v>
      </c>
      <c r="D7" s="948">
        <v>87.1</v>
      </c>
      <c r="F7" s="44"/>
      <c r="G7" s="695">
        <f t="shared" si="1"/>
        <v>2022</v>
      </c>
      <c r="H7" s="673">
        <f t="shared" si="0"/>
        <v>100</v>
      </c>
      <c r="I7" s="622">
        <f t="shared" si="0"/>
        <v>71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62.3</v>
      </c>
      <c r="I13" s="620">
        <f>IF(ISBLANK(C5),"",C5)</f>
        <v>83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83.3</v>
      </c>
      <c r="I14" s="621">
        <f t="shared" si="3"/>
        <v>84.8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100</v>
      </c>
      <c r="I15" s="622">
        <f t="shared" si="4"/>
        <v>71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Бабушница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529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53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9177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17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5.2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27.7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-22.4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71.62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50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287.7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2.11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7516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6160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196</v>
      </c>
      <c r="C63" s="550">
        <f>IF(ISBLANK('DEM2'!C7),"-",'DEM2'!C7)</f>
        <v>197</v>
      </c>
      <c r="D63" s="550"/>
      <c r="E63" s="550">
        <f>IF(ISBLANK('DEM2'!D8),"-",'DEM2'!D8)</f>
        <v>186</v>
      </c>
      <c r="F63" s="550">
        <f>IF(ISBLANK('DEM2'!C8),"-",'DEM2'!C8)</f>
        <v>177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278</v>
      </c>
      <c r="C64" s="319">
        <f>IF(ISBLANK('DEM2'!F7),"-",'DEM2'!F7)</f>
        <v>262</v>
      </c>
      <c r="D64" s="791"/>
      <c r="E64" s="319">
        <f>IF(ISBLANK('DEM2'!G8),"-",'DEM2'!G8)</f>
        <v>272</v>
      </c>
      <c r="F64" s="319">
        <f>IF(ISBLANK('DEM2'!F8),"-",'DEM2'!F8)</f>
        <v>253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155</v>
      </c>
      <c r="C65" s="347">
        <f>IF(ISBLANK('DEM2'!I7),"-",'DEM2'!I7)</f>
        <v>177</v>
      </c>
      <c r="D65" s="395"/>
      <c r="E65" s="347">
        <f>IF(ISBLANK('DEM2'!J8),"-",'DEM2'!J8)</f>
        <v>157</v>
      </c>
      <c r="F65" s="347">
        <f>IF(ISBLANK('DEM2'!I8),"-",'DEM2'!I8)</f>
        <v>176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598</v>
      </c>
      <c r="C66" s="350">
        <f>IF(ISBLANK('DEM2'!L7),"-",'DEM2'!L7)</f>
        <v>595</v>
      </c>
      <c r="D66" s="396"/>
      <c r="E66" s="350">
        <f>IF(ISBLANK('DEM2'!M8),"-",'DEM2'!M8)</f>
        <v>575</v>
      </c>
      <c r="F66" s="350">
        <f>IF(ISBLANK('DEM2'!L8),"-",'DEM2'!L8)</f>
        <v>567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547</v>
      </c>
      <c r="C67" s="347">
        <f>IF(ISBLANK('DEM2'!O7),"-",'DEM2'!O7)</f>
        <v>693</v>
      </c>
      <c r="D67" s="395"/>
      <c r="E67" s="347">
        <f>IF(ISBLANK('DEM2'!P8),"-",'DEM2'!P8)</f>
        <v>518</v>
      </c>
      <c r="F67" s="347">
        <f>IF(ISBLANK('DEM2'!O8),"-",'DEM2'!O8)</f>
        <v>631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2564</v>
      </c>
      <c r="C68" s="319">
        <f>IF(ISBLANK('DEM2'!R7),"-",'DEM2'!R7)</f>
        <v>3050</v>
      </c>
      <c r="D68" s="397"/>
      <c r="E68" s="319">
        <f>IF(ISBLANK('DEM2'!S8),"-",'DEM2'!S8)</f>
        <v>2460</v>
      </c>
      <c r="F68" s="319">
        <f>IF(ISBLANK('DEM2'!R8),"-",'DEM2'!R8)</f>
        <v>2917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4563</v>
      </c>
      <c r="C69" s="465">
        <f>IF(ISBLANK('DEM2'!U7),"-",'DEM2'!U7)</f>
        <v>4934</v>
      </c>
      <c r="D69" s="801"/>
      <c r="E69" s="465">
        <f>IF(ISBLANK('DEM2'!V8),"-",'DEM2'!V8)</f>
        <v>4406</v>
      </c>
      <c r="F69" s="465">
        <f>IF(ISBLANK('DEM2'!U8),"-",'DEM2'!U8)</f>
        <v>4771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23.8</v>
      </c>
      <c r="G115" s="802">
        <f>IF(ISBLANK('DEM2'!E23),"-",'DEM2'!E23)</f>
        <v>23.8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1997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2504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27.3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58306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1258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125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50.4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156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19.3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857215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93409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290236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173280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31626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170796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18611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13992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1525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498495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54320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550529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59990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61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278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55252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2620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2635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1097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4641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2558</v>
      </c>
      <c r="C300" s="810">
        <f>IF(ISBLANK(POLJ3!C4),"-",POLJ3!C4)</f>
        <v>564</v>
      </c>
      <c r="D300" s="1129">
        <f>IF(ISBLANK(POLJ3!D4),"-",POLJ3!D4)</f>
        <v>1994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2700</v>
      </c>
      <c r="C301" s="791">
        <f>IF(ISBLANK(POLJ3!C5),"-",POLJ3!C5)</f>
        <v>1728</v>
      </c>
      <c r="D301" s="1130">
        <f>IF(ISBLANK(POLJ3!D5),"-",POLJ3!D5)</f>
        <v>972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4</v>
      </c>
      <c r="C303" s="793">
        <f>IF(ISBLANK(POLJ3!C7),"-",POLJ3!C7)</f>
        <v>0</v>
      </c>
      <c r="D303" s="1111">
        <f>IF(ISBLANK(POLJ3!D7),"-",POLJ3!D7)</f>
        <v>4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2620</v>
      </c>
      <c r="C304" s="809">
        <f>IF(ISBLANK(POLJ3!C8),"-",POLJ3!C8)</f>
        <v>548</v>
      </c>
      <c r="D304" s="1159">
        <f>IF(ISBLANK(POLJ3!D8),"-",POLJ3!D8)</f>
        <v>2072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62.41</v>
      </c>
      <c r="C310" s="1160"/>
      <c r="D310" s="3"/>
      <c r="E310" s="5"/>
      <c r="F310" s="5"/>
      <c r="G310" s="817" t="s">
        <v>862</v>
      </c>
      <c r="H310" s="818">
        <f>IF(ISBLANK(POLJ2!H3),"-",POLJ2!H3)</f>
        <v>1890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2655.64</v>
      </c>
      <c r="C311" s="1161"/>
      <c r="D311" s="3"/>
      <c r="E311" s="5"/>
      <c r="F311" s="5"/>
      <c r="G311" s="812" t="s">
        <v>863</v>
      </c>
      <c r="H311" s="250">
        <f>IF(ISBLANK(POLJ2!H4),"-",POLJ2!H4)</f>
        <v>4675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500.72</v>
      </c>
      <c r="C312" s="1161"/>
      <c r="D312" s="3"/>
      <c r="E312" s="5"/>
      <c r="F312" s="5"/>
      <c r="G312" s="812" t="s">
        <v>864</v>
      </c>
      <c r="H312" s="250">
        <f>IF(ISBLANK(POLJ2!H5),"-",POLJ2!H5)</f>
        <v>9924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3.8</v>
      </c>
      <c r="C313" s="1161"/>
      <c r="D313" s="3"/>
      <c r="E313" s="5"/>
      <c r="F313" s="5"/>
      <c r="G313" s="814" t="s">
        <v>865</v>
      </c>
      <c r="H313" s="251">
        <f>IF(ISBLANK(POLJ2!H6),"-",POLJ2!H6)</f>
        <v>41160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1.82</v>
      </c>
      <c r="C314" s="1161"/>
      <c r="D314" s="3"/>
      <c r="E314" s="5"/>
      <c r="F314" s="5"/>
      <c r="G314" s="816" t="s">
        <v>855</v>
      </c>
      <c r="H314" s="819">
        <f>IF(ISBLANK(POLJ2!H7),"-",POLJ2!H7)</f>
        <v>57649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5334.02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8558.41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19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16.3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134</v>
      </c>
      <c r="I364" s="810">
        <f>IF(ISBLANK(OBRAZ2!I6),"-",OBRAZ2!I6)</f>
        <v>131</v>
      </c>
      <c r="J364" s="810">
        <f>IF(ISBLANK(OBRAZ2!J6),"-",OBRAZ2!J6)</f>
        <v>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72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51.4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11</v>
      </c>
      <c r="I366" s="809">
        <f>IF(ISBLANK(OBRAZ2!I8),"-",OBRAZ2!I8)</f>
        <v>11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61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34.532374100719423</v>
      </c>
      <c r="I375" s="852">
        <f>IF(ISBLANK(OBRAZ2!C12),"-",OBRAZ2!C21)</f>
        <v>30.597014925373134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13.669064748201439</v>
      </c>
      <c r="I377" s="853">
        <f>IF(ISBLANK(OBRAZ2!C14),"-",OBRAZ2!C23)</f>
        <v>29.850746268656714</v>
      </c>
      <c r="J377" s="853">
        <f>IF(ISBLANK(OBRAZ2!D14),"-",OBRAZ2!D23)</f>
        <v>59.868421052631582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51.798561151079134</v>
      </c>
      <c r="I379" s="853">
        <f>IF(ISBLANK(OBRAZ2!C16),"-",OBRAZ2!C25)</f>
        <v>39.552238805970148</v>
      </c>
      <c r="J379" s="853">
        <f>IF(ISBLANK(OBRAZ2!D16),"-",OBRAZ2!D25)</f>
        <v>40.131578947368425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0</v>
      </c>
      <c r="I380" s="854">
        <f>IF(ISBLANK(OBRAZ2!C17),"-",OBRAZ2!C26)</f>
        <v>0</v>
      </c>
      <c r="J380" s="854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5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16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206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244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50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93.5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86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121.1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217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56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7.6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1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3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200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19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2.1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1.6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1.4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0.51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2.2000000000000002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64.599999999999994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0.75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85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2101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22.9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525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2261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8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3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2.7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0.9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1.8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14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0.5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882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9.8000000000000007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321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28.8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137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12.3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38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77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0.9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0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15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4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4.8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77.8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30.4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59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9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250.232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28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112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4085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32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2205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20490.099999999999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39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14.635120000000001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120</v>
      </c>
      <c r="D696" s="3"/>
      <c r="E696" s="5"/>
      <c r="F696" s="5"/>
      <c r="G696" s="839">
        <v>2012</v>
      </c>
      <c r="H696" s="837">
        <f>IF(ISBLANK(INDEKSI2!B5),"-",INDEKSI2!B5)</f>
        <v>29.5</v>
      </c>
      <c r="I696" s="837">
        <f>IF(ISBLANK(INDEKSI2!C5),"-",INDEKSI2!C5)</f>
        <v>77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37.25</v>
      </c>
      <c r="D697" s="3"/>
      <c r="E697" s="5"/>
      <c r="F697" s="5"/>
      <c r="G697" s="840">
        <v>2013</v>
      </c>
      <c r="H697" s="561">
        <f>IF(ISBLANK(INDEKSI2!B6),"-",INDEKSI2!B6)</f>
        <v>31.05</v>
      </c>
      <c r="I697" s="561">
        <f>IF(ISBLANK(INDEKSI2!C6),"-",INDEKSI2!C6)</f>
        <v>80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32.9</v>
      </c>
      <c r="I698" s="838">
        <f>IF(ISBLANK(INDEKSI2!C7),"-",INDEKSI2!C7)</f>
        <v>75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0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0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2</v>
      </c>
      <c r="D6" s="614">
        <v>1</v>
      </c>
      <c r="E6" s="614">
        <v>1</v>
      </c>
      <c r="F6" s="1042">
        <v>0</v>
      </c>
      <c r="G6" s="614">
        <v>0</v>
      </c>
      <c r="H6" s="982">
        <v>0</v>
      </c>
      <c r="I6" s="1043">
        <v>0</v>
      </c>
      <c r="J6" s="614">
        <v>0</v>
      </c>
      <c r="K6" s="1044">
        <v>0</v>
      </c>
      <c r="L6" s="1042">
        <v>67</v>
      </c>
      <c r="M6" s="614">
        <v>39</v>
      </c>
      <c r="N6" s="1037">
        <v>28</v>
      </c>
      <c r="O6" s="1043">
        <v>41</v>
      </c>
      <c r="P6" s="614">
        <v>48.1</v>
      </c>
      <c r="Q6" s="1037">
        <v>33.9</v>
      </c>
      <c r="R6" s="1042">
        <v>72</v>
      </c>
      <c r="S6" s="614">
        <v>39</v>
      </c>
      <c r="T6" s="1044">
        <v>33</v>
      </c>
    </row>
    <row r="7" spans="1:20" x14ac:dyDescent="0.25">
      <c r="A7" s="288">
        <v>2021</v>
      </c>
      <c r="B7" s="604">
        <v>1</v>
      </c>
      <c r="C7" s="603">
        <v>2</v>
      </c>
      <c r="D7" s="614">
        <v>1</v>
      </c>
      <c r="E7" s="614">
        <v>1</v>
      </c>
      <c r="F7" s="1042">
        <v>16</v>
      </c>
      <c r="G7" s="614">
        <v>6</v>
      </c>
      <c r="H7" s="982">
        <v>10</v>
      </c>
      <c r="I7" s="1043">
        <v>13.2</v>
      </c>
      <c r="J7" s="614">
        <v>9.5</v>
      </c>
      <c r="K7" s="1044">
        <v>17.2</v>
      </c>
      <c r="L7" s="1042">
        <v>65</v>
      </c>
      <c r="M7" s="614">
        <v>31</v>
      </c>
      <c r="N7" s="1037">
        <v>34</v>
      </c>
      <c r="O7" s="1043">
        <v>44.8</v>
      </c>
      <c r="P7" s="614">
        <v>44</v>
      </c>
      <c r="Q7" s="1037">
        <v>45.6</v>
      </c>
      <c r="R7" s="1042">
        <v>53</v>
      </c>
      <c r="S7" s="614">
        <v>28</v>
      </c>
      <c r="T7" s="1044">
        <v>25</v>
      </c>
    </row>
    <row r="8" spans="1:20" x14ac:dyDescent="0.25">
      <c r="A8" s="221">
        <v>2022</v>
      </c>
      <c r="B8" s="619">
        <v>1</v>
      </c>
      <c r="C8" s="949">
        <v>1</v>
      </c>
      <c r="D8" s="983">
        <v>1</v>
      </c>
      <c r="E8" s="983">
        <v>0</v>
      </c>
      <c r="F8" s="1045">
        <v>19</v>
      </c>
      <c r="G8" s="983">
        <v>12</v>
      </c>
      <c r="H8" s="981">
        <v>7</v>
      </c>
      <c r="I8" s="756">
        <v>16.3</v>
      </c>
      <c r="J8" s="983">
        <v>21.6</v>
      </c>
      <c r="K8" s="1046">
        <v>11.5</v>
      </c>
      <c r="L8" s="1045">
        <v>72</v>
      </c>
      <c r="M8" s="983">
        <v>32</v>
      </c>
      <c r="N8" s="693">
        <v>40</v>
      </c>
      <c r="O8" s="756">
        <v>51.4</v>
      </c>
      <c r="P8" s="983">
        <v>46</v>
      </c>
      <c r="Q8" s="693">
        <v>56.7</v>
      </c>
      <c r="R8" s="1045">
        <v>61</v>
      </c>
      <c r="S8" s="983">
        <v>22</v>
      </c>
      <c r="T8" s="1046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5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16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206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244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50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93.5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86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121.1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80.46875</v>
      </c>
      <c r="C21" s="741">
        <f>B10/(B7+B10)*100</f>
        <v>19.53125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80.46875</v>
      </c>
      <c r="C26" s="741">
        <f>C21</f>
        <v>19.53125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4</v>
      </c>
      <c r="D5" s="916" t="s">
        <v>5</v>
      </c>
      <c r="E5" s="213"/>
      <c r="F5" s="125">
        <v>2020</v>
      </c>
      <c r="G5" s="70">
        <v>5</v>
      </c>
      <c r="H5" s="55">
        <v>1</v>
      </c>
      <c r="I5" s="110">
        <v>4</v>
      </c>
      <c r="J5" s="70">
        <v>15</v>
      </c>
      <c r="K5" s="55">
        <v>0</v>
      </c>
      <c r="L5" s="110">
        <v>15</v>
      </c>
      <c r="M5" s="70">
        <v>207</v>
      </c>
      <c r="N5" s="55">
        <v>288</v>
      </c>
      <c r="O5" s="70">
        <v>44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16</v>
      </c>
      <c r="D6" s="917" t="s">
        <v>5</v>
      </c>
      <c r="E6" s="256"/>
      <c r="F6" s="125">
        <v>2021</v>
      </c>
      <c r="G6" s="214">
        <v>5</v>
      </c>
      <c r="H6" s="58">
        <v>1</v>
      </c>
      <c r="I6" s="162">
        <v>4</v>
      </c>
      <c r="J6" s="214">
        <v>16</v>
      </c>
      <c r="K6" s="58">
        <v>0</v>
      </c>
      <c r="L6" s="162">
        <v>16</v>
      </c>
      <c r="M6" s="214">
        <v>208</v>
      </c>
      <c r="N6" s="58">
        <v>267</v>
      </c>
      <c r="O6" s="214">
        <v>51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5</v>
      </c>
      <c r="H7" s="94">
        <v>1</v>
      </c>
      <c r="I7" s="171">
        <v>4</v>
      </c>
      <c r="J7" s="169">
        <v>16</v>
      </c>
      <c r="K7" s="94">
        <v>0</v>
      </c>
      <c r="L7" s="171">
        <v>16</v>
      </c>
      <c r="M7" s="169">
        <v>206</v>
      </c>
      <c r="N7" s="94">
        <v>244</v>
      </c>
      <c r="O7" s="169">
        <v>50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4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16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94.1</v>
      </c>
      <c r="C6" s="460">
        <v>93.3</v>
      </c>
      <c r="D6" s="978">
        <v>95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91</v>
      </c>
      <c r="L6" s="460">
        <v>49</v>
      </c>
      <c r="M6" s="978">
        <v>42</v>
      </c>
      <c r="N6" s="459">
        <v>101.1</v>
      </c>
      <c r="O6" s="460">
        <v>94.2</v>
      </c>
      <c r="P6" s="978">
        <v>110.5</v>
      </c>
      <c r="Q6" s="459">
        <v>0</v>
      </c>
      <c r="R6" s="460">
        <v>0</v>
      </c>
      <c r="S6" s="978">
        <v>0</v>
      </c>
    </row>
    <row r="7" spans="1:19" x14ac:dyDescent="0.25">
      <c r="A7" s="288">
        <v>2021</v>
      </c>
      <c r="B7" s="603">
        <v>95.9</v>
      </c>
      <c r="C7" s="614">
        <v>94.7</v>
      </c>
      <c r="D7" s="982">
        <v>97.1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86</v>
      </c>
      <c r="L7" s="614">
        <v>51</v>
      </c>
      <c r="M7" s="982">
        <v>35</v>
      </c>
      <c r="N7" s="603">
        <v>107.5</v>
      </c>
      <c r="O7" s="614">
        <v>104.5</v>
      </c>
      <c r="P7" s="982">
        <v>111.1</v>
      </c>
      <c r="Q7" s="603">
        <v>0.6</v>
      </c>
      <c r="R7" s="614">
        <v>0.4</v>
      </c>
      <c r="S7" s="982">
        <v>0.7</v>
      </c>
    </row>
    <row r="8" spans="1:19" x14ac:dyDescent="0.25">
      <c r="A8" s="221">
        <v>2022</v>
      </c>
      <c r="B8" s="949">
        <v>93.5</v>
      </c>
      <c r="C8" s="983">
        <v>94.9</v>
      </c>
      <c r="D8" s="981">
        <v>92.3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86</v>
      </c>
      <c r="L8" s="983">
        <v>41</v>
      </c>
      <c r="M8" s="981">
        <v>45</v>
      </c>
      <c r="N8" s="949">
        <v>121.1</v>
      </c>
      <c r="O8" s="983">
        <v>124.2</v>
      </c>
      <c r="P8" s="981">
        <v>118.4</v>
      </c>
      <c r="Q8" s="949">
        <v>0</v>
      </c>
      <c r="R8" s="983">
        <v>-1.2</v>
      </c>
      <c r="S8" s="981">
        <v>1.1000000000000001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7.6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290236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31626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49</v>
      </c>
      <c r="C5" s="618">
        <v>48</v>
      </c>
      <c r="D5" s="618">
        <v>1</v>
      </c>
      <c r="E5" s="601">
        <v>70</v>
      </c>
      <c r="F5" s="618">
        <v>64</v>
      </c>
      <c r="G5" s="947">
        <v>6</v>
      </c>
      <c r="H5" s="618">
        <v>96</v>
      </c>
      <c r="I5" s="618">
        <v>41</v>
      </c>
      <c r="J5" s="618">
        <v>55</v>
      </c>
      <c r="K5" s="219">
        <f>SUM(B5,E5,H5)</f>
        <v>215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52</v>
      </c>
      <c r="C6" s="614">
        <v>50</v>
      </c>
      <c r="D6" s="948">
        <v>2</v>
      </c>
      <c r="E6" s="603">
        <v>96</v>
      </c>
      <c r="F6" s="614">
        <v>87</v>
      </c>
      <c r="G6" s="948">
        <v>9</v>
      </c>
      <c r="H6" s="603">
        <v>88</v>
      </c>
      <c r="I6" s="614">
        <v>36</v>
      </c>
      <c r="J6" s="614">
        <v>52</v>
      </c>
      <c r="K6" s="220">
        <f>SUM(B6,E6,H6)</f>
        <v>236</v>
      </c>
      <c r="M6" s="105" t="s">
        <v>292</v>
      </c>
      <c r="N6" s="173">
        <f>IF(ISBLANK(J7),"",J7)</f>
        <v>57</v>
      </c>
      <c r="O6" s="80">
        <f>IF(ISBLANK(I7),"",I7)</f>
        <v>34</v>
      </c>
      <c r="P6" s="213"/>
    </row>
    <row r="7" spans="1:17" ht="24.75" x14ac:dyDescent="0.25">
      <c r="A7" s="220">
        <v>2022</v>
      </c>
      <c r="B7" s="603">
        <v>46</v>
      </c>
      <c r="C7" s="614">
        <v>45</v>
      </c>
      <c r="D7" s="948">
        <v>1</v>
      </c>
      <c r="E7" s="603">
        <v>80</v>
      </c>
      <c r="F7" s="614">
        <v>70</v>
      </c>
      <c r="G7" s="948">
        <v>10</v>
      </c>
      <c r="H7" s="603">
        <v>91</v>
      </c>
      <c r="I7" s="614">
        <v>34</v>
      </c>
      <c r="J7" s="614">
        <v>57</v>
      </c>
      <c r="K7" s="220">
        <f>SUM(B7,E7,H7)</f>
        <v>217</v>
      </c>
      <c r="M7" s="106" t="s">
        <v>293</v>
      </c>
      <c r="N7" s="222">
        <f>IF(ISBLANK(G7),"",G7)</f>
        <v>10</v>
      </c>
      <c r="O7" s="107">
        <f>IF(ISBLANK(F7),"",F7)</f>
        <v>70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1</v>
      </c>
      <c r="O8" s="83">
        <f>IF(ISBLANK(C7),"",C7)</f>
        <v>45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57</v>
      </c>
      <c r="O13" s="80">
        <f>IF(ISBLANK(I7),"",I7)</f>
        <v>34</v>
      </c>
      <c r="P13" s="213"/>
    </row>
    <row r="14" spans="1:17" ht="27.75" customHeight="1" x14ac:dyDescent="0.25">
      <c r="M14" s="106" t="s">
        <v>523</v>
      </c>
      <c r="N14" s="222">
        <f>IF(ISBLANK(G7),"",G7)</f>
        <v>10</v>
      </c>
      <c r="O14" s="107">
        <f>IF(ISBLANK(F7),"",F7)</f>
        <v>70</v>
      </c>
      <c r="P14" s="213"/>
    </row>
    <row r="15" spans="1:17" ht="26.25" customHeight="1" x14ac:dyDescent="0.25">
      <c r="M15" s="108" t="s">
        <v>524</v>
      </c>
      <c r="N15" s="172">
        <f>IF(ISBLANK(D7),"",D7)</f>
        <v>1</v>
      </c>
      <c r="O15" s="83">
        <f>IF(ISBLANK(C7),"",C7)</f>
        <v>45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13</v>
      </c>
      <c r="C21" s="618">
        <v>12</v>
      </c>
      <c r="D21" s="618">
        <v>1</v>
      </c>
      <c r="E21" s="601">
        <v>17</v>
      </c>
      <c r="F21" s="618">
        <v>15</v>
      </c>
      <c r="G21" s="947">
        <v>2</v>
      </c>
      <c r="H21" s="618">
        <v>20</v>
      </c>
      <c r="I21" s="618">
        <v>10</v>
      </c>
      <c r="J21" s="618">
        <v>10</v>
      </c>
      <c r="K21" s="219">
        <f>SUM(B21,E21,H21)</f>
        <v>50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16</v>
      </c>
      <c r="C22" s="1037">
        <v>16</v>
      </c>
      <c r="D22" s="982">
        <v>0</v>
      </c>
      <c r="E22" s="1043">
        <v>16</v>
      </c>
      <c r="F22" s="1037">
        <v>14</v>
      </c>
      <c r="G22" s="982">
        <v>2</v>
      </c>
      <c r="H22" s="1043">
        <v>30</v>
      </c>
      <c r="I22" s="1037">
        <v>13</v>
      </c>
      <c r="J22" s="1037">
        <v>17</v>
      </c>
      <c r="K22" s="220">
        <f>SUM(B22,E22,H22)</f>
        <v>62</v>
      </c>
      <c r="M22" s="105" t="s">
        <v>292</v>
      </c>
      <c r="N22" s="173">
        <f>IF(ISBLANK(J23),"",J23)</f>
        <v>14</v>
      </c>
      <c r="O22" s="80">
        <f>IF(ISBLANK(I23),"",I23)</f>
        <v>8</v>
      </c>
      <c r="P22" s="213"/>
    </row>
    <row r="23" spans="1:17" ht="24.75" x14ac:dyDescent="0.25">
      <c r="A23" s="220">
        <v>2022</v>
      </c>
      <c r="B23" s="1043">
        <v>19</v>
      </c>
      <c r="C23" s="1037">
        <v>18</v>
      </c>
      <c r="D23" s="982">
        <v>1</v>
      </c>
      <c r="E23" s="1043">
        <v>15</v>
      </c>
      <c r="F23" s="1037">
        <v>13</v>
      </c>
      <c r="G23" s="982">
        <v>2</v>
      </c>
      <c r="H23" s="1043">
        <v>22</v>
      </c>
      <c r="I23" s="1037">
        <v>8</v>
      </c>
      <c r="J23" s="1037">
        <v>14</v>
      </c>
      <c r="K23" s="220">
        <f>SUM(B23,E23,H23)</f>
        <v>56</v>
      </c>
      <c r="M23" s="106" t="s">
        <v>293</v>
      </c>
      <c r="N23" s="222">
        <f>IF(ISBLANK(G23),"",G23)</f>
        <v>2</v>
      </c>
      <c r="O23" s="107">
        <f>IF(ISBLANK(F23),"",F23)</f>
        <v>13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</v>
      </c>
      <c r="O24" s="109">
        <f>IF(ISBLANK(C23),"",C23)</f>
        <v>18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14</v>
      </c>
      <c r="O29" s="80">
        <f>IF(ISBLANK(I23),"",I23)</f>
        <v>8</v>
      </c>
      <c r="P29" s="213"/>
    </row>
    <row r="30" spans="1:17" ht="27.75" customHeight="1" x14ac:dyDescent="0.25">
      <c r="M30" s="106" t="s">
        <v>523</v>
      </c>
      <c r="N30" s="222">
        <f>IF(ISBLANK(G23),"",G23)</f>
        <v>2</v>
      </c>
      <c r="O30" s="107">
        <f>IF(ISBLANK(F23),"",F23)</f>
        <v>13</v>
      </c>
      <c r="P30" s="213"/>
    </row>
    <row r="31" spans="1:17" ht="27.75" customHeight="1" x14ac:dyDescent="0.25">
      <c r="M31" s="108" t="s">
        <v>524</v>
      </c>
      <c r="N31" s="223">
        <f>IF(ISBLANK(D23),"",D23)</f>
        <v>1</v>
      </c>
      <c r="O31" s="109">
        <f>IF(ISBLANK(C23),"",C23)</f>
        <v>18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173280</v>
      </c>
      <c r="D5" s="255"/>
    </row>
    <row r="6" spans="1:4" ht="30" x14ac:dyDescent="0.25">
      <c r="A6" s="688" t="s">
        <v>482</v>
      </c>
      <c r="B6" s="619">
        <v>116956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3.6</v>
      </c>
      <c r="J6" s="460">
        <v>3.2</v>
      </c>
      <c r="K6" s="978">
        <v>4.4000000000000004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-2.8</v>
      </c>
      <c r="J7" s="614">
        <v>-2.6</v>
      </c>
      <c r="K7" s="982">
        <v>-3.2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7.6</v>
      </c>
      <c r="J8" s="983">
        <v>9.1999999999999993</v>
      </c>
      <c r="K8" s="981">
        <v>3.2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6</v>
      </c>
      <c r="C5" s="209">
        <v>8</v>
      </c>
      <c r="G5" s="113"/>
      <c r="H5" s="176" t="s">
        <v>594</v>
      </c>
      <c r="I5" s="209">
        <v>7</v>
      </c>
      <c r="J5" s="209">
        <v>4</v>
      </c>
    </row>
    <row r="6" spans="1:13" ht="15" customHeight="1" x14ac:dyDescent="0.25">
      <c r="A6" s="177" t="s">
        <v>595</v>
      </c>
      <c r="B6" s="210">
        <v>638</v>
      </c>
      <c r="C6" s="210">
        <v>101</v>
      </c>
      <c r="G6" s="113"/>
      <c r="H6" s="177" t="s">
        <v>595</v>
      </c>
      <c r="I6" s="210">
        <v>104</v>
      </c>
      <c r="J6" s="210">
        <v>28</v>
      </c>
    </row>
    <row r="7" spans="1:13" ht="15" customHeight="1" x14ac:dyDescent="0.25">
      <c r="A7" s="177" t="s">
        <v>596</v>
      </c>
      <c r="B7" s="210">
        <v>1438</v>
      </c>
      <c r="C7" s="210">
        <v>1071</v>
      </c>
      <c r="G7" s="113"/>
      <c r="H7" s="177" t="s">
        <v>596</v>
      </c>
      <c r="I7" s="210">
        <v>560</v>
      </c>
      <c r="J7" s="210">
        <v>271</v>
      </c>
    </row>
    <row r="8" spans="1:13" ht="15" customHeight="1" x14ac:dyDescent="0.25">
      <c r="A8" s="177" t="s">
        <v>597</v>
      </c>
      <c r="B8" s="210">
        <v>1277</v>
      </c>
      <c r="C8" s="210">
        <v>1664</v>
      </c>
      <c r="G8" s="113"/>
      <c r="H8" s="177" t="s">
        <v>597</v>
      </c>
      <c r="I8" s="210">
        <v>1048</v>
      </c>
      <c r="J8" s="210">
        <v>1169</v>
      </c>
    </row>
    <row r="9" spans="1:13" ht="15" customHeight="1" x14ac:dyDescent="0.25">
      <c r="A9" s="177" t="s">
        <v>598</v>
      </c>
      <c r="B9" s="210">
        <v>1755</v>
      </c>
      <c r="C9" s="210">
        <v>2331</v>
      </c>
      <c r="G9" s="113"/>
      <c r="H9" s="177" t="s">
        <v>598</v>
      </c>
      <c r="I9" s="210">
        <v>1731</v>
      </c>
      <c r="J9" s="210">
        <v>2324</v>
      </c>
    </row>
    <row r="10" spans="1:13" ht="15" customHeight="1" x14ac:dyDescent="0.25">
      <c r="A10" s="177" t="s">
        <v>599</v>
      </c>
      <c r="B10" s="210">
        <v>195</v>
      </c>
      <c r="C10" s="210">
        <v>223</v>
      </c>
      <c r="G10" s="113"/>
      <c r="H10" s="177" t="s">
        <v>599</v>
      </c>
      <c r="I10" s="210">
        <v>206</v>
      </c>
      <c r="J10" s="210">
        <v>222</v>
      </c>
    </row>
    <row r="11" spans="1:13" ht="15" customHeight="1" x14ac:dyDescent="0.25">
      <c r="A11" s="178" t="s">
        <v>600</v>
      </c>
      <c r="B11" s="211">
        <v>160</v>
      </c>
      <c r="C11" s="211">
        <v>224</v>
      </c>
      <c r="G11" s="113"/>
      <c r="H11" s="178" t="s">
        <v>600</v>
      </c>
      <c r="I11" s="211">
        <v>266</v>
      </c>
      <c r="J11" s="211">
        <v>295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6</v>
      </c>
      <c r="C17" s="180">
        <f>IF(ISBLANK(C5),"0",C5)</f>
        <v>8</v>
      </c>
      <c r="G17" s="113"/>
      <c r="H17" s="176" t="s">
        <v>594</v>
      </c>
      <c r="I17" s="179">
        <f>IF(ISBLANK(I5),"0",I5)</f>
        <v>7</v>
      </c>
      <c r="J17" s="180">
        <f>IF(ISBLANK(J5),"0",J5)</f>
        <v>4</v>
      </c>
    </row>
    <row r="18" spans="1:13" ht="15" customHeight="1" x14ac:dyDescent="0.25">
      <c r="A18" s="177" t="s">
        <v>595</v>
      </c>
      <c r="B18" s="181">
        <f t="shared" ref="B18:C18" si="0">IF(ISBLANK(B6),"0",B6)</f>
        <v>638</v>
      </c>
      <c r="C18" s="182">
        <f t="shared" si="0"/>
        <v>101</v>
      </c>
      <c r="G18" s="113"/>
      <c r="H18" s="177" t="s">
        <v>595</v>
      </c>
      <c r="I18" s="181">
        <f t="shared" ref="I18:J18" si="1">IF(ISBLANK(I6),"0",I6)</f>
        <v>104</v>
      </c>
      <c r="J18" s="182">
        <f t="shared" si="1"/>
        <v>28</v>
      </c>
    </row>
    <row r="19" spans="1:13" ht="15" customHeight="1" x14ac:dyDescent="0.25">
      <c r="A19" s="177" t="s">
        <v>596</v>
      </c>
      <c r="B19" s="181">
        <f t="shared" ref="B19:C19" si="2">IF(ISBLANK(B7),"0",B7)</f>
        <v>1438</v>
      </c>
      <c r="C19" s="182">
        <f t="shared" si="2"/>
        <v>1071</v>
      </c>
      <c r="G19" s="113"/>
      <c r="H19" s="177" t="s">
        <v>596</v>
      </c>
      <c r="I19" s="181">
        <f t="shared" ref="I19:J19" si="3">IF(ISBLANK(I7),"0",I7)</f>
        <v>560</v>
      </c>
      <c r="J19" s="182">
        <f t="shared" si="3"/>
        <v>271</v>
      </c>
    </row>
    <row r="20" spans="1:13" ht="15" customHeight="1" x14ac:dyDescent="0.25">
      <c r="A20" s="177" t="s">
        <v>597</v>
      </c>
      <c r="B20" s="181">
        <f t="shared" ref="B20:C20" si="4">IF(ISBLANK(B8),"0",B8)</f>
        <v>1277</v>
      </c>
      <c r="C20" s="182">
        <f t="shared" si="4"/>
        <v>1664</v>
      </c>
      <c r="G20" s="113"/>
      <c r="H20" s="177" t="s">
        <v>597</v>
      </c>
      <c r="I20" s="181">
        <f t="shared" ref="I20:J20" si="5">IF(ISBLANK(I8),"0",I8)</f>
        <v>1048</v>
      </c>
      <c r="J20" s="182">
        <f t="shared" si="5"/>
        <v>1169</v>
      </c>
    </row>
    <row r="21" spans="1:13" ht="15" customHeight="1" x14ac:dyDescent="0.25">
      <c r="A21" s="177" t="s">
        <v>598</v>
      </c>
      <c r="B21" s="181">
        <f t="shared" ref="B21:C21" si="6">IF(ISBLANK(B9),"0",B9)</f>
        <v>1755</v>
      </c>
      <c r="C21" s="182">
        <f t="shared" si="6"/>
        <v>2331</v>
      </c>
      <c r="G21" s="113"/>
      <c r="H21" s="177" t="s">
        <v>598</v>
      </c>
      <c r="I21" s="181">
        <f t="shared" ref="I21:J21" si="7">IF(ISBLANK(I9),"0",I9)</f>
        <v>1731</v>
      </c>
      <c r="J21" s="182">
        <f t="shared" si="7"/>
        <v>2324</v>
      </c>
    </row>
    <row r="22" spans="1:13" ht="15" customHeight="1" x14ac:dyDescent="0.25">
      <c r="A22" s="177" t="s">
        <v>599</v>
      </c>
      <c r="B22" s="181">
        <f t="shared" ref="B22:C22" si="8">IF(ISBLANK(B10),"0",B10)</f>
        <v>195</v>
      </c>
      <c r="C22" s="182">
        <f t="shared" si="8"/>
        <v>223</v>
      </c>
      <c r="G22" s="113"/>
      <c r="H22" s="177" t="s">
        <v>599</v>
      </c>
      <c r="I22" s="181">
        <f t="shared" ref="I22:J22" si="9">IF(ISBLANK(I10),"0",I10)</f>
        <v>206</v>
      </c>
      <c r="J22" s="182">
        <f t="shared" si="9"/>
        <v>222</v>
      </c>
    </row>
    <row r="23" spans="1:13" ht="15" customHeight="1" x14ac:dyDescent="0.25">
      <c r="A23" s="178" t="s">
        <v>600</v>
      </c>
      <c r="B23" s="183">
        <f t="shared" ref="B23:C23" si="10">IF(ISBLANK(B11),"0",B11)</f>
        <v>160</v>
      </c>
      <c r="C23" s="184">
        <f t="shared" si="10"/>
        <v>224</v>
      </c>
      <c r="G23" s="113"/>
      <c r="H23" s="178" t="s">
        <v>600</v>
      </c>
      <c r="I23" s="183">
        <f t="shared" ref="I23:J23" si="11">IF(ISBLANK(I11),"0",I11)</f>
        <v>266</v>
      </c>
      <c r="J23" s="184">
        <f t="shared" si="11"/>
        <v>295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0.10970927043335163</v>
      </c>
      <c r="C29" s="186">
        <f>C17/SUM(C17:C23)*100</f>
        <v>0.1422981145499822</v>
      </c>
      <c r="D29" s="255"/>
      <c r="E29" s="255"/>
      <c r="G29" s="113"/>
      <c r="H29" s="176" t="s">
        <v>601</v>
      </c>
      <c r="I29" s="186">
        <f>I17/SUM(I17:I23)*100</f>
        <v>0.17848036715961244</v>
      </c>
      <c r="J29" s="186">
        <f>J17/SUM(J17:J23)*100</f>
        <v>9.2742870391838622E-2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11.66575242274639</v>
      </c>
      <c r="C30" s="187">
        <f>C18/SUM(C17:C23)*100</f>
        <v>1.7965136961935253</v>
      </c>
      <c r="D30" s="255"/>
      <c r="E30" s="255"/>
      <c r="G30" s="113"/>
      <c r="H30" s="177" t="s">
        <v>602</v>
      </c>
      <c r="I30" s="187">
        <f>I18/SUM(I17:I23)*100</f>
        <v>2.6517083120856708</v>
      </c>
      <c r="J30" s="187">
        <f>J18/SUM(J17:J23)*100</f>
        <v>0.64920009274287038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26.293655147193274</v>
      </c>
      <c r="C31" s="187">
        <f>C19/SUM(C17:C23)*100</f>
        <v>19.05016008537887</v>
      </c>
      <c r="D31" s="255"/>
      <c r="E31" s="255"/>
      <c r="G31" s="113"/>
      <c r="H31" s="177" t="s">
        <v>603</v>
      </c>
      <c r="I31" s="187">
        <f>I19/SUM(I17:I23)*100</f>
        <v>14.278429372768993</v>
      </c>
      <c r="J31" s="187">
        <f>J19/SUM(J17:J23)*100</f>
        <v>6.2833294690470662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23.349789723898336</v>
      </c>
      <c r="C32" s="187">
        <f>C20/SUM(C17:C23)*100</f>
        <v>29.598007826396298</v>
      </c>
      <c r="D32" s="255"/>
      <c r="E32" s="255"/>
      <c r="G32" s="113"/>
      <c r="H32" s="177" t="s">
        <v>604</v>
      </c>
      <c r="I32" s="187">
        <f>I20/SUM(I17:I23)*100</f>
        <v>26.721060683324833</v>
      </c>
      <c r="J32" s="187">
        <f>J20/SUM(J17:J23)*100</f>
        <v>27.104103872014839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32.089961601755348</v>
      </c>
      <c r="C33" s="187">
        <f>C21/SUM(C17:C23)*100</f>
        <v>41.462113127001068</v>
      </c>
      <c r="D33" s="255"/>
      <c r="E33" s="255"/>
      <c r="G33" s="113"/>
      <c r="H33" s="177" t="s">
        <v>605</v>
      </c>
      <c r="I33" s="187">
        <f>I21/SUM(I17:I23)*100</f>
        <v>44.135645079041311</v>
      </c>
      <c r="J33" s="187">
        <f>J21/SUM(J17:J23)*100</f>
        <v>53.883607697658242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3.5655512890839276</v>
      </c>
      <c r="C34" s="187">
        <f>C22/SUM(C17:C23)*100</f>
        <v>3.9665599430807545</v>
      </c>
      <c r="D34" s="255"/>
      <c r="E34" s="255"/>
      <c r="G34" s="113"/>
      <c r="H34" s="177" t="s">
        <v>606</v>
      </c>
      <c r="I34" s="187">
        <f>I22/SUM(I17:I23)*100</f>
        <v>5.2524222335543085</v>
      </c>
      <c r="J34" s="187">
        <f>J22/SUM(J17:J23)*100</f>
        <v>5.147229306747044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2.9255805448893764</v>
      </c>
      <c r="C35" s="188">
        <f>C23/SUM(C17:C23)*100</f>
        <v>3.9843472073995017</v>
      </c>
      <c r="D35" s="255"/>
      <c r="E35" s="255"/>
      <c r="G35" s="113"/>
      <c r="H35" s="178" t="s">
        <v>607</v>
      </c>
      <c r="I35" s="188">
        <f>I23/SUM(I17:I23)*100</f>
        <v>6.7822539520652727</v>
      </c>
      <c r="J35" s="188">
        <f>J23/SUM(J17:J23)*100</f>
        <v>6.8397866913980989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0.10970927043335163</v>
      </c>
      <c r="C41" s="186">
        <f t="shared" si="12"/>
        <v>0.1422981145499822</v>
      </c>
      <c r="G41" s="113"/>
      <c r="H41" s="176" t="s">
        <v>609</v>
      </c>
      <c r="I41" s="186">
        <f t="shared" ref="I41:J41" si="13">I29</f>
        <v>0.17848036715961244</v>
      </c>
      <c r="J41" s="186">
        <f t="shared" si="13"/>
        <v>9.2742870391838622E-2</v>
      </c>
    </row>
    <row r="42" spans="1:12" x14ac:dyDescent="0.25">
      <c r="A42" s="177" t="s">
        <v>610</v>
      </c>
      <c r="B42" s="187">
        <f t="shared" si="12"/>
        <v>11.66575242274639</v>
      </c>
      <c r="C42" s="187">
        <f t="shared" si="12"/>
        <v>1.7965136961935253</v>
      </c>
      <c r="G42" s="113"/>
      <c r="H42" s="177" t="s">
        <v>610</v>
      </c>
      <c r="I42" s="187">
        <f t="shared" ref="I42:J42" si="14">I30</f>
        <v>2.6517083120856708</v>
      </c>
      <c r="J42" s="187">
        <f t="shared" si="14"/>
        <v>0.64920009274287038</v>
      </c>
    </row>
    <row r="43" spans="1:12" x14ac:dyDescent="0.25">
      <c r="A43" s="177" t="s">
        <v>611</v>
      </c>
      <c r="B43" s="187">
        <f t="shared" si="12"/>
        <v>26.293655147193274</v>
      </c>
      <c r="C43" s="187">
        <f t="shared" si="12"/>
        <v>19.05016008537887</v>
      </c>
      <c r="G43" s="113"/>
      <c r="H43" s="177" t="s">
        <v>611</v>
      </c>
      <c r="I43" s="187">
        <f t="shared" ref="I43:J43" si="15">I31</f>
        <v>14.278429372768993</v>
      </c>
      <c r="J43" s="187">
        <f t="shared" si="15"/>
        <v>6.2833294690470662</v>
      </c>
    </row>
    <row r="44" spans="1:12" x14ac:dyDescent="0.25">
      <c r="A44" s="177" t="s">
        <v>612</v>
      </c>
      <c r="B44" s="187">
        <f t="shared" si="12"/>
        <v>23.349789723898336</v>
      </c>
      <c r="C44" s="187">
        <f t="shared" si="12"/>
        <v>29.598007826396298</v>
      </c>
      <c r="G44" s="113"/>
      <c r="H44" s="177" t="s">
        <v>612</v>
      </c>
      <c r="I44" s="187">
        <f t="shared" ref="I44:J44" si="16">I32</f>
        <v>26.721060683324833</v>
      </c>
      <c r="J44" s="187">
        <f t="shared" si="16"/>
        <v>27.104103872014839</v>
      </c>
    </row>
    <row r="45" spans="1:12" x14ac:dyDescent="0.25">
      <c r="A45" s="177" t="s">
        <v>613</v>
      </c>
      <c r="B45" s="187">
        <f t="shared" si="12"/>
        <v>32.089961601755348</v>
      </c>
      <c r="C45" s="187">
        <f t="shared" si="12"/>
        <v>41.462113127001068</v>
      </c>
      <c r="G45" s="113"/>
      <c r="H45" s="177" t="s">
        <v>613</v>
      </c>
      <c r="I45" s="187">
        <f t="shared" ref="I45:J45" si="17">I33</f>
        <v>44.135645079041311</v>
      </c>
      <c r="J45" s="187">
        <f t="shared" si="17"/>
        <v>53.883607697658242</v>
      </c>
    </row>
    <row r="46" spans="1:12" x14ac:dyDescent="0.25">
      <c r="A46" s="177" t="s">
        <v>614</v>
      </c>
      <c r="B46" s="187">
        <f t="shared" si="12"/>
        <v>3.5655512890839276</v>
      </c>
      <c r="C46" s="187">
        <f t="shared" si="12"/>
        <v>3.9665599430807545</v>
      </c>
      <c r="G46" s="113"/>
      <c r="H46" s="177" t="s">
        <v>614</v>
      </c>
      <c r="I46" s="187">
        <f t="shared" ref="I46:J46" si="18">I34</f>
        <v>5.2524222335543085</v>
      </c>
      <c r="J46" s="187">
        <f t="shared" si="18"/>
        <v>5.147229306747044</v>
      </c>
    </row>
    <row r="47" spans="1:12" x14ac:dyDescent="0.25">
      <c r="A47" s="178" t="s">
        <v>615</v>
      </c>
      <c r="B47" s="188">
        <f t="shared" si="12"/>
        <v>2.9255805448893764</v>
      </c>
      <c r="C47" s="188">
        <f t="shared" si="12"/>
        <v>3.9843472073995017</v>
      </c>
      <c r="G47" s="113"/>
      <c r="H47" s="178" t="s">
        <v>615</v>
      </c>
      <c r="I47" s="188">
        <f t="shared" ref="I47:J47" si="19">I35</f>
        <v>6.7822539520652727</v>
      </c>
      <c r="J47" s="188">
        <f t="shared" si="19"/>
        <v>6.8397866913980989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4169</v>
      </c>
      <c r="C5" s="209">
        <v>3960</v>
      </c>
      <c r="D5" s="255"/>
      <c r="E5" s="255"/>
      <c r="F5" s="1012"/>
      <c r="H5" s="176" t="s">
        <v>632</v>
      </c>
      <c r="I5" s="209">
        <v>1961</v>
      </c>
      <c r="J5" s="209">
        <v>1873</v>
      </c>
    </row>
    <row r="6" spans="1:10" ht="15" customHeight="1" x14ac:dyDescent="0.25">
      <c r="A6" s="177" t="s">
        <v>633</v>
      </c>
      <c r="B6" s="210">
        <v>405</v>
      </c>
      <c r="C6" s="210">
        <v>568</v>
      </c>
      <c r="D6" s="255"/>
      <c r="E6" s="255"/>
      <c r="F6" s="1012"/>
      <c r="H6" s="177" t="s">
        <v>633</v>
      </c>
      <c r="I6" s="210">
        <v>831</v>
      </c>
      <c r="J6" s="210">
        <v>1089</v>
      </c>
    </row>
    <row r="7" spans="1:10" ht="15" customHeight="1" x14ac:dyDescent="0.25">
      <c r="A7" s="178" t="s">
        <v>634</v>
      </c>
      <c r="B7" s="211">
        <v>895</v>
      </c>
      <c r="C7" s="211">
        <v>1094</v>
      </c>
      <c r="D7" s="255"/>
      <c r="E7" s="255"/>
      <c r="F7" s="1012"/>
      <c r="H7" s="177" t="s">
        <v>634</v>
      </c>
      <c r="I7" s="210">
        <v>1125</v>
      </c>
      <c r="J7" s="210">
        <v>1347</v>
      </c>
    </row>
    <row r="8" spans="1:10" x14ac:dyDescent="0.25">
      <c r="D8" s="255"/>
      <c r="E8" s="255"/>
      <c r="F8" s="1012"/>
      <c r="H8" s="178" t="s">
        <v>2452</v>
      </c>
      <c r="I8" s="211">
        <v>5</v>
      </c>
      <c r="J8" s="211">
        <v>4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4169</v>
      </c>
      <c r="C13" s="180">
        <f>IF(ISBLANK(C5),"0",C5)</f>
        <v>3960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405</v>
      </c>
      <c r="C14" s="182">
        <f t="shared" si="0"/>
        <v>568</v>
      </c>
      <c r="D14" s="255"/>
      <c r="E14" s="255"/>
      <c r="F14" s="1012"/>
      <c r="H14" s="176" t="s">
        <v>632</v>
      </c>
      <c r="I14" s="179">
        <f>IF(ISBLANK(I5),"0",I5)</f>
        <v>1961</v>
      </c>
      <c r="J14" s="180">
        <f>IF(ISBLANK(J5),"0",J5)</f>
        <v>1873</v>
      </c>
    </row>
    <row r="15" spans="1:10" ht="15" customHeight="1" x14ac:dyDescent="0.25">
      <c r="A15" s="178" t="s">
        <v>634</v>
      </c>
      <c r="B15" s="183">
        <f t="shared" si="0"/>
        <v>895</v>
      </c>
      <c r="C15" s="184">
        <f t="shared" si="0"/>
        <v>1094</v>
      </c>
      <c r="D15" s="255"/>
      <c r="E15" s="255"/>
      <c r="F15" s="1012"/>
      <c r="H15" s="177" t="s">
        <v>633</v>
      </c>
      <c r="I15" s="181">
        <f t="shared" ref="I15:J15" si="1">IF(ISBLANK(I6),"0",I6)</f>
        <v>831</v>
      </c>
      <c r="J15" s="182">
        <f t="shared" si="1"/>
        <v>1089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1125</v>
      </c>
      <c r="J16" s="182">
        <f t="shared" si="2"/>
        <v>1347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5</v>
      </c>
      <c r="J17" s="184">
        <f t="shared" si="3"/>
        <v>4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76.229658072773816</v>
      </c>
      <c r="C21" s="186">
        <f>C13/SUM(C13:C15)*100</f>
        <v>70.437566702241199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7.4053757542512342</v>
      </c>
      <c r="C22" s="187">
        <f>C14/SUM(C13:C15)*100</f>
        <v>10.103166133048736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16.364966172974949</v>
      </c>
      <c r="C23" s="188">
        <f>C15/SUM(C13:C15)*100</f>
        <v>19.459267164710067</v>
      </c>
      <c r="D23" s="255"/>
      <c r="E23" s="255"/>
      <c r="F23" s="1012"/>
      <c r="H23" s="176" t="s">
        <v>637</v>
      </c>
      <c r="I23" s="186">
        <f>I14/SUM(I14:I17)*100</f>
        <v>50</v>
      </c>
      <c r="J23" s="186">
        <f>J14/SUM(J14:J17)*100</f>
        <v>43.426849060978441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21.188169301376849</v>
      </c>
      <c r="J24" s="187">
        <f>J15/SUM(J14:J17)*100</f>
        <v>25.249246464178064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28.684344722080574</v>
      </c>
      <c r="J25" s="187">
        <f>J16/SUM(J14:J17)*100</f>
        <v>31.231161604451657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0.12748597654258031</v>
      </c>
      <c r="J26" s="188">
        <f>J17/SUM(J14:J17)*100</f>
        <v>9.2742870391838622E-2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76.229658072773816</v>
      </c>
      <c r="C29" s="191">
        <f t="shared" si="4"/>
        <v>70.437566702241199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7.4053757542512342</v>
      </c>
      <c r="C30" s="194">
        <f t="shared" si="4"/>
        <v>10.103166133048736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16.364966172974949</v>
      </c>
      <c r="C31" s="197">
        <f t="shared" si="4"/>
        <v>19.459267164710067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50</v>
      </c>
      <c r="J32" s="191">
        <f>J23</f>
        <v>43.426849060978441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21.188169301376849</v>
      </c>
      <c r="J33" s="194">
        <f t="shared" si="5"/>
        <v>25.249246464178064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28.684344722080574</v>
      </c>
      <c r="J34" s="194">
        <f t="shared" si="6"/>
        <v>31.231161604451657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0.12748597654258031</v>
      </c>
      <c r="J35" s="197">
        <f t="shared" si="7"/>
        <v>9.2742870391838622E-2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529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53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9177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17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5.2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27.7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-22.4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71.62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50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287.7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0</v>
      </c>
      <c r="E5" s="28"/>
      <c r="J5" s="656" t="s">
        <v>550</v>
      </c>
      <c r="K5" s="671">
        <f>IF(ISBLANK(B5),"",B5)</f>
        <v>0</v>
      </c>
      <c r="L5" s="620">
        <f>IF(ISBLANK(C5),"",C5)</f>
        <v>0</v>
      </c>
      <c r="N5" s="28"/>
    </row>
    <row r="6" spans="1:15" x14ac:dyDescent="0.25">
      <c r="A6" s="658" t="s">
        <v>551</v>
      </c>
      <c r="B6" s="659">
        <v>0</v>
      </c>
      <c r="C6" s="659">
        <v>2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5</v>
      </c>
      <c r="C7" s="659">
        <v>4</v>
      </c>
      <c r="E7" s="44"/>
      <c r="J7" s="658" t="s">
        <v>649</v>
      </c>
      <c r="K7" s="672">
        <f t="shared" si="0"/>
        <v>5</v>
      </c>
      <c r="L7" s="621">
        <f t="shared" si="1"/>
        <v>4</v>
      </c>
      <c r="N7" s="44"/>
    </row>
    <row r="8" spans="1:15" x14ac:dyDescent="0.25">
      <c r="A8" s="652" t="s">
        <v>650</v>
      </c>
      <c r="B8" s="653">
        <v>6</v>
      </c>
      <c r="C8" s="653">
        <v>8</v>
      </c>
      <c r="E8" s="21"/>
      <c r="J8" s="652" t="s">
        <v>650</v>
      </c>
      <c r="K8" s="672">
        <f t="shared" si="0"/>
        <v>6</v>
      </c>
      <c r="L8" s="621">
        <f t="shared" si="1"/>
        <v>8</v>
      </c>
      <c r="N8" s="21"/>
    </row>
    <row r="9" spans="1:15" x14ac:dyDescent="0.25">
      <c r="A9" s="652" t="s">
        <v>651</v>
      </c>
      <c r="B9" s="653">
        <v>17</v>
      </c>
      <c r="C9" s="653">
        <v>18</v>
      </c>
      <c r="E9" s="21"/>
      <c r="J9" s="652" t="s">
        <v>651</v>
      </c>
      <c r="K9" s="672">
        <f t="shared" si="0"/>
        <v>17</v>
      </c>
      <c r="L9" s="621">
        <f t="shared" si="1"/>
        <v>18</v>
      </c>
      <c r="N9" s="21"/>
    </row>
    <row r="10" spans="1:15" x14ac:dyDescent="0.25">
      <c r="A10" s="654" t="s">
        <v>373</v>
      </c>
      <c r="B10" s="655">
        <v>541</v>
      </c>
      <c r="C10" s="655">
        <v>55</v>
      </c>
      <c r="J10" s="654" t="s">
        <v>373</v>
      </c>
      <c r="K10" s="673">
        <f t="shared" si="0"/>
        <v>541</v>
      </c>
      <c r="L10" s="622">
        <f t="shared" si="1"/>
        <v>55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10.050000000000001</v>
      </c>
      <c r="C15" s="199"/>
      <c r="D15" s="255"/>
      <c r="E15" s="213"/>
      <c r="F15" s="255"/>
      <c r="G15" s="255"/>
      <c r="J15" s="675" t="s">
        <v>496</v>
      </c>
      <c r="K15" s="676">
        <f>B15</f>
        <v>10.050000000000001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1.48</v>
      </c>
      <c r="C16" s="199"/>
      <c r="D16" s="255"/>
      <c r="E16" s="256"/>
      <c r="F16" s="255"/>
      <c r="G16" s="255"/>
      <c r="J16" s="677" t="s">
        <v>497</v>
      </c>
      <c r="K16" s="678">
        <f>B16</f>
        <v>1.48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1.29</v>
      </c>
      <c r="C18" s="199"/>
      <c r="D18" s="257"/>
      <c r="E18" s="258"/>
      <c r="F18" s="255"/>
      <c r="G18" s="255"/>
      <c r="J18" s="680" t="s">
        <v>509</v>
      </c>
      <c r="K18" s="676">
        <f>B18</f>
        <v>1.29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8.19</v>
      </c>
      <c r="C19" s="200"/>
      <c r="D19" s="257"/>
      <c r="E19" s="258"/>
      <c r="F19" s="255"/>
      <c r="G19" s="255"/>
      <c r="J19" s="674" t="s">
        <v>510</v>
      </c>
      <c r="K19" s="678">
        <f>B19</f>
        <v>8.19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5.69</v>
      </c>
      <c r="C21" s="255"/>
      <c r="D21" s="255"/>
      <c r="E21" s="255"/>
      <c r="F21" s="255"/>
      <c r="G21" s="255"/>
      <c r="J21" s="663" t="s">
        <v>506</v>
      </c>
      <c r="K21" s="681">
        <f>B21</f>
        <v>5.69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1</v>
      </c>
      <c r="C34" s="659">
        <v>3</v>
      </c>
      <c r="E34" s="44"/>
      <c r="J34" s="658" t="s">
        <v>649</v>
      </c>
      <c r="K34" s="672">
        <f t="shared" si="2"/>
        <v>1</v>
      </c>
      <c r="L34" s="621">
        <f t="shared" si="3"/>
        <v>3</v>
      </c>
      <c r="N34" s="44"/>
    </row>
    <row r="35" spans="1:15" x14ac:dyDescent="0.25">
      <c r="A35" s="652" t="s">
        <v>650</v>
      </c>
      <c r="B35" s="653">
        <v>5</v>
      </c>
      <c r="C35" s="653">
        <v>2</v>
      </c>
      <c r="E35" s="21"/>
      <c r="J35" s="652" t="s">
        <v>650</v>
      </c>
      <c r="K35" s="672">
        <f t="shared" si="2"/>
        <v>5</v>
      </c>
      <c r="L35" s="621">
        <f t="shared" si="3"/>
        <v>2</v>
      </c>
      <c r="N35" s="21"/>
    </row>
    <row r="36" spans="1:15" x14ac:dyDescent="0.25">
      <c r="A36" s="652" t="s">
        <v>651</v>
      </c>
      <c r="B36" s="653">
        <v>4</v>
      </c>
      <c r="C36" s="653">
        <v>4</v>
      </c>
      <c r="E36" s="21"/>
      <c r="J36" s="652" t="s">
        <v>651</v>
      </c>
      <c r="K36" s="672">
        <f t="shared" si="2"/>
        <v>4</v>
      </c>
      <c r="L36" s="621">
        <f t="shared" si="3"/>
        <v>4</v>
      </c>
      <c r="N36" s="21"/>
    </row>
    <row r="37" spans="1:15" x14ac:dyDescent="0.25">
      <c r="A37" s="654" t="s">
        <v>373</v>
      </c>
      <c r="B37" s="655">
        <v>64</v>
      </c>
      <c r="C37" s="655">
        <v>12</v>
      </c>
      <c r="J37" s="654" t="s">
        <v>373</v>
      </c>
      <c r="K37" s="673">
        <f t="shared" si="2"/>
        <v>64</v>
      </c>
      <c r="L37" s="622">
        <f t="shared" si="3"/>
        <v>12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1.81</v>
      </c>
      <c r="C42" s="199"/>
      <c r="D42" s="255"/>
      <c r="E42" s="213"/>
      <c r="F42" s="255"/>
      <c r="G42" s="255"/>
      <c r="J42" s="675" t="s">
        <v>496</v>
      </c>
      <c r="K42" s="676">
        <f>B42</f>
        <v>1.81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0.47</v>
      </c>
      <c r="C43" s="199"/>
      <c r="D43" s="255"/>
      <c r="E43" s="256"/>
      <c r="F43" s="255"/>
      <c r="G43" s="255"/>
      <c r="J43" s="677" t="s">
        <v>497</v>
      </c>
      <c r="K43" s="678">
        <f>B43</f>
        <v>0.47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0.23</v>
      </c>
      <c r="C45" s="199"/>
      <c r="D45" s="257"/>
      <c r="E45" s="258"/>
      <c r="F45" s="255"/>
      <c r="G45" s="255"/>
      <c r="J45" s="680" t="s">
        <v>509</v>
      </c>
      <c r="K45" s="676">
        <f>B45</f>
        <v>0.23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1.86</v>
      </c>
      <c r="C46" s="200"/>
      <c r="D46" s="257"/>
      <c r="E46" s="258"/>
      <c r="F46" s="255"/>
      <c r="G46" s="255"/>
      <c r="J46" s="674" t="s">
        <v>510</v>
      </c>
      <c r="K46" s="678">
        <f>B46</f>
        <v>1.86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1.1100000000000001</v>
      </c>
      <c r="C48" s="255"/>
      <c r="D48" s="255"/>
      <c r="E48" s="255"/>
      <c r="F48" s="255"/>
      <c r="G48" s="255"/>
      <c r="J48" s="663" t="s">
        <v>506</v>
      </c>
      <c r="K48" s="681">
        <f>B48</f>
        <v>1.1100000000000001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1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3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200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1</v>
      </c>
      <c r="G4" s="645">
        <v>3</v>
      </c>
      <c r="H4" s="645">
        <v>200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1</v>
      </c>
      <c r="G5" s="604">
        <v>3</v>
      </c>
      <c r="H5" s="604">
        <v>200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1</v>
      </c>
      <c r="G6" s="619">
        <v>3</v>
      </c>
      <c r="H6" s="619">
        <v>200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19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2.1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1.6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1.4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0.51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2.2000000000000002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64.599999999999994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0.75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85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170796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18611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84.6</v>
      </c>
      <c r="E4" s="602">
        <v>0.1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24.4</v>
      </c>
      <c r="D5" s="753">
        <v>85.4</v>
      </c>
      <c r="E5" s="753">
        <v>1.07</v>
      </c>
      <c r="G5" s="649" t="s">
        <v>454</v>
      </c>
      <c r="H5" s="650">
        <f>IF(ISBLANK(B4),"",B4)</f>
        <v>0</v>
      </c>
      <c r="I5" s="650">
        <f>IF(ISBLANK(B5),"",B5)</f>
        <v>1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20.8</v>
      </c>
      <c r="D6" s="961">
        <v>64.599999999999994</v>
      </c>
      <c r="E6" s="961">
        <v>0.75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24.4</v>
      </c>
      <c r="J9" s="651">
        <f>IF(ISBLANK(C6),"",C6)</f>
        <v>20.8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18</v>
      </c>
      <c r="C4" s="645">
        <v>1.8</v>
      </c>
      <c r="D4" s="645"/>
      <c r="E4" s="645">
        <v>0.24</v>
      </c>
      <c r="F4" s="645">
        <v>1.4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18</v>
      </c>
      <c r="C5" s="604">
        <v>1.9</v>
      </c>
      <c r="D5" s="604"/>
      <c r="E5" s="604">
        <v>0.49</v>
      </c>
      <c r="F5" s="604">
        <v>1.5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19</v>
      </c>
      <c r="C6" s="604">
        <v>2.1</v>
      </c>
      <c r="D6" s="604">
        <v>1.6</v>
      </c>
      <c r="E6" s="604">
        <v>0.51</v>
      </c>
      <c r="F6" s="604">
        <v>1.4</v>
      </c>
      <c r="G6" s="604">
        <v>2.2000000000000002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80</v>
      </c>
      <c r="C5" s="604">
        <v>85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85</v>
      </c>
      <c r="C6" s="604">
        <v>91.9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85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2101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22.9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525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2261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13992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1525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2993</v>
      </c>
      <c r="C5" s="1043">
        <v>1401</v>
      </c>
      <c r="D5" s="602">
        <v>1592</v>
      </c>
      <c r="G5" s="873" t="s">
        <v>126</v>
      </c>
      <c r="H5" s="639">
        <f>IF(ISBLANK(D7),"",D7)</f>
        <v>994</v>
      </c>
    </row>
    <row r="6" spans="1:17" x14ac:dyDescent="0.25">
      <c r="A6" s="643">
        <v>2021</v>
      </c>
      <c r="B6" s="1043">
        <v>3002</v>
      </c>
      <c r="C6" s="1043">
        <v>1368</v>
      </c>
      <c r="D6" s="604">
        <v>1634</v>
      </c>
      <c r="G6" s="637" t="s">
        <v>127</v>
      </c>
      <c r="H6" s="625">
        <f>IF(ISBLANK(C7),"",C7)</f>
        <v>1107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2101</v>
      </c>
      <c r="C7" s="1043">
        <v>1107</v>
      </c>
      <c r="D7" s="619">
        <v>994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994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1107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3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2.7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0.9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1.8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14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0.5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1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2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430</v>
      </c>
      <c r="C6" s="55">
        <v>210</v>
      </c>
      <c r="D6" s="55">
        <v>220</v>
      </c>
      <c r="E6" s="70">
        <v>561</v>
      </c>
      <c r="F6" s="55">
        <v>283</v>
      </c>
      <c r="G6" s="110">
        <v>278</v>
      </c>
      <c r="H6" s="55">
        <v>314</v>
      </c>
      <c r="I6" s="55">
        <v>171</v>
      </c>
      <c r="J6" s="55">
        <v>143</v>
      </c>
      <c r="K6" s="70">
        <v>1233</v>
      </c>
      <c r="L6" s="55">
        <v>620</v>
      </c>
      <c r="M6" s="110">
        <v>613</v>
      </c>
      <c r="N6" s="70">
        <v>1254</v>
      </c>
      <c r="O6" s="55">
        <v>698</v>
      </c>
      <c r="P6" s="110">
        <v>556</v>
      </c>
      <c r="Q6" s="70">
        <v>5771</v>
      </c>
      <c r="R6" s="55">
        <v>3125</v>
      </c>
      <c r="S6" s="110">
        <v>2646</v>
      </c>
      <c r="T6" s="70">
        <v>9789</v>
      </c>
      <c r="U6" s="55">
        <v>5079</v>
      </c>
      <c r="V6" s="162">
        <v>4710</v>
      </c>
    </row>
    <row r="7" spans="1:22" x14ac:dyDescent="0.25">
      <c r="A7" s="288">
        <v>2021</v>
      </c>
      <c r="B7" s="169">
        <v>393</v>
      </c>
      <c r="C7" s="94">
        <v>197</v>
      </c>
      <c r="D7" s="94">
        <v>196</v>
      </c>
      <c r="E7" s="169">
        <v>540</v>
      </c>
      <c r="F7" s="94">
        <v>262</v>
      </c>
      <c r="G7" s="171">
        <v>278</v>
      </c>
      <c r="H7" s="94">
        <v>332</v>
      </c>
      <c r="I7" s="94">
        <v>177</v>
      </c>
      <c r="J7" s="94">
        <v>155</v>
      </c>
      <c r="K7" s="169">
        <v>1193</v>
      </c>
      <c r="L7" s="94">
        <v>595</v>
      </c>
      <c r="M7" s="171">
        <v>598</v>
      </c>
      <c r="N7" s="169">
        <v>1240</v>
      </c>
      <c r="O7" s="94">
        <v>693</v>
      </c>
      <c r="P7" s="171">
        <v>547</v>
      </c>
      <c r="Q7" s="169">
        <v>5614</v>
      </c>
      <c r="R7" s="94">
        <v>3050</v>
      </c>
      <c r="S7" s="171">
        <v>2564</v>
      </c>
      <c r="T7" s="214">
        <v>9497</v>
      </c>
      <c r="U7" s="58">
        <v>4934</v>
      </c>
      <c r="V7" s="162">
        <v>4563</v>
      </c>
    </row>
    <row r="8" spans="1:22" x14ac:dyDescent="0.25">
      <c r="A8" s="221">
        <v>2022</v>
      </c>
      <c r="B8" s="72">
        <v>363</v>
      </c>
      <c r="C8" s="61">
        <v>177</v>
      </c>
      <c r="D8" s="61">
        <v>186</v>
      </c>
      <c r="E8" s="72">
        <v>525</v>
      </c>
      <c r="F8" s="61">
        <v>253</v>
      </c>
      <c r="G8" s="111">
        <v>272</v>
      </c>
      <c r="H8" s="61">
        <v>333</v>
      </c>
      <c r="I8" s="61">
        <v>176</v>
      </c>
      <c r="J8" s="61">
        <v>157</v>
      </c>
      <c r="K8" s="72">
        <v>1142</v>
      </c>
      <c r="L8" s="61">
        <v>567</v>
      </c>
      <c r="M8" s="111">
        <v>575</v>
      </c>
      <c r="N8" s="72">
        <v>1149</v>
      </c>
      <c r="O8" s="61">
        <v>631</v>
      </c>
      <c r="P8" s="111">
        <v>518</v>
      </c>
      <c r="Q8" s="72">
        <v>5377</v>
      </c>
      <c r="R8" s="61">
        <v>2917</v>
      </c>
      <c r="S8" s="111">
        <v>2460</v>
      </c>
      <c r="T8" s="72">
        <v>9177</v>
      </c>
      <c r="U8" s="61">
        <v>4771</v>
      </c>
      <c r="V8" s="111">
        <v>4406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363</v>
      </c>
      <c r="C15" s="174">
        <f>E8</f>
        <v>525</v>
      </c>
      <c r="D15" s="174">
        <f>H8</f>
        <v>333</v>
      </c>
      <c r="E15" s="174">
        <f>K8</f>
        <v>1142</v>
      </c>
      <c r="F15" s="174">
        <f>N8</f>
        <v>1149</v>
      </c>
      <c r="G15" s="174">
        <f>Q8</f>
        <v>5377</v>
      </c>
      <c r="H15" s="336">
        <f>T8</f>
        <v>9177</v>
      </c>
      <c r="M15" s="174">
        <f>K8</f>
        <v>1142</v>
      </c>
      <c r="N15" s="174">
        <f>H15-E15-O15</f>
        <v>5123</v>
      </c>
      <c r="O15" s="174">
        <f>H15-(B15+C15+G15)</f>
        <v>2912</v>
      </c>
      <c r="P15" s="29"/>
      <c r="Q15" s="100">
        <f>M15/H15*100</f>
        <v>12.444153862918165</v>
      </c>
      <c r="R15" s="100">
        <f>N15/H15*100</f>
        <v>55.824343467364059</v>
      </c>
      <c r="S15" s="100">
        <f>O15/H15*100</f>
        <v>31.73150266971777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12.444153862918165</v>
      </c>
      <c r="R18" s="100">
        <f>N15/H15*100</f>
        <v>55.824343467364059</v>
      </c>
      <c r="S18" s="100">
        <f>O15/H15*100</f>
        <v>31.73150266971777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23.8</v>
      </c>
      <c r="C23" s="363"/>
      <c r="D23" s="363"/>
      <c r="E23" s="169">
        <v>23.8</v>
      </c>
      <c r="F23" s="363"/>
      <c r="G23" s="364"/>
      <c r="H23" s="169">
        <v>23.81</v>
      </c>
      <c r="I23" s="94">
        <v>50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50</v>
      </c>
      <c r="F32" s="702">
        <f>A23</f>
        <v>2020</v>
      </c>
      <c r="G32" s="676">
        <f>IF(ISBLANK(J23),"",J23)</f>
        <v>0</v>
      </c>
      <c r="H32" s="676">
        <f>IF(ISBLANK(I23),"",I23)</f>
        <v>50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6</v>
      </c>
      <c r="C4" s="602">
        <v>0</v>
      </c>
      <c r="D4" s="602">
        <v>1</v>
      </c>
      <c r="E4" s="601">
        <v>1</v>
      </c>
      <c r="F4" s="602">
        <v>5.8</v>
      </c>
      <c r="G4" s="602">
        <v>0.8</v>
      </c>
    </row>
    <row r="5" spans="1:10" x14ac:dyDescent="0.25">
      <c r="A5" s="288">
        <v>2021</v>
      </c>
      <c r="B5" s="753">
        <v>2</v>
      </c>
      <c r="C5" s="753">
        <v>0</v>
      </c>
      <c r="D5" s="753">
        <v>1</v>
      </c>
      <c r="E5" s="755">
        <v>1</v>
      </c>
      <c r="F5" s="753">
        <v>2.6</v>
      </c>
      <c r="G5" s="753">
        <v>0.9</v>
      </c>
    </row>
    <row r="6" spans="1:10" x14ac:dyDescent="0.25">
      <c r="A6" s="220">
        <v>2022</v>
      </c>
      <c r="B6" s="754">
        <v>2</v>
      </c>
      <c r="C6" s="754">
        <v>0</v>
      </c>
      <c r="D6" s="754">
        <v>1</v>
      </c>
      <c r="E6" s="756">
        <v>1</v>
      </c>
      <c r="F6" s="754">
        <v>2.7</v>
      </c>
      <c r="G6" s="754">
        <v>0.9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6</v>
      </c>
      <c r="C11" s="80">
        <f>IF(ISBLANK(D4),"",D4)</f>
        <v>1</v>
      </c>
      <c r="E11" s="103">
        <f>A4</f>
        <v>2020</v>
      </c>
      <c r="F11" s="80">
        <f>IF(ISBLANK(B4),"",B4)</f>
        <v>6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2</v>
      </c>
      <c r="C13" s="83">
        <f>IF(ISBLANK(D6),"",D6)</f>
        <v>1</v>
      </c>
      <c r="D13" s="255"/>
      <c r="E13" s="156">
        <f t="shared" si="1"/>
        <v>2022</v>
      </c>
      <c r="F13" s="83">
        <f t="shared" si="2"/>
        <v>2</v>
      </c>
      <c r="G13" s="83">
        <f t="shared" si="3"/>
        <v>1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1</v>
      </c>
      <c r="E18" s="605">
        <f>A4</f>
        <v>2020</v>
      </c>
      <c r="F18" s="100">
        <f>IF(ISBLANK(C4),"",C4)</f>
        <v>0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1</v>
      </c>
      <c r="E20" s="156">
        <f t="shared" si="5"/>
        <v>2022</v>
      </c>
      <c r="F20" s="83">
        <f>IF(ISBLANK(C6),"",C6)</f>
        <v>0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882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9.8000000000000007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321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28.8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137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12.3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77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0.9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469</v>
      </c>
    </row>
    <row r="17" spans="2:3" x14ac:dyDescent="0.25">
      <c r="B17" s="255">
        <v>2021</v>
      </c>
      <c r="C17" s="1010">
        <v>358</v>
      </c>
    </row>
    <row r="18" spans="2:3" x14ac:dyDescent="0.25">
      <c r="B18" s="255">
        <v>2022</v>
      </c>
      <c r="C18" s="1010">
        <v>321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469</v>
      </c>
    </row>
    <row r="22" spans="2:3" x14ac:dyDescent="0.25">
      <c r="B22" s="638">
        <f>B17</f>
        <v>2021</v>
      </c>
      <c r="C22" s="638">
        <f t="shared" ref="C22:C23" si="0">IF(ISBLANK(C17),"",C17)</f>
        <v>358</v>
      </c>
    </row>
    <row r="23" spans="2:3" x14ac:dyDescent="0.25">
      <c r="B23" s="638">
        <f>B18</f>
        <v>2022</v>
      </c>
      <c r="C23" s="638">
        <f t="shared" si="0"/>
        <v>321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7</v>
      </c>
      <c r="C5" s="55">
        <v>21</v>
      </c>
      <c r="D5" s="55">
        <v>10</v>
      </c>
      <c r="E5" s="271">
        <f>SUM(B5:D5)</f>
        <v>38</v>
      </c>
      <c r="F5" s="71">
        <v>1277</v>
      </c>
      <c r="G5" s="70">
        <v>0.6</v>
      </c>
      <c r="H5" s="55">
        <v>0.4</v>
      </c>
      <c r="I5" s="110">
        <v>0.3</v>
      </c>
      <c r="J5" s="71">
        <v>13.2</v>
      </c>
    </row>
    <row r="6" spans="1:10" x14ac:dyDescent="0.25">
      <c r="A6" s="288">
        <v>2021</v>
      </c>
      <c r="B6" s="759">
        <v>10</v>
      </c>
      <c r="C6" s="760">
        <v>17</v>
      </c>
      <c r="D6" s="760">
        <v>13</v>
      </c>
      <c r="E6" s="272">
        <f>SUM(B6:D6)</f>
        <v>40</v>
      </c>
      <c r="F6" s="216">
        <v>936</v>
      </c>
      <c r="G6" s="459">
        <v>0.9</v>
      </c>
      <c r="H6" s="460">
        <v>0.3</v>
      </c>
      <c r="I6" s="765">
        <v>0.4</v>
      </c>
      <c r="J6" s="216">
        <v>10</v>
      </c>
    </row>
    <row r="7" spans="1:10" x14ac:dyDescent="0.25">
      <c r="A7" s="220">
        <v>2022</v>
      </c>
      <c r="B7" s="169">
        <v>8</v>
      </c>
      <c r="C7" s="94">
        <v>19</v>
      </c>
      <c r="D7" s="94">
        <v>11</v>
      </c>
      <c r="E7" s="449">
        <f>SUM(B7:D7)</f>
        <v>38</v>
      </c>
      <c r="F7" s="170">
        <v>882</v>
      </c>
      <c r="G7" s="169">
        <v>0.7</v>
      </c>
      <c r="H7" s="94">
        <v>0.4</v>
      </c>
      <c r="I7" s="171">
        <v>0.4</v>
      </c>
      <c r="J7" s="170">
        <v>9.8000000000000007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1277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936</v>
      </c>
      <c r="C14" s="28"/>
      <c r="D14" s="28"/>
      <c r="F14" s="627" t="s">
        <v>1534</v>
      </c>
      <c r="G14" s="623">
        <f>IF(ISBLANK(B7),"",B7)</f>
        <v>8</v>
      </c>
      <c r="I14" s="627" t="s">
        <v>1537</v>
      </c>
      <c r="J14" s="623">
        <f>IF(ISBLANK(B7),"",B7)</f>
        <v>8</v>
      </c>
    </row>
    <row r="15" spans="1:10" x14ac:dyDescent="0.25">
      <c r="A15" s="626">
        <f t="shared" ref="A15" si="1">A7</f>
        <v>2022</v>
      </c>
      <c r="B15" s="625">
        <f t="shared" si="0"/>
        <v>882</v>
      </c>
      <c r="C15" s="28"/>
      <c r="D15" s="28"/>
      <c r="F15" s="628" t="s">
        <v>1535</v>
      </c>
      <c r="G15" s="624">
        <f>IF(ISBLANK(C7),"",C7)</f>
        <v>19</v>
      </c>
      <c r="I15" s="628" t="s">
        <v>1546</v>
      </c>
      <c r="J15" s="624">
        <f>IF(ISBLANK(C7),"",C7)</f>
        <v>19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11</v>
      </c>
      <c r="I16" s="629" t="s">
        <v>1547</v>
      </c>
      <c r="J16" s="625">
        <f>IF(ISBLANK(D7),"",D7)</f>
        <v>11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0.7</v>
      </c>
    </row>
    <row r="22" spans="1:2" x14ac:dyDescent="0.25">
      <c r="A22" s="628" t="s">
        <v>472</v>
      </c>
      <c r="B22" s="624">
        <f>IF(ISBLANK(H7),"",H7)</f>
        <v>0.4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0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15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4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4.8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0</v>
      </c>
      <c r="C6" s="761"/>
      <c r="D6" s="761"/>
      <c r="E6" s="459">
        <v>0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3</v>
      </c>
      <c r="C7" s="761"/>
      <c r="D7" s="761"/>
      <c r="E7" s="459">
        <v>3.4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4</v>
      </c>
      <c r="C8" s="762"/>
      <c r="D8" s="762"/>
      <c r="E8" s="603">
        <v>4.8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0</v>
      </c>
      <c r="C16" s="757"/>
      <c r="I16" s="702">
        <f>A6</f>
        <v>2020</v>
      </c>
      <c r="J16" s="676">
        <f>IF(ISBLANK(E6),"",E6)</f>
        <v>0</v>
      </c>
      <c r="K16" s="758"/>
    </row>
    <row r="17" spans="1:10" x14ac:dyDescent="0.25">
      <c r="A17" s="703">
        <f>A7</f>
        <v>2021</v>
      </c>
      <c r="B17" s="855">
        <f>IF(ISBLANK(B7),"",B7)</f>
        <v>3</v>
      </c>
      <c r="C17" s="757"/>
      <c r="I17" s="703">
        <f>A7</f>
        <v>2021</v>
      </c>
      <c r="J17" s="855">
        <f>IF(ISBLANK(E7),"",E7)</f>
        <v>3.4</v>
      </c>
    </row>
    <row r="18" spans="1:10" x14ac:dyDescent="0.25">
      <c r="A18" s="704">
        <f>A8</f>
        <v>2022</v>
      </c>
      <c r="B18" s="678">
        <f>IF(ISBLANK(B8),"",B8)</f>
        <v>4</v>
      </c>
      <c r="C18" s="757"/>
      <c r="I18" s="704">
        <f>A8</f>
        <v>2022</v>
      </c>
      <c r="J18" s="678">
        <f>IF(ISBLANK(E8),"",E8)</f>
        <v>4.8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9</v>
      </c>
      <c r="D5" s="451">
        <f>IF(ISBLANK(B5),"",A5)</f>
        <v>2020</v>
      </c>
      <c r="E5" s="620">
        <f>IF(ISBLANK(B5),"",B5)</f>
        <v>9</v>
      </c>
      <c r="K5" s="219">
        <v>2020</v>
      </c>
      <c r="L5" s="657">
        <v>4.9000000000000004</v>
      </c>
    </row>
    <row r="6" spans="1:12" x14ac:dyDescent="0.25">
      <c r="A6" s="231">
        <v>2021</v>
      </c>
      <c r="B6" s="604">
        <v>8</v>
      </c>
      <c r="D6" s="452">
        <f>IF(ISBLANK(B6),"",A6)</f>
        <v>2021</v>
      </c>
      <c r="E6" s="621">
        <f>IF(ISBLANK(B6),"",B6)</f>
        <v>8</v>
      </c>
      <c r="K6" s="288">
        <v>2021</v>
      </c>
      <c r="L6" s="659">
        <v>1.7</v>
      </c>
    </row>
    <row r="7" spans="1:12" x14ac:dyDescent="0.25">
      <c r="A7" s="123">
        <v>2022</v>
      </c>
      <c r="B7" s="619">
        <v>8</v>
      </c>
      <c r="D7" s="381">
        <f>IF(ISBLANK(B7),"",A7)</f>
        <v>2022</v>
      </c>
      <c r="E7" s="622">
        <f>IF(ISBLANK(B7),"",B7)</f>
        <v>8</v>
      </c>
      <c r="K7" s="221">
        <v>2022</v>
      </c>
      <c r="L7" s="619">
        <v>1.8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</v>
      </c>
      <c r="C4" s="645">
        <v>5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</v>
      </c>
      <c r="C5" s="604">
        <v>21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0</v>
      </c>
      <c r="C6" s="604">
        <v>15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2413</v>
      </c>
      <c r="D5" s="645">
        <v>748</v>
      </c>
      <c r="E5" s="871">
        <v>30.6</v>
      </c>
      <c r="F5" s="1048">
        <v>27.6</v>
      </c>
      <c r="G5" s="1048">
        <v>33.799999999999997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4</v>
      </c>
      <c r="C6" s="659">
        <v>2335</v>
      </c>
      <c r="D6" s="659">
        <v>751</v>
      </c>
      <c r="E6" s="659">
        <v>31.6</v>
      </c>
      <c r="F6" s="659">
        <v>27.7</v>
      </c>
      <c r="G6" s="659">
        <v>35.799999999999997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2261</v>
      </c>
      <c r="D7" s="619">
        <v>525</v>
      </c>
      <c r="E7" s="619">
        <v>22.9</v>
      </c>
      <c r="F7" s="619">
        <v>23.2</v>
      </c>
      <c r="G7" s="619">
        <v>22.6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38.5</v>
      </c>
      <c r="C4" s="657">
        <v>150</v>
      </c>
      <c r="D4" s="657">
        <v>12.3</v>
      </c>
      <c r="E4" s="657">
        <v>93</v>
      </c>
      <c r="F4" s="657">
        <v>1</v>
      </c>
      <c r="G4" s="657">
        <v>7</v>
      </c>
      <c r="H4" s="657">
        <v>1</v>
      </c>
      <c r="I4" s="657">
        <v>10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30.7</v>
      </c>
      <c r="C5" s="604">
        <v>134</v>
      </c>
      <c r="D5" s="604">
        <v>11.5</v>
      </c>
      <c r="E5" s="604">
        <v>89</v>
      </c>
      <c r="F5" s="604">
        <v>1</v>
      </c>
      <c r="G5" s="604">
        <v>3</v>
      </c>
      <c r="H5" s="604">
        <v>1</v>
      </c>
      <c r="I5" s="604">
        <v>11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28.8</v>
      </c>
      <c r="C6" s="619">
        <v>137</v>
      </c>
      <c r="D6" s="619">
        <v>12.3</v>
      </c>
      <c r="E6" s="619">
        <v>77</v>
      </c>
      <c r="F6" s="619">
        <v>0.9</v>
      </c>
      <c r="G6" s="619">
        <v>3</v>
      </c>
      <c r="H6" s="619">
        <v>1</v>
      </c>
      <c r="I6" s="619">
        <v>14</v>
      </c>
      <c r="J6" s="619">
        <v>0.5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59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9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42</v>
      </c>
      <c r="C4" s="1015">
        <v>20</v>
      </c>
      <c r="D4" s="1015">
        <v>22</v>
      </c>
      <c r="E4" s="1014">
        <v>278</v>
      </c>
      <c r="F4" s="1015">
        <v>150</v>
      </c>
      <c r="G4" s="1015">
        <v>128</v>
      </c>
      <c r="H4" s="1016">
        <v>4.3</v>
      </c>
      <c r="I4" s="1016">
        <v>28.4</v>
      </c>
      <c r="J4" s="1016">
        <v>-24.1</v>
      </c>
      <c r="K4" s="70">
        <v>87</v>
      </c>
      <c r="L4" s="55">
        <v>36</v>
      </c>
      <c r="M4" s="110">
        <v>51</v>
      </c>
      <c r="N4" s="55">
        <v>124</v>
      </c>
      <c r="O4" s="55">
        <v>47</v>
      </c>
      <c r="P4" s="110">
        <v>77</v>
      </c>
    </row>
    <row r="5" spans="1:17" x14ac:dyDescent="0.25">
      <c r="A5" s="288">
        <v>2021</v>
      </c>
      <c r="B5" s="1017">
        <v>42</v>
      </c>
      <c r="C5" s="1018">
        <v>22</v>
      </c>
      <c r="D5" s="1018">
        <v>20</v>
      </c>
      <c r="E5" s="1017">
        <v>311</v>
      </c>
      <c r="F5" s="1018">
        <v>157</v>
      </c>
      <c r="G5" s="1018">
        <v>154</v>
      </c>
      <c r="H5" s="1019">
        <v>4.4000000000000004</v>
      </c>
      <c r="I5" s="1019">
        <v>32.700000000000003</v>
      </c>
      <c r="J5" s="1019">
        <v>-28.3</v>
      </c>
      <c r="K5" s="214">
        <v>127</v>
      </c>
      <c r="L5" s="58">
        <v>56</v>
      </c>
      <c r="M5" s="162">
        <v>71</v>
      </c>
      <c r="N5" s="58">
        <v>170</v>
      </c>
      <c r="O5" s="58">
        <v>71</v>
      </c>
      <c r="P5" s="162">
        <v>99</v>
      </c>
    </row>
    <row r="6" spans="1:17" x14ac:dyDescent="0.25">
      <c r="A6" s="221">
        <v>2022</v>
      </c>
      <c r="B6" s="1020">
        <v>48</v>
      </c>
      <c r="C6" s="1021">
        <v>24</v>
      </c>
      <c r="D6" s="1021">
        <v>24</v>
      </c>
      <c r="E6" s="1020">
        <v>254</v>
      </c>
      <c r="F6" s="1021">
        <v>148</v>
      </c>
      <c r="G6" s="1021">
        <v>106</v>
      </c>
      <c r="H6" s="1022">
        <v>5.2</v>
      </c>
      <c r="I6" s="1022">
        <v>27.7</v>
      </c>
      <c r="J6" s="1022">
        <v>-22.4</v>
      </c>
      <c r="K6" s="1023">
        <v>131</v>
      </c>
      <c r="L6" s="1024">
        <v>62</v>
      </c>
      <c r="M6" s="1025">
        <v>69</v>
      </c>
      <c r="N6" s="1024">
        <v>189</v>
      </c>
      <c r="O6" s="1024">
        <v>86</v>
      </c>
      <c r="P6" s="1025">
        <v>103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22</v>
      </c>
      <c r="C13" s="321">
        <f>IF(ISBLANK(C4),"",C4)</f>
        <v>20</v>
      </c>
      <c r="D13" s="366"/>
      <c r="E13" s="324">
        <f>A4</f>
        <v>2020</v>
      </c>
      <c r="F13" s="321">
        <f>IF(ISBLANK(G4),"",G4)</f>
        <v>128</v>
      </c>
      <c r="G13" s="321">
        <f>IF(ISBLANK(F4),"",F4)</f>
        <v>150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20</v>
      </c>
      <c r="C14" s="322">
        <f t="shared" ref="C14:C15" si="2">IF(ISBLANK(C5),"",C5)</f>
        <v>22</v>
      </c>
      <c r="D14" s="366"/>
      <c r="E14" s="325">
        <f t="shared" ref="E14:E15" si="3">A5</f>
        <v>2021</v>
      </c>
      <c r="F14" s="322">
        <f t="shared" ref="F14:F15" si="4">IF(ISBLANK(G5),"",G5)</f>
        <v>154</v>
      </c>
      <c r="G14" s="322">
        <f t="shared" ref="G14:G15" si="5">IF(ISBLANK(F5),"",F5)</f>
        <v>157</v>
      </c>
      <c r="H14" s="391"/>
      <c r="I14" s="391"/>
      <c r="J14" s="48"/>
      <c r="K14" s="327" t="s">
        <v>544</v>
      </c>
      <c r="L14" s="330">
        <f>IF(ISBLANK(K4),"",K4)</f>
        <v>87</v>
      </c>
      <c r="M14" s="330">
        <f>IF(ISBLANK(K5),"",K5)</f>
        <v>127</v>
      </c>
      <c r="N14" s="330">
        <f>IF(ISBLANK(K6),"",K6)</f>
        <v>131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24</v>
      </c>
      <c r="C15" s="323">
        <f t="shared" si="2"/>
        <v>24</v>
      </c>
      <c r="E15" s="326">
        <f t="shared" si="3"/>
        <v>2022</v>
      </c>
      <c r="F15" s="323">
        <f t="shared" si="4"/>
        <v>106</v>
      </c>
      <c r="G15" s="323">
        <f t="shared" si="5"/>
        <v>148</v>
      </c>
      <c r="H15" s="213"/>
      <c r="I15" s="213"/>
      <c r="J15" s="28"/>
      <c r="K15" s="328" t="s">
        <v>543</v>
      </c>
      <c r="L15" s="331">
        <f>IF(ISBLANK(N4),"",N4)</f>
        <v>124</v>
      </c>
      <c r="M15" s="331">
        <f>IF(ISBLANK(N5),"",N5)</f>
        <v>170</v>
      </c>
      <c r="N15" s="331">
        <f>IF(ISBLANK(N6),"",N6)</f>
        <v>189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87</v>
      </c>
      <c r="M19" s="330">
        <f>IF(ISBLANK(K5),"",K5)</f>
        <v>127</v>
      </c>
      <c r="N19" s="330">
        <f>IF(ISBLANK(K6),"",K6)</f>
        <v>131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124</v>
      </c>
      <c r="M20" s="331">
        <f>IF(ISBLANK(N5),"",N5)</f>
        <v>170</v>
      </c>
      <c r="N20" s="331">
        <f>IF(ISBLANK(N6),"",N6)</f>
        <v>189</v>
      </c>
      <c r="O20" s="366"/>
    </row>
    <row r="21" spans="1:15" x14ac:dyDescent="0.25">
      <c r="A21" s="324">
        <f>A4</f>
        <v>2020</v>
      </c>
      <c r="B21" s="321">
        <f>IF(ISBLANK(D4),"",D4)</f>
        <v>22</v>
      </c>
      <c r="C21" s="321">
        <f>IF(ISBLANK(C4),"",C4)</f>
        <v>20</v>
      </c>
      <c r="E21" s="324">
        <f>A4</f>
        <v>2020</v>
      </c>
      <c r="F21" s="321">
        <f>IF(ISBLANK(G4),"",G4)</f>
        <v>128</v>
      </c>
      <c r="G21" s="321">
        <f>IF(ISBLANK(F4),"",F4)</f>
        <v>150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20</v>
      </c>
      <c r="C22" s="322">
        <f t="shared" ref="C22:C23" si="8">IF(ISBLANK(C5),"",C5)</f>
        <v>22</v>
      </c>
      <c r="E22" s="325">
        <f t="shared" ref="E22:E23" si="9">A5</f>
        <v>2021</v>
      </c>
      <c r="F22" s="322">
        <f t="shared" ref="F22:F23" si="10">IF(ISBLANK(G5),"",G5)</f>
        <v>154</v>
      </c>
      <c r="G22" s="322">
        <f t="shared" ref="G22:G23" si="11">IF(ISBLANK(F5),"",F5)</f>
        <v>157</v>
      </c>
    </row>
    <row r="23" spans="1:15" x14ac:dyDescent="0.25">
      <c r="A23" s="326">
        <f t="shared" si="6"/>
        <v>2022</v>
      </c>
      <c r="B23" s="323">
        <f t="shared" si="7"/>
        <v>24</v>
      </c>
      <c r="C23" s="323">
        <f t="shared" si="8"/>
        <v>24</v>
      </c>
      <c r="E23" s="326">
        <f t="shared" si="9"/>
        <v>2022</v>
      </c>
      <c r="F23" s="323">
        <f t="shared" si="10"/>
        <v>106</v>
      </c>
      <c r="G23" s="323">
        <f t="shared" si="11"/>
        <v>148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3</v>
      </c>
      <c r="C5" s="613"/>
      <c r="D5" s="613"/>
      <c r="E5" s="601">
        <v>20</v>
      </c>
      <c r="F5" s="618"/>
      <c r="G5" s="947"/>
      <c r="H5" s="601">
        <v>81</v>
      </c>
      <c r="I5" s="618">
        <v>19</v>
      </c>
      <c r="J5" s="618">
        <v>62</v>
      </c>
      <c r="K5" s="618"/>
      <c r="L5" s="947"/>
    </row>
    <row r="6" spans="1:12" x14ac:dyDescent="0.25">
      <c r="A6" s="288">
        <v>2021</v>
      </c>
      <c r="B6" s="603">
        <v>2</v>
      </c>
      <c r="C6" s="614"/>
      <c r="D6" s="614"/>
      <c r="E6" s="1043">
        <v>13</v>
      </c>
      <c r="F6" s="1037"/>
      <c r="G6" s="982"/>
      <c r="H6" s="1043">
        <v>64</v>
      </c>
      <c r="I6" s="1037">
        <v>16</v>
      </c>
      <c r="J6" s="1037">
        <v>48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9</v>
      </c>
      <c r="F7" s="1037"/>
      <c r="G7" s="982"/>
      <c r="H7" s="1043">
        <v>59</v>
      </c>
      <c r="I7" s="1037">
        <v>12</v>
      </c>
      <c r="J7" s="1037">
        <v>47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12</v>
      </c>
    </row>
    <row r="15" spans="1:12" ht="30" x14ac:dyDescent="0.25">
      <c r="A15" s="835" t="s">
        <v>1551</v>
      </c>
      <c r="B15" s="625">
        <f>IF(ISBLANK(J7),"",J7)</f>
        <v>47</v>
      </c>
    </row>
    <row r="17" spans="1:2" x14ac:dyDescent="0.25">
      <c r="A17" s="627" t="s">
        <v>1548</v>
      </c>
      <c r="B17" s="623">
        <f>IF(ISBLANK(I7),"",I7)</f>
        <v>12</v>
      </c>
    </row>
    <row r="18" spans="1:2" x14ac:dyDescent="0.25">
      <c r="A18" s="629" t="s">
        <v>1549</v>
      </c>
      <c r="B18" s="625">
        <f>IF(ISBLANK(J7),"",J7)</f>
        <v>47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77.8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30.4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75.599999999999994</v>
      </c>
      <c r="C6" s="616">
        <v>21.6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73.7</v>
      </c>
      <c r="C10" s="616">
        <v>21.7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77.8</v>
      </c>
      <c r="C14" s="73">
        <v>30.4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250.232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112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4085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32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2205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20490.099999999999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39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28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250.232</v>
      </c>
      <c r="C5" s="613">
        <v>160.25399999999999</v>
      </c>
      <c r="D5" s="753">
        <v>2925</v>
      </c>
      <c r="E5" s="753">
        <v>30</v>
      </c>
      <c r="G5" s="360">
        <v>2014</v>
      </c>
      <c r="H5" s="70">
        <v>19686.78</v>
      </c>
      <c r="I5" s="55">
        <v>12139.46</v>
      </c>
      <c r="J5" s="55">
        <v>7547.32</v>
      </c>
      <c r="K5" s="71">
        <v>37</v>
      </c>
    </row>
    <row r="6" spans="1:12" x14ac:dyDescent="0.25">
      <c r="A6" s="288">
        <v>2021</v>
      </c>
      <c r="B6" s="603">
        <v>250.232</v>
      </c>
      <c r="C6" s="614">
        <v>160.25399999999999</v>
      </c>
      <c r="D6" s="961">
        <v>2707</v>
      </c>
      <c r="E6" s="961">
        <v>29</v>
      </c>
      <c r="G6" s="482">
        <v>2017</v>
      </c>
      <c r="H6" s="214">
        <v>19818.77</v>
      </c>
      <c r="I6" s="58">
        <v>12232.15</v>
      </c>
      <c r="J6" s="58">
        <v>7586.62</v>
      </c>
      <c r="K6" s="216">
        <v>37</v>
      </c>
    </row>
    <row r="7" spans="1:12" x14ac:dyDescent="0.25">
      <c r="A7" s="220">
        <v>2022</v>
      </c>
      <c r="B7" s="603">
        <v>250.232</v>
      </c>
      <c r="C7" s="614">
        <v>160.25399999999999</v>
      </c>
      <c r="D7" s="961">
        <v>2553</v>
      </c>
      <c r="E7" s="961">
        <v>28</v>
      </c>
      <c r="G7" s="484">
        <v>2020</v>
      </c>
      <c r="H7" s="72">
        <v>20490.099999999999</v>
      </c>
      <c r="I7" s="61">
        <v>12256.93</v>
      </c>
      <c r="J7" s="61">
        <v>8233.17</v>
      </c>
      <c r="K7" s="73">
        <v>39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160.25399999999999</v>
      </c>
      <c r="D14" s="633">
        <f>A5</f>
        <v>2020</v>
      </c>
      <c r="E14" s="627">
        <f>IF(ISBLANK(D5),"",D5)</f>
        <v>2925</v>
      </c>
      <c r="F14" s="213"/>
      <c r="G14" s="636" t="s">
        <v>933</v>
      </c>
      <c r="H14" s="623">
        <f>IF(ISBLANK(J7),"",J7)</f>
        <v>8233.17</v>
      </c>
      <c r="I14" s="213"/>
      <c r="J14" s="213"/>
    </row>
    <row r="15" spans="1:12" x14ac:dyDescent="0.25">
      <c r="A15" s="872" t="s">
        <v>16</v>
      </c>
      <c r="B15" s="632">
        <f>IF(ISBLANK(B7),"",B7)</f>
        <v>250.232</v>
      </c>
      <c r="D15" s="634">
        <f t="shared" ref="D15:D16" si="0">A6</f>
        <v>2021</v>
      </c>
      <c r="E15" s="628">
        <f>IF(ISBLANK(D6),"",D6)</f>
        <v>2707</v>
      </c>
      <c r="F15" s="213"/>
      <c r="G15" s="637" t="s">
        <v>934</v>
      </c>
      <c r="H15" s="625">
        <f>IF(ISBLANK(I7),"",I7)</f>
        <v>12256.93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2553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160.25399999999999</v>
      </c>
      <c r="F19" s="255"/>
      <c r="G19" s="636" t="s">
        <v>537</v>
      </c>
      <c r="H19" s="623">
        <f>IF(ISBLANK(J7),"",J7)</f>
        <v>8233.17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250.232</v>
      </c>
      <c r="F20" s="255"/>
      <c r="G20" s="637" t="s">
        <v>536</v>
      </c>
      <c r="H20" s="625">
        <f>IF(ISBLANK(I7),"",I7)</f>
        <v>12256.93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</v>
      </c>
      <c r="C5" s="1101">
        <v>4085</v>
      </c>
      <c r="D5" s="1102">
        <v>112</v>
      </c>
      <c r="E5" s="1101">
        <v>2205</v>
      </c>
      <c r="F5" s="1102">
        <v>32</v>
      </c>
    </row>
    <row r="6" spans="1:9" x14ac:dyDescent="0.25">
      <c r="A6" s="220">
        <v>2021</v>
      </c>
      <c r="B6" s="1101">
        <v>0.1</v>
      </c>
      <c r="C6" s="1101">
        <v>4085</v>
      </c>
      <c r="D6" s="1102">
        <v>112</v>
      </c>
      <c r="E6" s="1101">
        <v>2205</v>
      </c>
      <c r="F6" s="1102">
        <v>32</v>
      </c>
    </row>
    <row r="7" spans="1:9" x14ac:dyDescent="0.25">
      <c r="A7" s="221">
        <v>2022</v>
      </c>
      <c r="B7" s="73">
        <v>0</v>
      </c>
      <c r="C7" s="73">
        <v>4085</v>
      </c>
      <c r="D7" s="73">
        <v>112</v>
      </c>
      <c r="E7" s="73">
        <v>2205</v>
      </c>
      <c r="F7" s="73">
        <v>32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0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0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0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7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0</v>
      </c>
      <c r="C5" s="460">
        <v>0</v>
      </c>
      <c r="D5" s="460">
        <v>0</v>
      </c>
      <c r="E5" s="459">
        <v>0</v>
      </c>
      <c r="F5" s="460">
        <v>0</v>
      </c>
      <c r="G5" s="460">
        <v>0</v>
      </c>
      <c r="H5" s="459">
        <v>0</v>
      </c>
      <c r="I5" s="765">
        <v>0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68</v>
      </c>
      <c r="C6" s="460">
        <v>68</v>
      </c>
      <c r="D6" s="460">
        <v>0</v>
      </c>
      <c r="E6" s="459">
        <v>215</v>
      </c>
      <c r="F6" s="460">
        <v>215</v>
      </c>
      <c r="G6" s="460">
        <v>0</v>
      </c>
      <c r="H6" s="459">
        <v>3.2</v>
      </c>
      <c r="I6" s="765">
        <v>0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</v>
      </c>
      <c r="C7" s="614">
        <v>0</v>
      </c>
      <c r="D7" s="614">
        <v>1</v>
      </c>
      <c r="E7" s="603">
        <v>7</v>
      </c>
      <c r="F7" s="614">
        <v>0</v>
      </c>
      <c r="G7" s="614">
        <v>7</v>
      </c>
      <c r="H7" s="949">
        <v>0</v>
      </c>
      <c r="I7" s="950">
        <v>7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0</v>
      </c>
      <c r="C14" s="676">
        <f t="shared" ref="C14:D14" si="0">IF(ISBLANK(C5),"",C5)</f>
        <v>0</v>
      </c>
      <c r="D14" s="671">
        <f t="shared" si="0"/>
        <v>0</v>
      </c>
      <c r="F14" s="886">
        <f>A5</f>
        <v>2020</v>
      </c>
      <c r="G14" s="676">
        <f>IF(ISBLANK(E5),"",E5)</f>
        <v>0</v>
      </c>
      <c r="H14" s="676">
        <f t="shared" ref="H14:I16" si="1">IF(ISBLANK(F5),"",F5)</f>
        <v>0</v>
      </c>
      <c r="I14" s="671">
        <f t="shared" si="1"/>
        <v>0</v>
      </c>
      <c r="J14" s="758"/>
      <c r="K14" s="886">
        <f>A5</f>
        <v>2020</v>
      </c>
      <c r="L14" s="676">
        <f>IF(ISBLANK(H5),"",H5)</f>
        <v>0</v>
      </c>
      <c r="M14" s="671">
        <f>IF(ISBLANK(I5),"",I5)</f>
        <v>0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68</v>
      </c>
      <c r="C15" s="881">
        <f t="shared" si="3"/>
        <v>68</v>
      </c>
      <c r="D15" s="888">
        <f t="shared" si="3"/>
        <v>0</v>
      </c>
      <c r="F15" s="892">
        <f t="shared" ref="F15:F16" si="4">A6</f>
        <v>2021</v>
      </c>
      <c r="G15" s="855">
        <f t="shared" ref="G15:G16" si="5">IF(ISBLANK(E6),"",E6)</f>
        <v>215</v>
      </c>
      <c r="H15" s="855">
        <f t="shared" si="1"/>
        <v>215</v>
      </c>
      <c r="I15" s="672">
        <f t="shared" si="1"/>
        <v>0</v>
      </c>
      <c r="J15" s="213"/>
      <c r="K15" s="892">
        <f t="shared" ref="K15:K16" si="6">A6</f>
        <v>2021</v>
      </c>
      <c r="L15" s="855">
        <f t="shared" ref="L15:M16" si="7">IF(ISBLANK(H6),"",H6)</f>
        <v>3.2</v>
      </c>
      <c r="M15" s="672">
        <f t="shared" si="7"/>
        <v>0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</v>
      </c>
      <c r="C16" s="890">
        <f t="shared" si="3"/>
        <v>0</v>
      </c>
      <c r="D16" s="891">
        <f t="shared" si="3"/>
        <v>1</v>
      </c>
      <c r="F16" s="893">
        <f t="shared" si="4"/>
        <v>2022</v>
      </c>
      <c r="G16" s="678">
        <f t="shared" si="5"/>
        <v>7</v>
      </c>
      <c r="H16" s="678">
        <f t="shared" si="1"/>
        <v>0</v>
      </c>
      <c r="I16" s="673">
        <f t="shared" si="1"/>
        <v>7</v>
      </c>
      <c r="J16" s="213"/>
      <c r="K16" s="893">
        <f t="shared" si="6"/>
        <v>2022</v>
      </c>
      <c r="L16" s="678">
        <f t="shared" si="7"/>
        <v>0</v>
      </c>
      <c r="M16" s="673">
        <f t="shared" si="7"/>
        <v>7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0</v>
      </c>
      <c r="C22" s="676">
        <f t="shared" ref="C22:D22" si="8">IF(ISBLANK(C5),"",C5)</f>
        <v>0</v>
      </c>
      <c r="D22" s="671">
        <f t="shared" si="8"/>
        <v>0</v>
      </c>
      <c r="F22" s="886">
        <f>A5</f>
        <v>2020</v>
      </c>
      <c r="G22" s="676">
        <f>IF(ISBLANK(E5),"",E5)</f>
        <v>0</v>
      </c>
      <c r="H22" s="676">
        <f t="shared" ref="H22:I24" si="9">IF(ISBLANK(F5),"",F5)</f>
        <v>0</v>
      </c>
      <c r="I22" s="671">
        <f t="shared" si="9"/>
        <v>0</v>
      </c>
      <c r="J22" s="758"/>
      <c r="K22" s="886">
        <f>A5</f>
        <v>2020</v>
      </c>
      <c r="L22" s="676">
        <f>IF(ISBLANK(H5),"",H5)</f>
        <v>0</v>
      </c>
      <c r="M22" s="671">
        <f>IF(ISBLANK(I5),"",I5)</f>
        <v>0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68</v>
      </c>
      <c r="C23" s="855">
        <f t="shared" si="11"/>
        <v>68</v>
      </c>
      <c r="D23" s="672">
        <f t="shared" si="11"/>
        <v>0</v>
      </c>
      <c r="F23" s="892">
        <f t="shared" ref="F23:F24" si="12">A6</f>
        <v>2021</v>
      </c>
      <c r="G23" s="855">
        <f t="shared" ref="G23:G24" si="13">IF(ISBLANK(E6),"",E6)</f>
        <v>215</v>
      </c>
      <c r="H23" s="855">
        <f t="shared" si="9"/>
        <v>215</v>
      </c>
      <c r="I23" s="672">
        <f t="shared" si="9"/>
        <v>0</v>
      </c>
      <c r="J23" s="213"/>
      <c r="K23" s="892">
        <f t="shared" ref="K23:K24" si="14">A6</f>
        <v>2021</v>
      </c>
      <c r="L23" s="855">
        <f t="shared" ref="L23:M24" si="15">IF(ISBLANK(H6),"",H6)</f>
        <v>3.2</v>
      </c>
      <c r="M23" s="672">
        <f t="shared" si="15"/>
        <v>0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</v>
      </c>
      <c r="C24" s="678">
        <f t="shared" si="11"/>
        <v>0</v>
      </c>
      <c r="D24" s="673">
        <f t="shared" si="11"/>
        <v>1</v>
      </c>
      <c r="F24" s="893">
        <f t="shared" si="12"/>
        <v>2022</v>
      </c>
      <c r="G24" s="678">
        <f t="shared" si="13"/>
        <v>7</v>
      </c>
      <c r="H24" s="678">
        <f t="shared" si="9"/>
        <v>0</v>
      </c>
      <c r="I24" s="673">
        <f t="shared" si="9"/>
        <v>7</v>
      </c>
      <c r="J24" s="213"/>
      <c r="K24" s="893">
        <f t="shared" si="14"/>
        <v>2022</v>
      </c>
      <c r="L24" s="678">
        <f t="shared" si="15"/>
        <v>0</v>
      </c>
      <c r="M24" s="673">
        <f t="shared" si="15"/>
        <v>7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18</v>
      </c>
      <c r="C3" s="71">
        <v>7</v>
      </c>
      <c r="D3" s="71">
        <v>14.6</v>
      </c>
      <c r="F3" s="105" t="s">
        <v>545</v>
      </c>
      <c r="G3" s="97">
        <f>IF(ISBLANK(B3),"",B3)</f>
        <v>18</v>
      </c>
      <c r="H3" s="97">
        <f>IF(ISBLANK(B4),"",B4)</f>
        <v>23</v>
      </c>
      <c r="I3" s="97">
        <f>IF(ISBLANK(B5),"",B5)</f>
        <v>8</v>
      </c>
      <c r="J3" s="367"/>
    </row>
    <row r="4" spans="1:12" x14ac:dyDescent="0.25">
      <c r="A4" s="288">
        <v>2021</v>
      </c>
      <c r="B4" s="216">
        <v>23</v>
      </c>
      <c r="C4" s="216">
        <v>12</v>
      </c>
      <c r="D4" s="216">
        <v>14.9</v>
      </c>
      <c r="F4" s="130" t="s">
        <v>546</v>
      </c>
      <c r="G4" s="98">
        <f>IF(ISBLANK(C3),"",C3)</f>
        <v>7</v>
      </c>
      <c r="H4" s="98">
        <f>IF(ISBLANK(C4),"",C4)</f>
        <v>12</v>
      </c>
      <c r="I4" s="98">
        <f>IF(ISBLANK(C5),"",C5)</f>
        <v>13</v>
      </c>
      <c r="J4" s="367"/>
    </row>
    <row r="5" spans="1:12" x14ac:dyDescent="0.25">
      <c r="A5" s="220">
        <v>2022</v>
      </c>
      <c r="B5" s="170">
        <v>8</v>
      </c>
      <c r="C5" s="170">
        <v>13</v>
      </c>
      <c r="D5" s="170">
        <v>12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18</v>
      </c>
      <c r="H8" s="97">
        <f>IF(ISBLANK(B4),"",B4)</f>
        <v>23</v>
      </c>
      <c r="I8" s="97">
        <f>IF(ISBLANK(B5),"",B5)</f>
        <v>8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7</v>
      </c>
      <c r="H9" s="98">
        <f>IF(ISBLANK(C4),"",C4)</f>
        <v>12</v>
      </c>
      <c r="I9" s="98">
        <f>IF(ISBLANK(C5),"",C5)</f>
        <v>13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14.6</v>
      </c>
      <c r="H13" s="132">
        <f>IF(ISBLANK(D4),"",D4)</f>
        <v>14.9</v>
      </c>
      <c r="I13" s="132">
        <f>IF(ISBLANK(D5),"",D5)</f>
        <v>12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128</v>
      </c>
      <c r="C4" s="110">
        <v>124</v>
      </c>
      <c r="E4" s="29" t="s">
        <v>548</v>
      </c>
      <c r="F4" s="165">
        <f>B4/($B$22+$C$22)*100</f>
        <v>1.3947913261414404</v>
      </c>
      <c r="G4" s="165">
        <f>C4/($B$22+$C$22)*100</f>
        <v>1.3512040971995205</v>
      </c>
      <c r="J4" s="29" t="s">
        <v>548</v>
      </c>
      <c r="K4" s="165">
        <f>G4</f>
        <v>1.3512040971995205</v>
      </c>
    </row>
    <row r="5" spans="1:11" x14ac:dyDescent="0.25">
      <c r="A5" s="204" t="s">
        <v>549</v>
      </c>
      <c r="B5" s="214">
        <v>163</v>
      </c>
      <c r="C5" s="162">
        <v>146</v>
      </c>
      <c r="E5" s="29" t="s">
        <v>549</v>
      </c>
      <c r="F5" s="165">
        <f t="shared" ref="F5:G21" si="0">B5/($B$22+$C$22)*100</f>
        <v>1.7761795793832407</v>
      </c>
      <c r="G5" s="165">
        <f t="shared" si="0"/>
        <v>1.5909338563800808</v>
      </c>
      <c r="J5" s="29" t="s">
        <v>549</v>
      </c>
      <c r="K5" s="165">
        <f t="shared" ref="K5:K21" si="1">G5</f>
        <v>1.5909338563800808</v>
      </c>
    </row>
    <row r="6" spans="1:11" x14ac:dyDescent="0.25">
      <c r="A6" s="204" t="s">
        <v>550</v>
      </c>
      <c r="B6" s="214">
        <v>167</v>
      </c>
      <c r="C6" s="162">
        <v>160</v>
      </c>
      <c r="E6" s="29" t="s">
        <v>550</v>
      </c>
      <c r="F6" s="165">
        <f t="shared" si="0"/>
        <v>1.8197668083251608</v>
      </c>
      <c r="G6" s="165">
        <f t="shared" si="0"/>
        <v>1.7434891576768006</v>
      </c>
      <c r="J6" s="29" t="s">
        <v>550</v>
      </c>
      <c r="K6" s="165">
        <f t="shared" si="1"/>
        <v>1.7434891576768006</v>
      </c>
    </row>
    <row r="7" spans="1:11" x14ac:dyDescent="0.25">
      <c r="A7" s="204" t="s">
        <v>551</v>
      </c>
      <c r="B7" s="214">
        <v>187</v>
      </c>
      <c r="C7" s="162">
        <v>214</v>
      </c>
      <c r="E7" s="29" t="s">
        <v>551</v>
      </c>
      <c r="F7" s="165">
        <f t="shared" si="0"/>
        <v>2.0377029530347608</v>
      </c>
      <c r="G7" s="165">
        <f t="shared" si="0"/>
        <v>2.3319167483927208</v>
      </c>
      <c r="J7" s="29" t="s">
        <v>551</v>
      </c>
      <c r="K7" s="165">
        <f t="shared" si="1"/>
        <v>2.3319167483927208</v>
      </c>
    </row>
    <row r="8" spans="1:11" x14ac:dyDescent="0.25">
      <c r="A8" s="204" t="s">
        <v>552</v>
      </c>
      <c r="B8" s="214">
        <v>153</v>
      </c>
      <c r="C8" s="162">
        <v>195</v>
      </c>
      <c r="E8" s="29" t="s">
        <v>552</v>
      </c>
      <c r="F8" s="165">
        <f t="shared" si="0"/>
        <v>1.6672115070284408</v>
      </c>
      <c r="G8" s="165">
        <f t="shared" si="0"/>
        <v>2.1248774109186011</v>
      </c>
      <c r="J8" s="29" t="s">
        <v>552</v>
      </c>
      <c r="K8" s="165">
        <f t="shared" si="1"/>
        <v>2.1248774109186011</v>
      </c>
    </row>
    <row r="9" spans="1:11" x14ac:dyDescent="0.25">
      <c r="A9" s="204" t="s">
        <v>553</v>
      </c>
      <c r="B9" s="214">
        <v>178</v>
      </c>
      <c r="C9" s="162">
        <v>222</v>
      </c>
      <c r="E9" s="29" t="s">
        <v>553</v>
      </c>
      <c r="F9" s="165">
        <f t="shared" si="0"/>
        <v>1.9396316879154409</v>
      </c>
      <c r="G9" s="165">
        <f t="shared" si="0"/>
        <v>2.419091206276561</v>
      </c>
      <c r="J9" s="29" t="s">
        <v>553</v>
      </c>
      <c r="K9" s="165">
        <f t="shared" si="1"/>
        <v>2.419091206276561</v>
      </c>
    </row>
    <row r="10" spans="1:11" x14ac:dyDescent="0.25">
      <c r="A10" s="204" t="s">
        <v>554</v>
      </c>
      <c r="B10" s="214">
        <v>182</v>
      </c>
      <c r="C10" s="162">
        <v>246</v>
      </c>
      <c r="E10" s="29" t="s">
        <v>554</v>
      </c>
      <c r="F10" s="165">
        <f t="shared" si="0"/>
        <v>1.9832189168573606</v>
      </c>
      <c r="G10" s="165">
        <f t="shared" si="0"/>
        <v>2.6806145799280809</v>
      </c>
      <c r="J10" s="29" t="s">
        <v>554</v>
      </c>
      <c r="K10" s="165">
        <f t="shared" si="1"/>
        <v>2.6806145799280809</v>
      </c>
    </row>
    <row r="11" spans="1:11" x14ac:dyDescent="0.25">
      <c r="A11" s="204" t="s">
        <v>555</v>
      </c>
      <c r="B11" s="214">
        <v>229</v>
      </c>
      <c r="C11" s="162">
        <v>296</v>
      </c>
      <c r="E11" s="29" t="s">
        <v>555</v>
      </c>
      <c r="F11" s="165">
        <f t="shared" si="0"/>
        <v>2.4953688569249208</v>
      </c>
      <c r="G11" s="165">
        <f t="shared" si="0"/>
        <v>3.2254549417020812</v>
      </c>
      <c r="J11" s="29" t="s">
        <v>555</v>
      </c>
      <c r="K11" s="165">
        <f t="shared" si="1"/>
        <v>3.2254549417020812</v>
      </c>
    </row>
    <row r="12" spans="1:11" x14ac:dyDescent="0.25">
      <c r="A12" s="204" t="s">
        <v>556</v>
      </c>
      <c r="B12" s="214">
        <v>262</v>
      </c>
      <c r="C12" s="162">
        <v>310</v>
      </c>
      <c r="E12" s="29" t="s">
        <v>556</v>
      </c>
      <c r="F12" s="165">
        <f t="shared" si="0"/>
        <v>2.854963495695761</v>
      </c>
      <c r="G12" s="165">
        <f t="shared" si="0"/>
        <v>3.3780102429988017</v>
      </c>
      <c r="J12" s="29" t="s">
        <v>556</v>
      </c>
      <c r="K12" s="165">
        <f t="shared" si="1"/>
        <v>3.3780102429988017</v>
      </c>
    </row>
    <row r="13" spans="1:11" x14ac:dyDescent="0.25">
      <c r="A13" s="204" t="s">
        <v>557</v>
      </c>
      <c r="B13" s="214">
        <v>278</v>
      </c>
      <c r="C13" s="162">
        <v>365</v>
      </c>
      <c r="E13" s="29" t="s">
        <v>557</v>
      </c>
      <c r="F13" s="165">
        <f t="shared" si="0"/>
        <v>3.0293124114634411</v>
      </c>
      <c r="G13" s="165">
        <f t="shared" si="0"/>
        <v>3.9773346409502017</v>
      </c>
      <c r="J13" s="29" t="s">
        <v>557</v>
      </c>
      <c r="K13" s="165">
        <f t="shared" si="1"/>
        <v>3.9773346409502017</v>
      </c>
    </row>
    <row r="14" spans="1:11" x14ac:dyDescent="0.25">
      <c r="A14" s="204" t="s">
        <v>558</v>
      </c>
      <c r="B14" s="214">
        <v>275</v>
      </c>
      <c r="C14" s="162">
        <v>319</v>
      </c>
      <c r="E14" s="29" t="s">
        <v>558</v>
      </c>
      <c r="F14" s="165">
        <f t="shared" si="0"/>
        <v>2.9966219897570014</v>
      </c>
      <c r="G14" s="165">
        <f t="shared" si="0"/>
        <v>3.4760815081181216</v>
      </c>
      <c r="J14" s="29" t="s">
        <v>558</v>
      </c>
      <c r="K14" s="165">
        <f t="shared" si="1"/>
        <v>3.4760815081181216</v>
      </c>
    </row>
    <row r="15" spans="1:11" x14ac:dyDescent="0.25">
      <c r="A15" s="204" t="s">
        <v>559</v>
      </c>
      <c r="B15" s="214">
        <v>319</v>
      </c>
      <c r="C15" s="162">
        <v>351</v>
      </c>
      <c r="E15" s="29" t="s">
        <v>559</v>
      </c>
      <c r="F15" s="165">
        <f t="shared" si="0"/>
        <v>3.4760815081181216</v>
      </c>
      <c r="G15" s="165">
        <f t="shared" si="0"/>
        <v>3.8247793396534813</v>
      </c>
      <c r="J15" s="29" t="s">
        <v>559</v>
      </c>
      <c r="K15" s="165">
        <f t="shared" si="1"/>
        <v>3.8247793396534813</v>
      </c>
    </row>
    <row r="16" spans="1:11" x14ac:dyDescent="0.25">
      <c r="A16" s="204" t="s">
        <v>560</v>
      </c>
      <c r="B16" s="214">
        <v>397</v>
      </c>
      <c r="C16" s="162">
        <v>399</v>
      </c>
      <c r="E16" s="29" t="s">
        <v>560</v>
      </c>
      <c r="F16" s="165">
        <f t="shared" si="0"/>
        <v>4.3260324724855614</v>
      </c>
      <c r="G16" s="165">
        <f t="shared" si="0"/>
        <v>4.3478260869565215</v>
      </c>
      <c r="J16" s="29" t="s">
        <v>560</v>
      </c>
      <c r="K16" s="165">
        <f t="shared" si="1"/>
        <v>4.3478260869565215</v>
      </c>
    </row>
    <row r="17" spans="1:11" x14ac:dyDescent="0.25">
      <c r="A17" s="204" t="s">
        <v>561</v>
      </c>
      <c r="B17" s="214">
        <v>419</v>
      </c>
      <c r="C17" s="162">
        <v>470</v>
      </c>
      <c r="E17" s="29" t="s">
        <v>561</v>
      </c>
      <c r="F17" s="165">
        <f t="shared" si="0"/>
        <v>4.5657622316661222</v>
      </c>
      <c r="G17" s="165">
        <f t="shared" si="0"/>
        <v>5.1214994006756021</v>
      </c>
      <c r="J17" s="29" t="s">
        <v>561</v>
      </c>
      <c r="K17" s="165">
        <f t="shared" si="1"/>
        <v>5.1214994006756021</v>
      </c>
    </row>
    <row r="18" spans="1:11" x14ac:dyDescent="0.25">
      <c r="A18" s="204" t="s">
        <v>562</v>
      </c>
      <c r="B18" s="214">
        <v>433</v>
      </c>
      <c r="C18" s="162">
        <v>406</v>
      </c>
      <c r="E18" s="29" t="s">
        <v>562</v>
      </c>
      <c r="F18" s="165">
        <f t="shared" si="0"/>
        <v>4.7183175329628417</v>
      </c>
      <c r="G18" s="165">
        <f t="shared" si="0"/>
        <v>4.4241037376048817</v>
      </c>
      <c r="J18" s="29" t="s">
        <v>562</v>
      </c>
      <c r="K18" s="165">
        <f t="shared" si="1"/>
        <v>4.4241037376048817</v>
      </c>
    </row>
    <row r="19" spans="1:11" x14ac:dyDescent="0.25">
      <c r="A19" s="204" t="s">
        <v>563</v>
      </c>
      <c r="B19" s="214">
        <v>222</v>
      </c>
      <c r="C19" s="162">
        <v>225</v>
      </c>
      <c r="E19" s="29" t="s">
        <v>563</v>
      </c>
      <c r="F19" s="165">
        <f t="shared" si="0"/>
        <v>2.419091206276561</v>
      </c>
      <c r="G19" s="165">
        <f t="shared" si="0"/>
        <v>2.4517816279830011</v>
      </c>
      <c r="J19" s="29" t="s">
        <v>563</v>
      </c>
      <c r="K19" s="165">
        <f t="shared" si="1"/>
        <v>2.4517816279830011</v>
      </c>
    </row>
    <row r="20" spans="1:11" x14ac:dyDescent="0.25">
      <c r="A20" s="204" t="s">
        <v>564</v>
      </c>
      <c r="B20" s="214">
        <v>235</v>
      </c>
      <c r="C20" s="162">
        <v>184</v>
      </c>
      <c r="E20" s="29" t="s">
        <v>564</v>
      </c>
      <c r="F20" s="165">
        <f t="shared" si="0"/>
        <v>2.560749700337801</v>
      </c>
      <c r="G20" s="165">
        <f t="shared" si="0"/>
        <v>2.0050125313283207</v>
      </c>
      <c r="J20" s="29" t="s">
        <v>564</v>
      </c>
      <c r="K20" s="165">
        <f t="shared" si="1"/>
        <v>2.0050125313283207</v>
      </c>
    </row>
    <row r="21" spans="1:11" x14ac:dyDescent="0.25">
      <c r="A21" s="205" t="s">
        <v>565</v>
      </c>
      <c r="B21" s="72">
        <v>179</v>
      </c>
      <c r="C21" s="111">
        <v>139</v>
      </c>
      <c r="E21" s="31" t="s">
        <v>565</v>
      </c>
      <c r="F21" s="165">
        <f t="shared" si="0"/>
        <v>1.950528495150921</v>
      </c>
      <c r="G21" s="165">
        <f t="shared" si="0"/>
        <v>1.5146562057317206</v>
      </c>
      <c r="J21" s="31" t="s">
        <v>565</v>
      </c>
      <c r="K21" s="212">
        <f t="shared" si="1"/>
        <v>1.5146562057317206</v>
      </c>
    </row>
    <row r="22" spans="1:11" x14ac:dyDescent="0.25">
      <c r="A22" s="311" t="s">
        <v>16</v>
      </c>
      <c r="B22" s="121">
        <f>SUM(B4:B21)</f>
        <v>4406</v>
      </c>
      <c r="C22" s="124">
        <f>SUM(C4:C21)</f>
        <v>4771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233</v>
      </c>
      <c r="C3" s="110">
        <v>1296</v>
      </c>
      <c r="E3" s="299" t="s">
        <v>717</v>
      </c>
      <c r="F3" s="71">
        <v>56.09</v>
      </c>
      <c r="G3" s="71">
        <v>60.85</v>
      </c>
      <c r="K3" s="122" t="s">
        <v>16</v>
      </c>
      <c r="L3" s="71">
        <v>2.42</v>
      </c>
      <c r="M3" s="71">
        <v>2.11</v>
      </c>
    </row>
    <row r="4" spans="1:16" x14ac:dyDescent="0.25">
      <c r="A4" s="204" t="s">
        <v>712</v>
      </c>
      <c r="B4" s="214">
        <v>391</v>
      </c>
      <c r="C4" s="162">
        <v>1281</v>
      </c>
      <c r="E4" s="300" t="s">
        <v>718</v>
      </c>
      <c r="F4" s="216">
        <v>39.24</v>
      </c>
      <c r="G4" s="216">
        <v>33.22</v>
      </c>
      <c r="K4" s="217" t="s">
        <v>212</v>
      </c>
      <c r="L4" s="216">
        <v>3.02</v>
      </c>
      <c r="M4" s="216">
        <v>2.2599999999999998</v>
      </c>
      <c r="N4" s="213"/>
    </row>
    <row r="5" spans="1:16" x14ac:dyDescent="0.25">
      <c r="A5" s="204" t="s">
        <v>713</v>
      </c>
      <c r="B5" s="214">
        <v>338</v>
      </c>
      <c r="C5" s="162">
        <v>438</v>
      </c>
      <c r="E5" s="300" t="s">
        <v>719</v>
      </c>
      <c r="F5" s="216">
        <v>3.51</v>
      </c>
      <c r="G5" s="216">
        <v>4.79</v>
      </c>
      <c r="K5" s="123" t="s">
        <v>213</v>
      </c>
      <c r="L5" s="73">
        <v>2.17</v>
      </c>
      <c r="M5" s="73">
        <v>1.99</v>
      </c>
      <c r="N5" s="213"/>
    </row>
    <row r="6" spans="1:16" x14ac:dyDescent="0.25">
      <c r="A6" s="204" t="s">
        <v>714</v>
      </c>
      <c r="B6" s="214">
        <v>354</v>
      </c>
      <c r="C6" s="162">
        <v>311</v>
      </c>
      <c r="E6" s="300" t="s">
        <v>720</v>
      </c>
      <c r="F6" s="216">
        <v>0.87</v>
      </c>
      <c r="G6" s="216">
        <v>1</v>
      </c>
      <c r="K6" s="228"/>
      <c r="L6" s="166"/>
      <c r="M6" s="213"/>
    </row>
    <row r="7" spans="1:16" x14ac:dyDescent="0.25">
      <c r="A7" s="204" t="s">
        <v>715</v>
      </c>
      <c r="B7" s="214">
        <v>111</v>
      </c>
      <c r="C7" s="162">
        <v>127</v>
      </c>
      <c r="E7" s="301" t="s">
        <v>721</v>
      </c>
      <c r="F7" s="73">
        <v>0.28999999999999998</v>
      </c>
      <c r="G7" s="73">
        <v>0.13</v>
      </c>
      <c r="K7" s="229"/>
      <c r="L7" s="213"/>
      <c r="M7" s="213"/>
    </row>
    <row r="8" spans="1:16" x14ac:dyDescent="0.25">
      <c r="A8" s="205" t="s">
        <v>716</v>
      </c>
      <c r="B8" s="72">
        <v>96</v>
      </c>
      <c r="C8" s="111">
        <v>102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36.455696202531648</v>
      </c>
      <c r="C13" s="303">
        <f>B3/SUM(B3:B8)*100</f>
        <v>15.298752462245568</v>
      </c>
      <c r="E13" s="219" t="s">
        <v>844</v>
      </c>
      <c r="F13" s="291">
        <f>IF(ISBLANK(F3),"",F3)</f>
        <v>56.09</v>
      </c>
      <c r="G13" s="291">
        <f>IF(ISBLANK(G3),"",G3)</f>
        <v>60.85</v>
      </c>
    </row>
    <row r="14" spans="1:16" x14ac:dyDescent="0.25">
      <c r="A14" s="222" t="s">
        <v>833</v>
      </c>
      <c r="B14" s="307">
        <f>C4/SUM(C3:C8)*100</f>
        <v>36.033755274261601</v>
      </c>
      <c r="C14" s="304">
        <f>B4/SUM(B3:B8)*100</f>
        <v>25.673013788575183</v>
      </c>
      <c r="E14" s="288" t="s">
        <v>845</v>
      </c>
      <c r="F14" s="292">
        <f t="shared" ref="F14:G17" si="0">IF(ISBLANK(F4),"",F4)</f>
        <v>39.24</v>
      </c>
      <c r="G14" s="292">
        <f t="shared" si="0"/>
        <v>33.22</v>
      </c>
    </row>
    <row r="15" spans="1:16" x14ac:dyDescent="0.25">
      <c r="A15" s="222" t="s">
        <v>834</v>
      </c>
      <c r="B15" s="307">
        <f>C5/SUM(C3:C8)*100</f>
        <v>12.320675105485233</v>
      </c>
      <c r="C15" s="304">
        <f>B5/SUM(B3:B8)*100</f>
        <v>22.193040052527905</v>
      </c>
      <c r="E15" s="288" t="s">
        <v>846</v>
      </c>
      <c r="F15" s="292">
        <f t="shared" si="0"/>
        <v>3.51</v>
      </c>
      <c r="G15" s="292">
        <f t="shared" si="0"/>
        <v>4.79</v>
      </c>
    </row>
    <row r="16" spans="1:16" x14ac:dyDescent="0.25">
      <c r="A16" s="222" t="s">
        <v>835</v>
      </c>
      <c r="B16" s="307">
        <f>C6/SUM(C3:C8)*100</f>
        <v>8.7482419127988749</v>
      </c>
      <c r="C16" s="304">
        <f>B6/SUM(B3:B8)*100</f>
        <v>23.243598161523309</v>
      </c>
      <c r="E16" s="288" t="s">
        <v>847</v>
      </c>
      <c r="F16" s="292">
        <f t="shared" si="0"/>
        <v>0.87</v>
      </c>
      <c r="G16" s="292">
        <f t="shared" si="0"/>
        <v>1</v>
      </c>
    </row>
    <row r="17" spans="1:18" x14ac:dyDescent="0.25">
      <c r="A17" s="222" t="s">
        <v>836</v>
      </c>
      <c r="B17" s="307">
        <f>C7/SUM(C3:C8)*100</f>
        <v>3.5724331926863568</v>
      </c>
      <c r="C17" s="304">
        <f>B7/SUM(B3:B8)*100</f>
        <v>7.2882468811556134</v>
      </c>
      <c r="E17" s="221" t="s">
        <v>848</v>
      </c>
      <c r="F17" s="293">
        <f t="shared" si="0"/>
        <v>0.28999999999999998</v>
      </c>
      <c r="G17" s="293">
        <f t="shared" si="0"/>
        <v>0.13</v>
      </c>
    </row>
    <row r="18" spans="1:18" x14ac:dyDescent="0.25">
      <c r="A18" s="223" t="s">
        <v>837</v>
      </c>
      <c r="B18" s="308">
        <f>C8/SUM(C3:C8)*100</f>
        <v>2.869198312236287</v>
      </c>
      <c r="C18" s="305">
        <f>B8/SUM(B3:B8)*100</f>
        <v>6.3033486539724226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36.455696202531648</v>
      </c>
      <c r="C22" s="303">
        <f>C13</f>
        <v>15.298752462245568</v>
      </c>
    </row>
    <row r="23" spans="1:18" x14ac:dyDescent="0.25">
      <c r="A23" s="222" t="s">
        <v>839</v>
      </c>
      <c r="B23" s="307">
        <f t="shared" ref="B23:C27" si="1">B14</f>
        <v>36.033755274261601</v>
      </c>
      <c r="C23" s="304">
        <f t="shared" si="1"/>
        <v>25.673013788575183</v>
      </c>
    </row>
    <row r="24" spans="1:18" x14ac:dyDescent="0.25">
      <c r="A24" s="309" t="s">
        <v>840</v>
      </c>
      <c r="B24" s="307">
        <f t="shared" si="1"/>
        <v>12.320675105485233</v>
      </c>
      <c r="C24" s="304">
        <f t="shared" si="1"/>
        <v>22.193040052527905</v>
      </c>
    </row>
    <row r="25" spans="1:18" x14ac:dyDescent="0.25">
      <c r="A25" s="222" t="s">
        <v>841</v>
      </c>
      <c r="B25" s="307">
        <f t="shared" si="1"/>
        <v>8.7482419127988749</v>
      </c>
      <c r="C25" s="304">
        <f t="shared" si="1"/>
        <v>23.243598161523309</v>
      </c>
    </row>
    <row r="26" spans="1:18" x14ac:dyDescent="0.25">
      <c r="A26" s="222" t="s">
        <v>842</v>
      </c>
      <c r="B26" s="307">
        <f t="shared" si="1"/>
        <v>3.5724331926863568</v>
      </c>
      <c r="C26" s="304">
        <f t="shared" si="1"/>
        <v>7.2882468811556134</v>
      </c>
    </row>
    <row r="27" spans="1:18" x14ac:dyDescent="0.25">
      <c r="A27" s="310" t="s">
        <v>843</v>
      </c>
      <c r="B27" s="308">
        <f t="shared" si="1"/>
        <v>2.869198312236287</v>
      </c>
      <c r="C27" s="305">
        <f t="shared" si="1"/>
        <v>6.3033486539724226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624</v>
      </c>
      <c r="C34" s="110">
        <v>1048</v>
      </c>
      <c r="E34" s="299" t="s">
        <v>717</v>
      </c>
      <c r="F34" s="71">
        <v>60.85</v>
      </c>
      <c r="G34" s="213"/>
      <c r="K34" s="122" t="s">
        <v>16</v>
      </c>
      <c r="L34" s="71">
        <v>2.11</v>
      </c>
      <c r="M34" s="213"/>
    </row>
    <row r="35" spans="1:16" x14ac:dyDescent="0.25">
      <c r="A35" s="204" t="s">
        <v>712</v>
      </c>
      <c r="B35" s="214">
        <v>575</v>
      </c>
      <c r="C35" s="162">
        <v>796</v>
      </c>
      <c r="E35" s="300" t="s">
        <v>718</v>
      </c>
      <c r="F35" s="216">
        <v>33.22</v>
      </c>
      <c r="G35" s="213"/>
      <c r="K35" s="217" t="s">
        <v>212</v>
      </c>
      <c r="L35" s="216">
        <v>2.2599999999999998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339</v>
      </c>
      <c r="C36" s="162">
        <v>309</v>
      </c>
      <c r="E36" s="300" t="s">
        <v>719</v>
      </c>
      <c r="F36" s="216">
        <v>4.79</v>
      </c>
      <c r="G36" s="213"/>
      <c r="K36" s="123" t="s">
        <v>213</v>
      </c>
      <c r="L36" s="73">
        <v>1.99</v>
      </c>
      <c r="M36" s="213"/>
      <c r="N36" s="290">
        <v>2022</v>
      </c>
    </row>
    <row r="37" spans="1:16" x14ac:dyDescent="0.25">
      <c r="A37" s="204" t="s">
        <v>714</v>
      </c>
      <c r="B37" s="214">
        <v>276</v>
      </c>
      <c r="C37" s="162">
        <v>171</v>
      </c>
      <c r="E37" s="300" t="s">
        <v>720</v>
      </c>
      <c r="F37" s="216">
        <v>1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45</v>
      </c>
      <c r="C38" s="162">
        <v>72</v>
      </c>
      <c r="E38" s="301" t="s">
        <v>721</v>
      </c>
      <c r="F38" s="73">
        <v>0.13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21</v>
      </c>
      <c r="C39" s="111">
        <v>39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43.039014373716633</v>
      </c>
      <c r="C44" s="303">
        <f>B34/SUM(B34:B39)*100</f>
        <v>33.191489361702125</v>
      </c>
      <c r="E44" s="219" t="s">
        <v>844</v>
      </c>
      <c r="F44" s="291">
        <f>IF(ISBLANK(F34),"",F34)</f>
        <v>60.85</v>
      </c>
    </row>
    <row r="45" spans="1:16" x14ac:dyDescent="0.25">
      <c r="A45" s="222" t="s">
        <v>833</v>
      </c>
      <c r="B45" s="307">
        <f>C35/SUM(C34:C39)*100</f>
        <v>32.689938398357285</v>
      </c>
      <c r="C45" s="304">
        <f>B35/SUM(B34:B39)*100</f>
        <v>30.585106382978722</v>
      </c>
      <c r="E45" s="288" t="s">
        <v>845</v>
      </c>
      <c r="F45" s="292">
        <f t="shared" ref="F45:F48" si="2">IF(ISBLANK(F35),"",F35)</f>
        <v>33.22</v>
      </c>
    </row>
    <row r="46" spans="1:16" x14ac:dyDescent="0.25">
      <c r="A46" s="222" t="s">
        <v>834</v>
      </c>
      <c r="B46" s="307">
        <f>C36/SUM(C34:C39)*100</f>
        <v>12.68993839835729</v>
      </c>
      <c r="C46" s="304">
        <f>B36/SUM(B34:B39)*100</f>
        <v>18.031914893617021</v>
      </c>
      <c r="E46" s="288" t="s">
        <v>846</v>
      </c>
      <c r="F46" s="292">
        <f t="shared" si="2"/>
        <v>4.79</v>
      </c>
    </row>
    <row r="47" spans="1:16" x14ac:dyDescent="0.25">
      <c r="A47" s="222" t="s">
        <v>835</v>
      </c>
      <c r="B47" s="307">
        <f>C37/SUM(C34:C39)*100</f>
        <v>7.0225872689938393</v>
      </c>
      <c r="C47" s="304">
        <f>B37/SUM(B34:B39)*100</f>
        <v>14.680851063829786</v>
      </c>
      <c r="E47" s="288" t="s">
        <v>847</v>
      </c>
      <c r="F47" s="292">
        <f t="shared" si="2"/>
        <v>1</v>
      </c>
    </row>
    <row r="48" spans="1:16" x14ac:dyDescent="0.25">
      <c r="A48" s="222" t="s">
        <v>836</v>
      </c>
      <c r="B48" s="307">
        <f>C38/SUM(C34:C39)*100</f>
        <v>2.9568788501026693</v>
      </c>
      <c r="C48" s="304">
        <f>B38/SUM(B34:B39)*100</f>
        <v>2.3936170212765959</v>
      </c>
      <c r="E48" s="221" t="s">
        <v>848</v>
      </c>
      <c r="F48" s="293">
        <f t="shared" si="2"/>
        <v>0.13</v>
      </c>
    </row>
    <row r="49" spans="1:3" x14ac:dyDescent="0.25">
      <c r="A49" s="223" t="s">
        <v>837</v>
      </c>
      <c r="B49" s="308">
        <f>C39/SUM(C34:C39)*100</f>
        <v>1.6016427104722792</v>
      </c>
      <c r="C49" s="305">
        <f>B39/SUM(B34:B39)*100</f>
        <v>1.1170212765957448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43.039014373716633</v>
      </c>
      <c r="C53" s="303">
        <f>C44</f>
        <v>33.191489361702125</v>
      </c>
    </row>
    <row r="54" spans="1:3" x14ac:dyDescent="0.25">
      <c r="A54" s="222" t="s">
        <v>839</v>
      </c>
      <c r="B54" s="307">
        <f t="shared" ref="B54:C54" si="3">B45</f>
        <v>32.689938398357285</v>
      </c>
      <c r="C54" s="304">
        <f t="shared" si="3"/>
        <v>30.585106382978722</v>
      </c>
    </row>
    <row r="55" spans="1:3" x14ac:dyDescent="0.25">
      <c r="A55" s="309" t="s">
        <v>840</v>
      </c>
      <c r="B55" s="307">
        <f t="shared" ref="B55:C55" si="4">B46</f>
        <v>12.68993839835729</v>
      </c>
      <c r="C55" s="304">
        <f t="shared" si="4"/>
        <v>18.031914893617021</v>
      </c>
    </row>
    <row r="56" spans="1:3" x14ac:dyDescent="0.25">
      <c r="A56" s="222" t="s">
        <v>841</v>
      </c>
      <c r="B56" s="307">
        <f t="shared" ref="B56:C56" si="5">B47</f>
        <v>7.0225872689938393</v>
      </c>
      <c r="C56" s="304">
        <f t="shared" si="5"/>
        <v>14.680851063829786</v>
      </c>
    </row>
    <row r="57" spans="1:3" x14ac:dyDescent="0.25">
      <c r="A57" s="222" t="s">
        <v>842</v>
      </c>
      <c r="B57" s="307">
        <f t="shared" ref="B57:C57" si="6">B48</f>
        <v>2.9568788501026693</v>
      </c>
      <c r="C57" s="304">
        <f t="shared" si="6"/>
        <v>2.3936170212765959</v>
      </c>
    </row>
    <row r="58" spans="1:3" x14ac:dyDescent="0.25">
      <c r="A58" s="310" t="s">
        <v>843</v>
      </c>
      <c r="B58" s="308">
        <f t="shared" ref="B58:C58" si="7">B49</f>
        <v>1.6016427104722792</v>
      </c>
      <c r="C58" s="305">
        <f t="shared" si="7"/>
        <v>1.1170212765957448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2024-01-30T09:19:56Z</dcterms:modified>
</cp:coreProperties>
</file>