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<sst xmlns="http://schemas.openxmlformats.org/spreadsheetml/2006/main" count="6316" uniqueCount="2914">
  <si>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</si>
  <si>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</si>
  <si>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</si>
  <si>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</si>
  <si>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</si>
  <si>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</si>
  <si>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</si>
  <si>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</si>
  <si>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</si>
  <si>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</si>
  <si>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</si>
  <si>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</si>
  <si>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</si>
  <si>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</si>
  <si>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</si>
  <si>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</si>
  <si>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</si>
  <si>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</si>
  <si>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</si>
  <si>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</si>
  <si>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</si>
  <si>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</si>
  <si>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</si>
  <si>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</si>
  <si>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</si>
  <si>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</si>
  <si>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</si>
  <si>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</si>
  <si>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</si>
  <si>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</si>
  <si>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</si>
  <si>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</si>
  <si>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</si>
  <si>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</si>
  <si>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</si>
  <si>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</si>
  <si>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</si>
  <si>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</si>
  <si>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</si>
  <si>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</si>
  <si>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</si>
  <si>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</si>
  <si>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</si>
  <si>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</si>
  <si>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</si>
  <si>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</si>
  <si>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</si>
  <si>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</si>
  <si>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</si>
  <si>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</si>
  <si>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</si>
  <si>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</si>
  <si>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</si>
  <si>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</si>
  <si>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</si>
  <si>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</si>
  <si>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</si>
  <si>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</si>
  <si>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</si>
  <si>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</si>
  <si>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</si>
  <si>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</si>
  <si>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</si>
  <si>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</si>
  <si>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</si>
  <si>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</si>
  <si>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</si>
  <si>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</si>
  <si>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</si>
  <si>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</si>
  <si>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</si>
  <si>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</si>
  <si>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</si>
  <si>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</si>
  <si>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</si>
  <si>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</si>
  <si>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</si>
  <si>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</si>
  <si>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</si>
  <si>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</si>
  <si>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</si>
  <si>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</si>
  <si>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</si>
  <si>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</si>
  <si>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</si>
  <si>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</si>
  <si>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</si>
  <si>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</si>
  <si>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</si>
  <si>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</si>
  <si>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</si>
  <si>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</si>
  <si>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</si>
  <si>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</si>
  <si>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</si>
  <si>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</si>
  <si>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</si>
  <si>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</si>
  <si>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</si>
  <si>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</si>
  <si>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</si>
  <si>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</si>
  <si>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</si>
  <si>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</si>
  <si>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</si>
  <si>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</si>
  <si>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</si>
  <si>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</si>
  <si>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</si>
  <si>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</si>
  <si>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</si>
  <si>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</si>
  <si>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</si>
  <si>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</si>
  <si>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</si>
  <si>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</si>
  <si>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</si>
  <si>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</si>
  <si>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</si>
  <si>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</si>
  <si>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</si>
  <si>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</si>
  <si>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</si>
  <si>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</si>
  <si>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</si>
  <si>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</si>
  <si>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</si>
  <si>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</si>
  <si>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</si>
  <si>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</si>
  <si>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</si>
  <si>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</si>
  <si>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</si>
  <si>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</si>
  <si>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</si>
  <si>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</si>
  <si>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</si>
  <si>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</si>
  <si>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</si>
  <si>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</si>
  <si>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</si>
  <si>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</si>
  <si>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</si>
  <si>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</si>
  <si>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</si>
  <si>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</si>
  <si>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</si>
  <si>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</si>
  <si>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</si>
  <si>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</si>
  <si>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</si>
  <si>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</si>
  <si>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</si>
  <si>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</si>
  <si>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</si>
  <si>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</si>
  <si>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</si>
  <si>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</si>
  <si>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</si>
  <si>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</si>
  <si>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</si>
  <si>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</si>
  <si>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</si>
  <si>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</si>
  <si>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</si>
  <si>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</si>
  <si>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</si>
  <si>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</si>
  <si>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</si>
  <si>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</si>
  <si>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</si>
  <si>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</si>
  <si>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</si>
  <si>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</si>
  <si>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</si>
  <si>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</si>
  <si>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</si>
  <si>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</si>
  <si>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</si>
  <si>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</si>
  <si>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</si>
  <si>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</si>
  <si>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</si>
  <si>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</si>
  <si>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</si>
  <si>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</si>
  <si>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</si>
  <si>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</si>
  <si>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</si>
  <si>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</si>
  <si>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</si>
  <si>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</si>
  <si>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</si>
  <si>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</si>
  <si>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</si>
  <si>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</si>
  <si>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</si>
  <si>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</si>
  <si>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</si>
  <si>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</si>
  <si>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</si>
  <si>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</si>
  <si>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</si>
  <si>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</si>
  <si>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</si>
  <si>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</si>
  <si>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</si>
  <si>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</si>
  <si>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</si>
  <si>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</si>
  <si>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</si>
  <si>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</si>
  <si>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</si>
  <si>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</si>
  <si>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</si>
  <si>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</si>
  <si>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</si>
  <si>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</si>
  <si>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</si>
  <si>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</si>
  <si>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</si>
  <si>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</si>
  <si>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</si>
  <si>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</si>
  <si>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</si>
  <si>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</si>
  <si>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</si>
  <si>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</si>
  <si>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</si>
  <si>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</si>
  <si>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</si>
  <si>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</si>
  <si>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</si>
  <si>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</si>
  <si>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</si>
  <si>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</si>
  <si>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</si>
  <si>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</si>
  <si>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</si>
  <si>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</si>
  <si>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</si>
  <si>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</si>
  <si>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</si>
  <si>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</si>
  <si>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</si>
  <si>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</si>
  <si>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</si>
  <si>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</si>
  <si>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</si>
  <si>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</si>
  <si>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</si>
  <si>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</si>
  <si>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</si>
  <si>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</si>
  <si>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</si>
  <si>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</si>
  <si>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</si>
  <si>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</si>
  <si>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</si>
  <si>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</si>
  <si>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</si>
  <si>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</si>
  <si>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</si>
  <si>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</si>
  <si>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</si>
  <si>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</si>
  <si>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</si>
  <si>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</si>
  <si>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</si>
  <si>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</si>
  <si>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</si>
  <si>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</si>
  <si>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</si>
  <si>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</si>
  <si>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</si>
  <si>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</si>
  <si>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</si>
  <si>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</si>
  <si>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</si>
  <si>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</si>
  <si>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</si>
  <si>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</si>
  <si>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</si>
  <si>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</si>
  <si>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</si>
  <si>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</si>
  <si>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</si>
  <si>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</si>
  <si>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</si>
  <si>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</si>
  <si>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</si>
  <si>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</si>
  <si>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</si>
  <si>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</si>
  <si>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</si>
  <si>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</si>
  <si>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</si>
  <si>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</si>
  <si>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</si>
  <si>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</si>
  <si>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</si>
  <si>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</si>
  <si>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</si>
  <si>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</si>
  <si>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</si>
  <si>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</si>
  <si>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</si>
  <si>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</si>
  <si>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</si>
  <si>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</si>
  <si>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</si>
  <si>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</si>
  <si>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</si>
  <si>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</si>
  <si>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</si>
  <si>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</si>
  <si>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</si>
  <si>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</si>
  <si>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</si>
  <si>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</si>
  <si>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</si>
  <si>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</si>
  <si>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</si>
  <si>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</si>
  <si>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</si>
  <si>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</si>
  <si>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</si>
  <si>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</si>
  <si>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</si>
  <si>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</si>
  <si>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</si>
  <si>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</si>
  <si>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</si>
  <si>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</si>
  <si>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</si>
  <si>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</si>
  <si>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</si>
  <si>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</si>
  <si>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</si>
  <si>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</si>
  <si>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</si>
  <si>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</si>
  <si>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</si>
  <si>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</si>
  <si>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</si>
  <si>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</si>
  <si>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</si>
  <si>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</si>
  <si>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</si>
  <si>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</si>
  <si>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</si>
  <si>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</si>
  <si>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</si>
  <si>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</si>
  <si>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</si>
  <si>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</si>
  <si>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</si>
  <si>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</si>
  <si>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</si>
  <si>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</si>
  <si>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</si>
  <si>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</si>
  <si>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</si>
  <si>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</si>
  <si>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</si>
  <si>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</si>
  <si>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</si>
  <si>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</si>
  <si>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</si>
  <si>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</si>
  <si>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</si>
  <si>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</si>
  <si>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</si>
  <si>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</si>
  <si>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</si>
  <si>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</si>
  <si>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</si>
  <si>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</si>
  <si>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</si>
  <si>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</si>
  <si>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</si>
  <si>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</si>
  <si>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</si>
  <si>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</si>
  <si>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</si>
  <si>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</si>
  <si>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</si>
  <si>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</si>
  <si>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</si>
  <si>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</si>
  <si>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</si>
  <si>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</si>
  <si>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</si>
  <si>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</si>
  <si>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</si>
  <si>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</si>
  <si>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</si>
  <si>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</si>
  <si>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</si>
  <si>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</si>
  <si>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</si>
  <si>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</si>
  <si>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</si>
  <si>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</si>
  <si>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</si>
  <si>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</si>
  <si>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</si>
  <si>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</si>
  <si>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</si>
  <si>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</si>
  <si>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</si>
  <si>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</si>
  <si>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</si>
  <si>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</si>
  <si>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</si>
  <si>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</si>
  <si>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</si>
  <si>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</si>
  <si>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</si>
  <si>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</si>
  <si>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</si>
  <si>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</si>
  <si>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</si>
  <si>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</si>
  <si>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</si>
  <si>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</si>
  <si>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</si>
  <si>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</si>
  <si>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</si>
  <si>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</si>
  <si>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</si>
  <si>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</si>
  <si>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</si>
  <si>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</si>
  <si>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</si>
  <si>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</si>
  <si>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</si>
  <si>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</si>
  <si>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</si>
  <si>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</si>
  <si>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</si>
  <si>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</si>
  <si>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</si>
  <si>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</si>
  <si>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</si>
  <si>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</si>
  <si>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</si>
  <si>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</si>
  <si>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</si>
  <si>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</si>
  <si>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</si>
  <si>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</si>
  <si>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</si>
  <si>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</si>
  <si>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</si>
  <si>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</si>
  <si>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</si>
  <si>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</si>
  <si>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</si>
  <si>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</si>
  <si>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</si>
  <si>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</si>
  <si>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</si>
  <si>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</si>
  <si>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</si>
  <si>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</si>
  <si>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</si>
  <si>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</si>
  <si>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</si>
  <si>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</si>
  <si>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</si>
  <si>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</si>
  <si>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</si>
  <si>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</si>
  <si>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</si>
  <si>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</si>
  <si>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</si>
  <si>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</si>
  <si>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</si>
  <si>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</si>
  <si>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</si>
  <si>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</si>
  <si>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</si>
  <si>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</si>
  <si>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</si>
  <si>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</si>
  <si>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</si>
  <si>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</si>
  <si>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</si>
  <si>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</si>
  <si>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</si>
  <si>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</si>
  <si>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</si>
  <si>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</si>
  <si>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</si>
  <si>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</si>
  <si>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</si>
  <si>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</si>
  <si>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</si>
  <si>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</si>
  <si>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</si>
  <si>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</si>
  <si>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</si>
  <si>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</si>
  <si>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</si>
  <si>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</si>
  <si>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</si>
  <si>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</si>
  <si>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</si>
  <si>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</si>
  <si>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</si>
  <si>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</si>
  <si>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</si>
  <si>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</si>
  <si>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</si>
  <si>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</si>
  <si>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</si>
  <si>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</si>
  <si>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</si>
  <si>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</si>
  <si>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</si>
  <si>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</si>
  <si>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</si>
  <si>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</si>
  <si>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</si>
  <si>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</si>
  <si>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</si>
  <si>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</si>
  <si>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</si>
  <si>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</si>
  <si>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</si>
  <si>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</si>
  <si>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</si>
  <si>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</si>
  <si>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</si>
  <si>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</si>
  <si>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</si>
  <si>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</si>
  <si>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</si>
  <si>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</si>
  <si>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</si>
  <si>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</si>
  <si>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</si>
  <si>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</si>
  <si>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</si>
  <si>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</si>
  <si>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</si>
  <si>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</si>
  <si>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</si>
  <si>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</si>
  <si>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</si>
  <si>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</si>
  <si>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</si>
  <si>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</si>
  <si>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</si>
  <si>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</si>
  <si>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</si>
  <si>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</si>
  <si>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</si>
  <si>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</si>
  <si>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</si>
  <si>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</si>
  <si>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</si>
  <si>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</si>
  <si>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</si>
  <si>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</si>
  <si>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</si>
  <si>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</si>
  <si>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</si>
  <si>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</si>
  <si>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</si>
  <si>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</si>
  <si>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</si>
  <si>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</si>
  <si>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</si>
  <si>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</si>
  <si>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</si>
  <si>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</si>
  <si>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</si>
  <si>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</si>
  <si>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</si>
  <si>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</si>
  <si>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</si>
  <si>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</si>
  <si>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</si>
  <si>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</si>
  <si>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</si>
  <si>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</si>
  <si>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</si>
  <si>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</si>
  <si>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</si>
  <si>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</si>
  <si>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</si>
  <si>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</si>
  <si>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</si>
  <si>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</si>
  <si>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</si>
  <si>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</si>
  <si>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</si>
  <si>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</si>
  <si>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</si>
  <si>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</si>
  <si>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</si>
  <si>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</si>
  <si>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</si>
  <si>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</si>
  <si>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</si>
  <si>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</si>
  <si>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</si>
  <si>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</si>
  <si>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</si>
  <si>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</si>
  <si>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</si>
  <si>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</si>
  <si>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</si>
  <si>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</si>
  <si>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</si>
  <si>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</si>
  <si>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</si>
  <si>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</si>
  <si>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</si>
  <si>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</si>
  <si>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</si>
  <si>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</si>
  <si>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</si>
  <si>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</si>
  <si>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</si>
  <si>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</si>
  <si>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</si>
  <si>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</si>
  <si>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</si>
  <si>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</si>
  <si>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</si>
  <si>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</si>
  <si>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</si>
  <si>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</si>
  <si>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</si>
  <si>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</si>
  <si>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</si>
  <si>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</si>
  <si>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</si>
  <si>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</si>
  <si>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</si>
  <si>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</si>
  <si>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</si>
  <si>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</si>
  <si>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</si>
  <si>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</si>
  <si>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</si>
  <si>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</si>
  <si>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</si>
  <si>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</si>
  <si>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</si>
  <si>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</si>
  <si>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</si>
  <si>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</si>
  <si>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</si>
  <si>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</si>
  <si>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</si>
  <si>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</si>
  <si>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</si>
  <si>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</si>
  <si>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</si>
  <si>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</si>
  <si>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</si>
  <si>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</si>
  <si>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</si>
  <si>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</si>
  <si>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</si>
  <si>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</si>
  <si>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</si>
  <si>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</si>
  <si>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</si>
  <si>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</si>
  <si>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</si>
  <si>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</si>
  <si>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</si>
  <si>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</si>
  <si>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</si>
  <si>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</si>
  <si>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</si>
  <si>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</si>
  <si>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</si>
  <si>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</si>
  <si>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</si>
  <si>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</si>
  <si>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</si>
  <si>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</si>
  <si>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</si>
  <si>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</si>
  <si>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</si>
  <si>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</si>
  <si>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</si>
  <si>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</si>
  <si>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</si>
  <si>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</si>
  <si>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</si>
  <si>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</si>
  <si>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</si>
  <si>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</si>
  <si>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</si>
  <si>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</si>
  <si>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</si>
  <si>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</si>
  <si>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</si>
  <si>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</si>
  <si>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</si>
  <si>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</si>
  <si>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</si>
  <si>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</si>
  <si>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</si>
  <si>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</si>
  <si>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</si>
  <si>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</si>
  <si>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</si>
  <si>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</si>
  <si>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</si>
  <si>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</si>
  <si>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</si>
  <si>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</si>
  <si>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</si>
  <si>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</si>
  <si>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</si>
  <si>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</si>
  <si>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</si>
  <si>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</si>
  <si>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</si>
  <si>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</si>
  <si>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</si>
  <si>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</si>
  <si>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</si>
  <si>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</si>
  <si>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</si>
  <si>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</si>
  <si>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</si>
  <si>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</si>
  <si>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</si>
  <si>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</si>
  <si>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</si>
  <si>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</si>
  <si>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</si>
  <si>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</si>
  <si>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</si>
  <si>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</si>
  <si>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</si>
  <si>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</si>
  <si>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</si>
  <si>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</si>
  <si>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</si>
  <si>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</si>
  <si>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</si>
  <si>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</si>
  <si>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</si>
  <si>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</si>
  <si>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</si>
  <si>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</si>
  <si>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</si>
  <si>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</si>
  <si>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</si>
  <si>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</si>
  <si>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</si>
  <si>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</si>
  <si>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</si>
  <si>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</si>
  <si>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</si>
  <si>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</si>
  <si>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</si>
  <si>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</si>
  <si>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</si>
  <si>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</si>
  <si>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</si>
  <si>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</si>
  <si>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</si>
  <si>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</si>
  <si>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</si>
  <si>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</si>
  <si>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</si>
  <si>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</si>
  <si>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</si>
  <si>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</si>
  <si>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</si>
  <si>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</si>
  <si>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</si>
  <si>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</si>
  <si>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</si>
  <si>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</si>
  <si>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</si>
  <si>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</si>
  <si>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</si>
  <si>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</si>
  <si>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</si>
  <si>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</si>
  <si>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</si>
  <si>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</si>
  <si>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</si>
  <si>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</si>
  <si>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</si>
  <si>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</si>
  <si>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</si>
  <si>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</si>
  <si>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</si>
  <si>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</si>
  <si>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</si>
  <si>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</si>
  <si>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</si>
  <si>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</si>
  <si>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</si>
  <si>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</si>
  <si>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</si>
  <si>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</si>
  <si>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</si>
  <si>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</si>
  <si>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</si>
  <si>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</si>
  <si>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</si>
  <si>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</si>
  <si>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</si>
  <si>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</si>
  <si>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</si>
  <si>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</si>
  <si>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</si>
  <si>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</si>
  <si>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</si>
  <si>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</si>
  <si>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</si>
  <si>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</si>
  <si>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</si>
  <si>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</si>
  <si>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</si>
  <si>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</si>
  <si>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</si>
  <si>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</si>
  <si>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</si>
  <si>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</si>
  <si>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</si>
  <si>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</si>
  <si>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</si>
  <si>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</si>
  <si>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</si>
  <si>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</si>
  <si>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</si>
  <si>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</si>
  <si>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</si>
  <si>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</si>
  <si>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</si>
  <si>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</si>
  <si>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</si>
  <si>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</si>
  <si>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</si>
  <si>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</si>
  <si>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</si>
  <si>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</si>
  <si>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</si>
  <si>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</si>
  <si>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</si>
  <si>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</si>
  <si>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</si>
  <si>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</si>
  <si>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</si>
  <si>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</si>
  <si>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</si>
  <si>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</si>
  <si>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</si>
  <si>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</si>
  <si>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</si>
  <si>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</si>
  <si>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</si>
  <si>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</si>
  <si>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</si>
  <si>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</si>
  <si>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</si>
  <si>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</si>
  <si>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</si>
  <si>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</si>
  <si>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</si>
  <si>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</si>
  <si>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</si>
  <si>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</si>
  <si>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</si>
  <si>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</si>
  <si>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</si>
  <si>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</si>
  <si>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</si>
  <si>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</si>
  <si>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</si>
  <si>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</si>
  <si>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</si>
  <si>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</si>
  <si>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</si>
  <si>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</si>
  <si>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</si>
  <si>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</si>
  <si>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</si>
  <si>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</si>
  <si>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</si>
  <si>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</si>
  <si>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</si>
  <si>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</si>
  <si>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</si>
  <si>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</si>
  <si>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</si>
  <si>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</si>
  <si>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</si>
  <si>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</si>
  <si>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</si>
  <si>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</si>
  <si>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</si>
  <si>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</si>
  <si>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</si>
  <si>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</si>
  <si>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</si>
  <si>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</si>
  <si>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</si>
  <si>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</si>
  <si>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</si>
  <si>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</si>
  <si>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</si>
  <si>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</si>
  <si>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</si>
  <si>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</si>
  <si>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</si>
  <si>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</si>
  <si>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</si>
  <si>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</si>
  <si>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</si>
  <si>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</si>
  <si>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</si>
  <si>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</si>
  <si>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</si>
  <si>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</si>
  <si>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</si>
  <si>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</si>
  <si>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</si>
  <si>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</si>
  <si>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</si>
  <si>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</si>
  <si>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</si>
  <si>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</si>
  <si>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</si>
  <si>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</si>
  <si>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</si>
  <si>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</si>
  <si>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</si>
  <si>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</si>
  <si>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</si>
  <si>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</si>
  <si>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</si>
  <si>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</si>
  <si>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</si>
  <si>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</si>
  <si>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</si>
  <si>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</si>
  <si>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</si>
  <si>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</si>
  <si>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</si>
  <si>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</si>
  <si>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</si>
  <si>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</si>
  <si>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</si>
  <si>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</si>
  <si>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</si>
  <si>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</si>
  <si>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</si>
  <si>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</si>
  <si>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</si>
  <si>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</si>
  <si>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</si>
  <si>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</si>
  <si>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</si>
  <si>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</si>
  <si>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</si>
  <si>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</si>
  <si>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</si>
  <si>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</si>
  <si>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</si>
  <si>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</si>
  <si>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</si>
  <si>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</si>
  <si>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</si>
  <si>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</si>
  <si>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</si>
  <si>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</si>
  <si>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</si>
  <si>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</si>
  <si>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</si>
  <si>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</si>
  <si>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</si>
  <si>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</si>
  <si>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</si>
  <si>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</si>
  <si>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</si>
  <si>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</si>
  <si>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</si>
  <si>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</si>
  <si>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</si>
  <si>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</si>
  <si>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</si>
  <si>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</si>
  <si>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</si>
  <si>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</si>
  <si>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</si>
  <si>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</si>
  <si>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</si>
  <si>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</si>
  <si>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</si>
  <si>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</si>
  <si>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</si>
  <si>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</si>
  <si>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</si>
  <si>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</si>
  <si>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</si>
  <si>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</si>
  <si>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</si>
  <si>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</si>
  <si>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</si>
  <si>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</si>
  <si>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</si>
  <si>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</si>
  <si>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</si>
  <si>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</si>
  <si>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</si>
  <si>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</si>
  <si>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</si>
  <si>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</si>
  <si>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</si>
  <si>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</si>
  <si>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</si>
  <si>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</si>
  <si>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</si>
  <si>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</si>
  <si>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</si>
  <si>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</si>
  <si>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</si>
  <si>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</si>
  <si>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</si>
  <si>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</si>
  <si>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</si>
  <si>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</si>
  <si>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</si>
  <si>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</si>
  <si>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</si>
  <si>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</si>
  <si>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</si>
  <si>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</si>
  <si>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</si>
  <si>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</si>
  <si>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</si>
  <si>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</si>
  <si>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</si>
  <si>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</si>
  <si>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</si>
  <si>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</si>
  <si>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</si>
  <si>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</si>
  <si>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</si>
  <si>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</si>
  <si>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</si>
  <si>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</si>
  <si>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</si>
  <si>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</si>
  <si>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</si>
  <si>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</si>
  <si>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</si>
  <si>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</si>
  <si>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</si>
  <si>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</si>
  <si>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</si>
  <si>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</si>
  <si>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</si>
  <si>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</si>
  <si>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</si>
  <si>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</si>
  <si>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</si>
  <si>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</si>
  <si>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</si>
  <si>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</si>
  <si>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</si>
  <si>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</si>
  <si>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</si>
  <si>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</si>
  <si>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</si>
  <si>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</si>
  <si>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</si>
  <si>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</si>
  <si>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</si>
  <si>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</si>
  <si>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</si>
  <si>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</si>
  <si>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</si>
  <si>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</si>
  <si>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</si>
  <si>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</si>
  <si>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</si>
  <si>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</si>
  <si>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</si>
  <si>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</si>
  <si>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</si>
  <si>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</si>
  <si>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</si>
  <si>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</si>
  <si>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</si>
  <si>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</si>
  <si>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</si>
  <si>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</si>
  <si>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</si>
  <si>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</si>
  <si>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</si>
  <si>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</si>
  <si>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</si>
  <si>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</si>
  <si>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</si>
  <si>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</si>
  <si>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</si>
  <si>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</si>
  <si>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</si>
  <si>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</si>
  <si>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</si>
  <si>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</si>
  <si>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</si>
  <si>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</si>
  <si>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</si>
  <si>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</si>
  <si>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</si>
  <si>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</si>
  <si>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</si>
  <si>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</si>
  <si>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</si>
  <si>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</si>
  <si>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</si>
  <si>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</si>
  <si>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</si>
  <si>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</si>
  <si>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</si>
  <si>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</si>
  <si>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</si>
  <si>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</si>
  <si>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</si>
  <si>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</si>
  <si>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</si>
  <si>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</si>
  <si>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</si>
  <si>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</si>
  <si>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</si>
  <si>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</si>
  <si>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</si>
  <si>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</si>
  <si>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</si>
  <si>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</si>
  <si>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</si>
  <si>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</si>
  <si>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</si>
  <si>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</si>
  <si>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</si>
  <si>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</si>
  <si>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</si>
  <si>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</si>
  <si>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</si>
  <si>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</si>
  <si>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</si>
  <si>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</si>
  <si>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</si>
  <si>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</si>
  <si>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</si>
  <si>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</si>
  <si>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</si>
  <si>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</si>
  <si>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</si>
  <si>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</si>
  <si>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</si>
  <si>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</si>
  <si>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</si>
  <si>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</si>
  <si>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</si>
  <si>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</si>
  <si>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</si>
  <si>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</si>
  <si>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</si>
  <si>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</si>
  <si>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</si>
  <si>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</si>
  <si>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</si>
  <si>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</si>
  <si>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</si>
  <si>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</si>
  <si>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</si>
  <si>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</si>
  <si>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</si>
  <si>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</si>
  <si>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</si>
  <si>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</si>
  <si>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</si>
  <si>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</si>
  <si>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</si>
  <si>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</si>
  <si>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</si>
  <si>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</si>
  <si>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</si>
  <si>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</si>
  <si>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</si>
  <si>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</si>
  <si>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</si>
  <si>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</si>
  <si>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</si>
  <si>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</si>
  <si>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</si>
  <si>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</si>
  <si>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</si>
  <si>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</si>
  <si>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</si>
  <si>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</si>
  <si>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</si>
  <si>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</si>
  <si>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</si>
  <si>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</si>
  <si>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</si>
  <si>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</si>
  <si>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</si>
  <si>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</si>
  <si>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</si>
  <si>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</si>
  <si>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</si>
  <si>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</si>
  <si>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</si>
  <si>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</si>
  <si>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</si>
  <si>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</si>
  <si>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</si>
  <si>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</si>
  <si>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</si>
  <si>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</si>
  <si>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</si>
  <si>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</si>
  <si>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</si>
  <si>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</si>
  <si>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</si>
  <si>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</si>
  <si>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</si>
  <si>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</si>
  <si>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</si>
  <si>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</si>
  <si>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</si>
  <si>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</si>
  <si>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</si>
  <si>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</si>
  <si>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</si>
  <si>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</si>
  <si>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</si>
  <si>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</si>
  <si>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</si>
  <si>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</si>
  <si>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</si>
  <si>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</si>
  <si>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</si>
  <si>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</si>
  <si>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</si>
  <si>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</si>
  <si>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</si>
  <si>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</si>
  <si>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</si>
  <si>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</si>
  <si>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</si>
  <si>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</si>
  <si>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</si>
  <si>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</si>
  <si>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</si>
  <si>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</si>
  <si>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</si>
  <si>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</si>
  <si>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</si>
  <si>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</si>
  <si>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</si>
  <si>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</si>
  <si>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</si>
  <si>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</si>
  <si>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</si>
  <si>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</si>
  <si>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</si>
  <si>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</si>
  <si>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</si>
  <si>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</si>
  <si>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</si>
  <si>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</si>
  <si>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</si>
  <si>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</si>
  <si>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</si>
  <si>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</si>
  <si>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</si>
  <si>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</si>
  <si>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</si>
  <si>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</si>
  <si>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</si>
  <si>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</si>
  <si>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</si>
  <si>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</si>
  <si>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</si>
  <si>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</si>
  <si>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</si>
  <si>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</si>
  <si>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</si>
  <si>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</si>
  <si>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</si>
  <si>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</si>
  <si>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</si>
  <si>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</si>
  <si>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</si>
  <si>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</si>
  <si>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</si>
  <si>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</si>
  <si>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</si>
  <si>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</si>
  <si>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</si>
  <si>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</si>
  <si>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</si>
  <si>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</si>
  <si>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</si>
  <si>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</si>
  <si>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</si>
  <si>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</si>
  <si>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</si>
  <si>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</si>
  <si>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</si>
  <si>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</si>
  <si>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</si>
  <si>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</si>
  <si>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</si>
  <si>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</si>
  <si>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</si>
  <si>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</si>
  <si>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</si>
  <si>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</si>
  <si>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</si>
  <si>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</si>
  <si>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</si>
  <si>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</si>
  <si>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</si>
  <si>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</si>
  <si>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</si>
  <si>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</si>
  <si>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</si>
  <si>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</si>
  <si>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</si>
  <si>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</si>
  <si>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</si>
  <si>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</si>
  <si>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</si>
  <si>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</si>
  <si>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</si>
  <si>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</si>
  <si>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</si>
  <si>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</si>
  <si>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</si>
  <si>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</si>
  <si>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</si>
  <si>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</si>
  <si>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</si>
  <si>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</si>
  <si>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</si>
  <si>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</si>
  <si>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</si>
  <si>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</si>
  <si>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</si>
  <si>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</si>
  <si>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</si>
  <si>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</si>
  <si>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</si>
  <si>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</si>
  <si>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</si>
  <si>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</si>
  <si>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</si>
  <si>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</si>
  <si>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</si>
  <si>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</si>
  <si>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</si>
  <si>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</si>
  <si>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</si>
  <si>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</si>
  <si>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</si>
  <si>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</si>
  <si>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</si>
  <si>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</si>
  <si>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</si>
  <si>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</si>
  <si>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</si>
  <si>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</si>
  <si>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</si>
  <si>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</si>
  <si>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</si>
  <si>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</si>
  <si>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</si>
  <si>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</si>
  <si>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</si>
  <si>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</si>
  <si>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</si>
  <si>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</si>
  <si>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</si>
  <si>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</si>
  <si>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</si>
  <si>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</si>
  <si>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</si>
  <si>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</si>
  <si>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</si>
  <si>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</si>
  <si>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</si>
  <si>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</si>
  <si>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</si>
  <si>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</si>
  <si>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</si>
  <si>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</si>
  <si>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</si>
  <si>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</si>
  <si>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</si>
  <si>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</si>
  <si>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</si>
  <si>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</si>
  <si>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</si>
  <si>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</si>
  <si>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</si>
  <si>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</si>
  <si>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</si>
  <si>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</si>
  <si>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</si>
  <si>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</si>
  <si>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</si>
  <si>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</si>
  <si>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</si>
  <si>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</si>
  <si>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</si>
  <si>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</si>
  <si>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</si>
  <si>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</si>
  <si>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</si>
  <si>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</si>
  <si>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</si>
  <si>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</si>
  <si>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</si>
  <si>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</si>
  <si>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</si>
  <si>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</si>
  <si>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</si>
  <si>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</si>
  <si>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</si>
  <si>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</si>
  <si>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</si>
  <si>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</si>
  <si>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</si>
  <si>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</si>
  <si>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</si>
  <si>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</si>
  <si>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</si>
  <si>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</si>
  <si>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</si>
  <si>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</si>
  <si>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</si>
  <si>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</si>
  <si>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</si>
  <si>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</si>
  <si>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</si>
  <si>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</si>
  <si>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</si>
  <si>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</si>
  <si>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</si>
  <si>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</si>
  <si>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</si>
  <si>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</si>
  <si>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</si>
  <si>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</si>
  <si>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</si>
  <si>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</si>
  <si>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</si>
  <si>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</si>
  <si>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</si>
  <si>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</si>
  <si>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</si>
  <si>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</si>
  <si>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</si>
  <si>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</si>
  <si>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</si>
  <si>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</si>
  <si>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</si>
  <si>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</si>
  <si>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</si>
  <si>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</si>
  <si>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</si>
  <si>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</si>
  <si>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</si>
  <si>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</si>
  <si>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</si>
  <si>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</si>
  <si>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</si>
  <si>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</si>
  <si>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</si>
  <si>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</si>
  <si>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</si>
  <si>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</si>
  <si>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</si>
  <si>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</si>
  <si>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</si>
  <si>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</si>
  <si>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</si>
  <si>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</si>
  <si>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</si>
  <si>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</si>
  <si>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</si>
  <si>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</si>
  <si>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</si>
  <si>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</si>
  <si>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</si>
  <si>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</si>
  <si>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</si>
  <si>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</si>
  <si>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</si>
  <si>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</si>
  <si>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</si>
  <si>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</si>
  <si>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</si>
  <si>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</si>
  <si>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</si>
  <si>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</si>
  <si>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</si>
  <si>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</si>
  <si>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</si>
  <si>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</si>
  <si>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</si>
  <si>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</si>
  <si>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</si>
  <si>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</si>
  <si>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</si>
  <si>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</si>
  <si>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</si>
  <si>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</si>
  <si>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</si>
  <si>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</si>
  <si>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</si>
  <si>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</si>
  <si>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</si>
  <si>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</si>
  <si>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</si>
  <si>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</si>
  <si>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</si>
  <si>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</si>
  <si>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</si>
  <si>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</si>
  <si>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</si>
  <si>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</si>
  <si>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</si>
  <si>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</si>
  <si>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</si>
  <si>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</si>
  <si>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</si>
  <si>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</si>
  <si>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</si>
  <si>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</si>
  <si>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</si>
  <si>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</si>
  <si>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</si>
  <si>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</si>
  <si>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</si>
  <si>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</si>
  <si>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</si>
  <si>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</si>
  <si>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</si>
  <si>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</si>
  <si>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</si>
  <si>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</si>
  <si>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</si>
  <si>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</si>
  <si>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</si>
  <si>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</si>
  <si>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</si>
  <si>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</si>
  <si>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</si>
  <si>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</si>
  <si>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</si>
  <si>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</si>
  <si>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</si>
  <si>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</si>
  <si>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</si>
  <si>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</si>
  <si>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</si>
  <si>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</si>
  <si>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</si>
  <si>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</si>
  <si>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</si>
  <si>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</si>
  <si>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</si>
  <si>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</si>
  <si>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</si>
  <si>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</si>
  <si>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</si>
  <si>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</si>
  <si>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</si>
  <si>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</si>
  <si>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</si>
  <si>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</si>
  <si>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</si>
  <si>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</si>
  <si>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</si>
  <si>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</si>
  <si>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</si>
  <si>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</si>
  <si>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</si>
  <si>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</si>
  <si>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</si>
  <si>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</si>
  <si>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</si>
  <si>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</si>
  <si>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</si>
  <si>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</si>
  <si>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</si>
  <si>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</si>
  <si>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</si>
  <si>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</si>
  <si>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</si>
  <si>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</si>
  <si>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</si>
  <si>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</si>
  <si>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</si>
  <si>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</si>
  <si>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</si>
  <si>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</si>
  <si>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</si>
  <si>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</si>
  <si>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</si>
  <si>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</si>
  <si>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</si>
  <si>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</si>
  <si>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</si>
  <si>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</si>
  <si>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</si>
  <si>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</si>
  <si>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</si>
  <si>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</si>
  <si>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</si>
  <si>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</si>
  <si>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</si>
  <si>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</si>
  <si>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</si>
  <si>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</si>
  <si>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</si>
  <si>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</si>
  <si>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</si>
  <si>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</si>
  <si>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</si>
  <si>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</si>
  <si>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</si>
  <si>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</si>
  <si>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</si>
  <si>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</si>
  <si>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</si>
  <si>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</si>
  <si>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</si>
  <si>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</si>
  <si>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</si>
  <si>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</si>
  <si>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</si>
  <si>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</si>
  <si>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</si>
  <si>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</si>
  <si>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</si>
  <si>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</si>
  <si>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</si>
  <si>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</si>
  <si>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</si>
  <si>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</si>
  <si>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</si>
  <si>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</si>
  <si>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</si>
  <si>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</si>
  <si>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</si>
  <si>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</si>
  <si>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</si>
  <si>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</si>
  <si>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</si>
  <si>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</si>
  <si>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</si>
  <si>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</si>
  <si>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</si>
  <si>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</si>
  <si>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</si>
  <si>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</si>
  <si>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</si>
  <si>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</si>
  <si>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</si>
  <si>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</si>
  <si>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</si>
  <si>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</si>
  <si>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</si>
  <si>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</si>
  <si>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</si>
  <si>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</si>
  <si>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</si>
  <si>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</si>
  <si>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</si>
  <si>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</si>
  <si>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</si>
  <si>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</si>
  <si>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</si>
  <si>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</si>
  <si>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</si>
  <si>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</si>
  <si>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</si>
  <si>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</si>
  <si>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</si>
  <si>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</si>
  <si>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</si>
  <si>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</si>
  <si>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</si>
  <si>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</si>
  <si>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</si>
  <si>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</si>
  <si>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</si>
  <si>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</si>
  <si>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</si>
  <si>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</si>
  <si>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</si>
  <si>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</si>
  <si>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</si>
  <si>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</si>
  <si>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</si>
  <si>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</si>
  <si>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</si>
  <si>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</si>
  <si>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</si>
  <si>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</si>
  <si>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</si>
  <si>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</si>
  <si>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</si>
  <si>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</si>
  <si>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</si>
  <si>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</si>
  <si>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</si>
  <si>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</si>
  <si>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</si>
  <si>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</si>
  <si>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</si>
  <si>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</si>
  <si>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</si>
  <si>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</si>
  <si>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</si>
  <si>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</si>
  <si>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</si>
  <si>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</si>
  <si>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</si>
  <si>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</si>
  <si>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</si>
  <si>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</si>
  <si>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</si>
  <si>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</si>
  <si>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</si>
  <si>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</si>
  <si>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</si>
  <si>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</si>
  <si>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</si>
  <si>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</si>
  <si>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</si>
  <si>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</si>
  <si>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</si>
  <si>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</si>
  <si>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</si>
  <si>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</si>
  <si>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</si>
  <si>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</si>
  <si>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</si>
  <si>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</si>
  <si>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</si>
  <si>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</si>
  <si>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</si>
  <si>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</si>
  <si>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</si>
  <si>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</si>
  <si>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</si>
  <si>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</si>
  <si>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</si>
  <si>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</si>
  <si>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</si>
  <si>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</si>
  <si>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</si>
  <si>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</si>
  <si>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</si>
  <si>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</si>
  <si>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</si>
  <si>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</si>
  <si>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</si>
  <si>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</si>
  <si>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</si>
  <si>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</si>
  <si>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</si>
  <si>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</si>
  <si>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</si>
  <si>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</si>
  <si>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</si>
  <si>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</si>
  <si>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</si>
  <si>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</si>
  <si>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</si>
  <si>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</si>
  <si>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</si>
  <si>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</si>
  <si>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</si>
  <si>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</si>
  <si>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</si>
  <si>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</si>
  <si>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</si>
  <si>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</si>
  <si>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</si>
  <si>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</si>
  <si>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</si>
  <si>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</si>
  <si>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</si>
  <si>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</si>
  <si>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</si>
  <si>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</si>
  <si>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</si>
  <si>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</si>
  <si>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</si>
  <si>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</si>
  <si>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</si>
  <si>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</si>
  <si>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</si>
  <si>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</si>
  <si>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</si>
  <si>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</si>
  <si>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</si>
  <si>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</si>
  <si>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</si>
  <si>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</si>
  <si>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</si>
  <si>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</si>
  <si>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</si>
  <si>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</si>
  <si>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</si>
  <si>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</si>
  <si>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</si>
  <si>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</si>
  <si>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</si>
  <si>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</si>
  <si>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</si>
  <si>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</si>
  <si>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</si>
  <si>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</si>
  <si>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</si>
  <si>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</si>
  <si>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</si>
  <si>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</si>
  <si>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</si>
  <si>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</si>
  <si>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</si>
  <si>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</si>
  <si>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</si>
  <si>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</si>
  <si>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</si>
  <si>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</si>
  <si>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</si>
  <si>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</si>
  <si>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</si>
  <si>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</si>
  <si>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</si>
  <si>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</si>
  <si>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</si>
  <si>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</si>
  <si>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</si>
  <si>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</si>
  <si>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</si>
  <si>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</si>
  <si>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</si>
  <si>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</si>
  <si>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</si>
  <si>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</si>
  <si>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</si>
  <si>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</si>
  <si>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</si>
  <si>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</si>
  <si>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</si>
  <si>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</si>
  <si>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</si>
  <si>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</si>
  <si>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</si>
  <si>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</si>
  <si>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</si>
  <si>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</si>
  <si>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</si>
  <si>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</si>
  <si>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</si>
  <si>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</si>
  <si>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</si>
  <si>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</si>
  <si>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</si>
  <si>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</si>
  <si>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</si>
  <si>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</si>
  <si>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</si>
  <si>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</si>
  <si>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</si>
  <si>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</si>
  <si>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</si>
  <si>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</si>
  <si>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</si>
  <si>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</si>
  <si>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</si>
  <si>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</si>
  <si>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</si>
  <si>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</si>
  <si>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</si>
  <si>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</si>
  <si>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</si>
  <si>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</si>
  <si>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</si>
  <si>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</si>
  <si>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</si>
  <si>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</si>
  <si>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</si>
  <si>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</si>
  <si>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</si>
  <si>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</si>
  <si>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</si>
  <si>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</si>
  <si>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</si>
  <si>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</si>
  <si>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</si>
  <si>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</si>
  <si>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</si>
  <si>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</si>
  <si>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</si>
  <si>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</si>
  <si>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</si>
  <si>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</si>
  <si>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</si>
  <si>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</si>
  <si>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</si>
  <si>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</si>
  <si>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</si>
  <si>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</si>
  <si>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</si>
  <si>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</si>
  <si>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</si>
  <si>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</si>
  <si>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</si>
  <si>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</si>
  <si>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</si>
  <si>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</si>
  <si>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</si>
  <si>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</si>
  <si>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</si>
  <si>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</si>
  <si>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</si>
  <si>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</si>
  <si>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</si>
  <si>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</si>
  <si>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</si>
  <si>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</si>
  <si>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</si>
  <si>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</si>
  <si>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</si>
  <si>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</si>
  <si>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</si>
  <si>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</si>
  <si>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</si>
  <si>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</si>
  <si>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</si>
  <si>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</si>
  <si>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</si>
  <si>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</si>
  <si>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</si>
  <si>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</si>
  <si>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</si>
  <si>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</si>
  <si>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</si>
  <si>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</si>
  <si>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</si>
  <si>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</si>
  <si>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</si>
  <si>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</si>
  <si>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</si>
  <si>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</si>
  <si>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</si>
  <si>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</si>
  <si>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</si>
  <si>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</si>
  <si>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</si>
  <si>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</si>
  <si>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</si>
  <si>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</si>
  <si>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</si>
  <si>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</si>
  <si>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</si>
  <si>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</si>
  <si>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</si>
  <si>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</si>
  <si>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</si>
  <si>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</si>
  <si>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</si>
  <si>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</si>
  <si>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</si>
  <si>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</si>
  <si>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</si>
  <si>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</si>
  <si>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</si>
  <si>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</si>
  <si>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</si>
  <si>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</si>
  <si>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</si>
  <si>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</si>
  <si>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</si>
  <si>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</si>
  <si>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</si>
  <si>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</si>
  <si>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</si>
  <si>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</si>
  <si>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</si>
  <si>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</si>
  <si>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</si>
  <si>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</si>
  <si>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</si>
  <si>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</si>
  <si>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</si>
  <si>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</si>
  <si>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</si>
  <si>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</si>
  <si>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</si>
  <si>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</si>
  <si>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</si>
  <si>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</si>
  <si>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</si>
  <si>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</si>
  <si>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</si>
  <si>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</si>
  <si>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</si>
  <si>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</si>
  <si>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</si>
  <si>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</si>
  <si>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</si>
  <si>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</si>
  <si>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</si>
  <si>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</si>
  <si>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</si>
  <si>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</si>
  <si>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</si>
  <si>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</si>
  <si>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</si>
  <si>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</si>
  <si>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</si>
  <si>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</si>
  <si>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</si>
  <si>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</si>
  <si>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</si>
  <si>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</si>
  <si>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</si>
  <si>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</si>
  <si>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</si>
  <si>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</si>
  <si>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</si>
  <si>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</si>
  <si>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</si>
  <si>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</si>
  <si>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</si>
  <si>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</si>
  <si>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</si>
  <si>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</si>
  <si>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</si>
  <si>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</si>
  <si>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</si>
  <si>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</si>
  <si>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</si>
  <si>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</si>
  <si>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</si>
  <si>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</si>
  <si>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</si>
  <si>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</si>
  <si>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</si>
  <si>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</si>
  <si>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</si>
  <si>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</si>
  <si>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</si>
  <si>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</si>
  <si>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</si>
  <si>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</si>
  <si>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</si>
  <si>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</si>
  <si>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</si>
  <si>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</si>
  <si>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</si>
  <si>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</si>
  <si>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</si>
  <si>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</si>
  <si>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</si>
  <si>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</si>
  <si>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</si>
  <si>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</si>
  <si>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</si>
  <si>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</si>
  <si>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</si>
  <si>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</si>
  <si>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</si>
  <si>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</si>
  <si>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</si>
  <si>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</si>
  <si>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</si>
  <si>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</si>
  <si>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</si>
  <si>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</si>
  <si>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</si>
  <si>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</si>
  <si>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</si>
  <si>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</si>
  <si>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</si>
  <si>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</si>
  <si>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</si>
  <si>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</si>
  <si>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</si>
  <si>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</si>
  <si>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</si>
  <si>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</si>
  <si>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</si>
  <si>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</si>
  <si>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</si>
  <si>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</si>
  <si>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</si>
  <si>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</si>
  <si>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</si>
  <si>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</si>
  <si>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</si>
  <si>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</si>
  <si>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</si>
  <si>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</si>
  <si>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</si>
  <si>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</si>
  <si>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</si>
  <si>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</si>
  <si>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</si>
  <si>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</si>
  <si>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</si>
  <si>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</si>
  <si>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</si>
  <si>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</si>
  <si>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</si>
  <si>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</si>
  <si>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</si>
  <si>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</si>
  <si>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</si>
  <si>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</si>
  <si>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</si>
  <si>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</si>
  <si>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</si>
  <si>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</si>
  <si>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</si>
  <si>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</si>
  <si>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</si>
  <si>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</si>
  <si>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</si>
  <si>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</si>
  <si>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</si>
  <si>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</si>
  <si>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</si>
  <si>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</si>
  <si>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</si>
  <si>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</si>
  <si>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</si>
  <si>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</si>
  <si>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</si>
  <si>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</si>
  <si>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</si>
  <si>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</si>
  <si>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</si>
  <si>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</si>
  <si>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</si>
  <si>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</si>
  <si>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</si>
  <si>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</si>
  <si>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</si>
  <si>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</si>
  <si>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</si>
  <si>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</si>
  <si>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</si>
  <si>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</si>
  <si>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</si>
  <si>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</si>
  <si>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</si>
  <si>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</si>
  <si>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</si>
  <si>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</si>
  <si>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</si>
  <si>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</si>
  <si>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</si>
  <si>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</si>
  <si>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</si>
  <si>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</si>
  <si>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</si>
  <si>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</si>
  <si>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</si>
  <si>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</si>
  <si>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</si>
  <si>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</si>
  <si>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</si>
  <si>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</si>
  <si>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</si>
  <si>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</si>
  <si>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</si>
  <si>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</si>
  <si>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</si>
  <si>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</si>
  <si>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</si>
  <si>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</si>
  <si>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</si>
  <si>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</si>
  <si>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</si>
  <si>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</si>
  <si>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</si>
  <si>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</si>
  <si>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</si>
  <si>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</si>
  <si>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</si>
  <si>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</si>
  <si>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</si>
  <si>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</si>
  <si>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</si>
  <si>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</si>
  <si>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</si>
  <si>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</si>
  <si>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</si>
  <si>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</si>
  <si>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</si>
  <si>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</si>
  <si>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</si>
  <si>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</si>
  <si>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</si>
  <si>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</si>
  <si>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</si>
  <si>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</si>
  <si>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</si>
  <si>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</si>
  <si>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</si>
  <si>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</si>
  <si>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</si>
  <si>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</si>
  <si>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</si>
  <si>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</si>
  <si>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</si>
  <si>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</si>
  <si>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</si>
  <si>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</si>
  <si>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</si>
  <si>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</si>
  <si>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</si>
  <si>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</si>
  <si>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</si>
  <si>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</si>
  <si>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</si>
  <si>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</si>
  <si>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</si>
  <si>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</si>
  <si>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</si>
  <si>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</si>
  <si>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</si>
  <si>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</si>
  <si>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</si>
  <si>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</si>
  <si>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</si>
  <si>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</si>
  <si>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</si>
  <si>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</si>
  <si>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</si>
  <si>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</si>
  <si>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</si>
  <si>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</si>
  <si>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</si>
  <si>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</si>
  <si>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</si>
  <si>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</si>
  <si>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</si>
  <si>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</si>
  <si>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</si>
  <si>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</si>
  <si>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</si>
  <si>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</si>
  <si>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</si>
  <si>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</si>
  <si>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</si>
  <si>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</si>
  <si>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</si>
  <si>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</si>
  <si>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</si>
  <si>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</si>
  <si>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</si>
  <si>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</si>
  <si>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</si>
  <si>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</si>
  <si>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</si>
  <si>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</si>
  <si>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</si>
  <si>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</si>
  <si>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</si>
  <si>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</si>
  <si>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</si>
  <si>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</si>
  <si>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</si>
  <si>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</si>
  <si>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</si>
  <si>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</si>
  <si>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</si>
  <si>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</si>
  <si>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</si>
  <si>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</si>
  <si>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</si>
  <si>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</si>
  <si>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</si>
  <si>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</si>
  <si>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</si>
  <si>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</si>
  <si>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</si>
  <si>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</si>
  <si>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</si>
  <si>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</si>
  <si>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</si>
  <si>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</si>
  <si>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</si>
  <si>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</si>
  <si>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</si>
  <si>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</si>
  <si>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</si>
  <si>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</si>
  <si>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</si>
  <si>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</si>
  <si>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</si>
  <si>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</si>
  <si>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</si>
  <si>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</si>
  <si>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</si>
  <si>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</si>
  <si>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</si>
  <si>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</si>
  <si>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</si>
  <si>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</si>
  <si>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</si>
  <si>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</si>
  <si>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</si>
  <si>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</si>
  <si>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</si>
  <si>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</si>
  <si>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</si>
  <si>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</si>
  <si>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</si>
  <si>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</si>
  <si>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</si>
  <si>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</si>
  <si>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</si>
  <si>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</si>
  <si>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</si>
  <si>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</si>
  <si>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</si>
  <si>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</si>
  <si>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</si>
  <si>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</si>
  <si>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</si>
  <si>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</si>
  <si>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</si>
  <si>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</si>
  <si>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</si>
  <si>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</si>
  <si>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</si>
  <si>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</si>
  <si>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</si>
  <si>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</si>
  <si>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</si>
  <si>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</si>
  <si>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</si>
  <si>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</si>
  <si>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</si>
  <si>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</si>
  <si>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</si>
  <si>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</si>
  <si>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</si>
  <si>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</si>
  <si>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</si>
  <si>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</si>
  <si>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</si>
  <si>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</si>
  <si>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</si>
  <si>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</si>
  <si>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</si>
  <si>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</si>
  <si>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</si>
  <si>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</si>
  <si>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</si>
  <si>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</si>
  <si>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</si>
  <si>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</si>
  <si>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</si>
  <si>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</si>
  <si>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</si>
  <si>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</si>
  <si>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</si>
  <si>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</si>
  <si>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</si>
  <si>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</si>
  <si>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</si>
  <si>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</si>
  <si>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</si>
  <si>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</si>
  <si>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</si>
  <si>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</si>
  <si>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</si>
  <si>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</si>
  <si>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</si>
  <si>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</si>
  <si>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</si>
  <si>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</si>
  <si>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</si>
  <si>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</si>
  <si>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</si>
  <si>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</si>
  <si>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</si>
  <si>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</si>
  <si>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</si>
  <si>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</si>
  <si>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</si>
  <si>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</si>
  <si>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</si>
  <si>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</si>
  <si>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</si>
  <si>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</si>
  <si>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</si>
  <si>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</si>
  <si>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</si>
  <si>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</si>
  <si>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</si>
  <si>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</si>
  <si>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</si>
  <si>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</si>
  <si>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</si>
  <si>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</si>
  <si>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</si>
  <si>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</si>
  <si>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</si>
  <si>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</si>
  <si>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</si>
  <si>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</si>
  <si>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</si>
  <si>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</si>
  <si>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</si>
  <si>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</si>
  <si>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</si>
  <si>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</si>
  <si>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</si>
  <si>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</si>
  <si>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</si>
  <si>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</si>
  <si>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</si>
  <si>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</si>
  <si>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</si>
  <si>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</si>
  <si>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</si>
  <si>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</si>
  <si>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</si>
  <si>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</si>
  <si>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</si>
  <si>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</si>
  <si>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</si>
  <si>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</si>
  <si>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</si>
  <si>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</si>
  <si>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</si>
  <si>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</si>
  <si>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</si>
  <si>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</si>
  <si>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</si>
  <si>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</si>
  <si>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</si>
  <si>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</si>
  <si>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</si>
  <si>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</si>
  <si>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</si>
  <si>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</si>
  <si>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</si>
  <si>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</si>
  <si>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</si>
  <si>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</si>
  <si>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</si>
  <si>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</si>
  <si>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</si>
  <si>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</si>
  <si>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</si>
  <si>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</si>
  <si>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</si>
  <si>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</si>
  <si>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</si>
  <si>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</si>
  <si>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</si>
  <si>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</si>
  <si>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</si>
  <si>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</si>
  <si>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</si>
  <si>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</si>
  <si>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</si>
  <si>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</si>
  <si>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</si>
  <si>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</si>
  <si>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</si>
  <si>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</si>
  <si>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</si>
  <si>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</si>
  <si>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</si>
  <si>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</si>
  <si>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</si>
  <si>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</si>
  <si>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</si>
  <si>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</si>
  <si>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</si>
  <si>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</si>
  <si>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</si>
  <si>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</si>
  <si>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</si>
  <si>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</si>
  <si>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</si>
  <si>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</si>
  <si>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</si>
  <si>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</si>
  <si>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</si>
  <si>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</si>
  <si>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</si>
  <si>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</si>
  <si>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</si>
  <si>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</si>
  <si>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</si>
  <si>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</si>
  <si>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</si>
  <si>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</si>
  <si>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</si>
  <si>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</si>
  <si>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</si>
  <si>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</si>
  <si>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</si>
  <si>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</si>
  <si>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</si>
  <si>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</si>
  <si>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</si>
  <si>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</si>
  <si>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</si>
  <si>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</si>
  <si>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</si>
  <si>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</si>
  <si>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</si>
  <si>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</si>
  <si>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</si>
  <si>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</si>
  <si>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</si>
  <si>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</si>
  <si>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</si>
  <si>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</si>
  <si>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</si>
  <si>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</si>
  <si>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</si>
  <si>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</si>
  <si>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</si>
  <si>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</si>
  <si>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</si>
  <si>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</si>
  <si>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</si>
  <si>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</si>
  <si>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</si>
  <si>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</si>
  <si>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</si>
  <si>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</si>
  <si>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</si>
  <si>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</si>
  <si>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</si>
  <si>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</si>
  <si>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</si>
  <si>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</si>
  <si>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</si>
  <si>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</si>
  <si>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</si>
  <si>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</si>
  <si>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</si>
  <si>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</si>
  <si>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</si>
  <si>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</si>
  <si>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</si>
  <si>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</si>
  <si>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</si>
  <si>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</si>
  <si>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</si>
  <si>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</si>
  <si>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</si>
  <si>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</si>
  <si>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</si>
  <si>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</si>
  <si>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</si>
  <si>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</si>
  <si>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</si>
  <si>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</si>
  <si>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</si>
  <si>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</si>
  <si>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</si>
  <si>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</si>
  <si>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</si>
  <si>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</si>
  <si>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</si>
  <si>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</si>
  <si>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</si>
  <si>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</si>
  <si>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</si>
  <si>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</si>
  <si>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</si>
  <si>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</si>
  <si>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</si>
  <si>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</si>
  <si>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</si>
  <si>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</si>
  <si>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</si>
  <si>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</si>
  <si>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</si>
  <si>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</si>
  <si>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</si>
  <si>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</si>
  <si>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</si>
  <si>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</si>
  <si>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</si>
  <si>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</si>
  <si>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</si>
  <si>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</si>
  <si>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</si>
  <si>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</si>
  <si>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</si>
  <si>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</si>
  <si>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</si>
  <si>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</si>
  <si>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</si>
  <si>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</si>
  <si>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</si>
  <si>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</si>
  <si>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</si>
  <si>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</si>
  <si>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</si>
  <si>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</si>
  <si>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</si>
  <si>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</si>
  <si>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</si>
  <si>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</si>
  <si>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</si>
  <si>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</si>
  <si>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</si>
  <si>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</si>
  <si>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</si>
  <si>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</si>
  <si>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</si>
  <si>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</si>
  <si>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</si>
  <si>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</si>
  <si>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</si>
  <si>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</si>
  <si>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</si>
  <si>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</si>
  <si>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</si>
  <si>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</si>
  <si>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</si>
  <si>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</si>
  <si>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</si>
  <si>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</si>
  <si>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</si>
  <si>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</si>
  <si>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</si>
  <si>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</si>
  <si>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</si>
  <si>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</si>
  <si>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</si>
  <si>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</si>
  <si>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</si>
  <si>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</si>
  <si>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</si>
  <si>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</si>
  <si>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</si>
  <si>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</si>
  <si>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</si>
  <si>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</si>
  <si>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</si>
  <si>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</si>
  <si>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</si>
  <si>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</si>
  <si>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</si>
  <si>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</si>
  <si>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</si>
  <si>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</si>
  <si>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</si>
  <si>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</si>
  <si>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</si>
  <si>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</si>
  <si>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</si>
  <si>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</si>
  <si>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</si>
  <si>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</si>
  <si>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</si>
  <si>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</si>
  <si>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</si>
  <si>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</si>
  <si>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</si>
  <si>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</si>
  <si>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</si>
  <si>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</si>
  <si>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</si>
  <si>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</si>
  <si>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</si>
  <si>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</si>
  <si>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</si>
  <si>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</si>
  <si>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</si>
  <si>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</si>
  <si>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</si>
  <si>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</si>
  <si>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</si>
  <si>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</si>
  <si>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</si>
  <si>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</si>
  <si>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</si>
  <si>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</si>
  <si>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</si>
  <si>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</si>
  <si>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</si>
  <si>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</si>
  <si>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</si>
  <si>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</si>
  <si>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</si>
  <si>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</si>
  <si>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</si>
  <si>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</si>
  <si>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</si>
  <si>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</si>
  <si>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</si>
  <si>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</si>
  <si>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</si>
  <si>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</si>
  <si>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</si>
  <si>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</si>
  <si>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</si>
  <si>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</si>
  <si>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</si>
  <si>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</si>
  <si>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</si>
  <si>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</si>
  <si>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</si>
  <si>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</si>
  <si>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</si>
  <si>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</si>
  <si>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</si>
  <si>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</si>
  <si>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</si>
  <si>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</si>
  <si>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</si>
  <si>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</si>
  <si>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</si>
  <si>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</si>
  <si>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</si>
  <si>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</si>
  <si>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</si>
  <si>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</si>
  <si>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</si>
  <si>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</si>
  <si>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</si>
  <si>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</si>
  <si>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</si>
  <si>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</si>
  <si>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</si>
  <si>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</si>
  <si>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</si>
  <si>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</si>
  <si>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</si>
  <si>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</si>
  <si>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</si>
  <si>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</si>
  <si>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</si>
  <si>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</si>
  <si>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</si>
  <si>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</si>
  <si>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</si>
  <si>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</si>
  <si>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</si>
  <si>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</si>
  <si>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</si>
  <si>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</si>
  <si>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</si>
  <si>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</si>
  <si>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</si>
  <si>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</si>
  <si>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</si>
  <si>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</si>
  <si>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</si>
  <si>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</si>
  <si>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</si>
  <si>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</si>
  <si>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</si>
  <si>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</si>
  <si>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</si>
  <si>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</si>
  <si>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</si>
  <si>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</si>
  <si>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</si>
  <si>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</si>
  <si>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</si>
  <si>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</si>
  <si>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</si>
  <si>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</si>
  <si>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</si>
  <si>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</si>
  <si>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</si>
  <si>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</si>
  <si>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</si>
  <si>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</si>
  <si>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</si>
  <si>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</si>
  <si>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</si>
  <si>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</si>
  <si>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</si>
  <si>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</si>
  <si>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</si>
  <si>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</si>
  <si>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</si>
  <si>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</si>
  <si>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</si>
  <si>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</si>
  <si>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</si>
  <si>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</si>
  <si>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</si>
  <si>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</si>
  <si>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</si>
  <si>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</si>
  <si>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</si>
  <si>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</si>
  <si>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</si>
  <si>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</si>
  <si>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</si>
  <si>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</si>
  <si>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</si>
  <si>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</si>
  <si>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</si>
  <si>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</si>
  <si>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</si>
  <si>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</si>
  <si>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</si>
  <si>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</si>
  <si>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</si>
  <si>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</si>
  <si>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</si>
  <si>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</si>
  <si>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</si>
  <si>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</si>
  <si>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</si>
  <si>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</si>
  <si>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</si>
  <si>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</si>
  <si>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</si>
  <si>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</si>
  <si>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</si>
  <si>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</si>
  <si>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</si>
  <si>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</si>
  <si>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</si>
  <si>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</si>
  <si>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</si>
  <si>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</si>
  <si>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</si>
  <si>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</si>
  <si>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</si>
  <si>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</si>
  <si>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</si>
  <si>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</si>
  <si>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</si>
  <si>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</si>
  <si>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</si>
  <si>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</si>
  <si>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</si>
  <si>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</si>
  <si>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</si>
  <si>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</si>
  <si>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</si>
  <si>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</si>
  <si>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</si>
  <si>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</si>
  <si>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</si>
  <si>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</si>
  <si>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</si>
  <si>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</si>
  <si>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</si>
  <si>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</si>
  <si>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</si>
  <si>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</si>
  <si>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</si>
  <si>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</si>
  <si>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</si>
  <si>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</si>
  <si>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</si>
  <si>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</si>
  <si>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</si>
  <si>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</si>
  <si>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</si>
  <si>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</si>
  <si>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</si>
  <si>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</si>
  <si>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</si>
  <si>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</si>
  <si>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</si>
  <si>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</si>
  <si>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</si>
  <si>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</si>
  <si>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</si>
  <si>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</si>
  <si>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</si>
  <si>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</si>
  <si>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</si>
  <si>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</si>
  <si>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</si>
  <si>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</si>
  <si>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</si>
  <si>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</si>
  <si>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</si>
  <si>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Zrenjanin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</si>
</sst>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1159</c:v>
                </c:pt>
                <c:pt idx="1">
                  <c:v>1564</c:v>
                </c:pt>
                <c:pt idx="2">
                  <c:v>1730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1308</c:v>
                </c:pt>
                <c:pt idx="1">
                  <c:v>1811</c:v>
                </c:pt>
                <c:pt idx="2">
                  <c:v>1831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682048"/>
        <c:axId val="191683968"/>
      </c:barChart>
      <c:catAx>
        <c:axId val="191682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3968"/>
        <c:crosses val="autoZero"/>
        <c:auto val="1"/>
        <c:lblAlgn val="ctr"/>
        <c:lblOffset val="100"/>
        <c:noMultiLvlLbl val="0"/>
      </c:catAx>
      <c:valAx>
        <c:axId val="191683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2048"/>
        <c:crosses val="autoZero"/>
        <c:crossBetween val="between"/>
        <c:majorUnit val="4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3021</c:v>
                </c:pt>
                <c:pt idx="1">
                  <c:v>2885</c:v>
                </c:pt>
                <c:pt idx="2">
                  <c:v>2791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625536"/>
        <c:axId val="200713344"/>
      </c:barChart>
      <c:catAx>
        <c:axId val="20062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3344"/>
        <c:crosses val="autoZero"/>
        <c:auto val="1"/>
        <c:lblAlgn val="ctr"/>
        <c:lblOffset val="100"/>
        <c:noMultiLvlLbl val="0"/>
      </c:catAx>
      <c:valAx>
        <c:axId val="200713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6255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102</c:v>
                </c:pt>
                <c:pt idx="1">
                  <c:v>132</c:v>
                </c:pt>
                <c:pt idx="2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4592"/>
        <c:axId val="200913664"/>
      </c:barChart>
      <c:catAx>
        <c:axId val="2007345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913664"/>
        <c:crosses val="autoZero"/>
        <c:auto val="1"/>
        <c:lblAlgn val="ctr"/>
        <c:lblOffset val="100"/>
        <c:noMultiLvlLbl val="0"/>
      </c:catAx>
      <c:valAx>
        <c:axId val="2009136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4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291</c:v>
                </c:pt>
                <c:pt idx="1">
                  <c:v>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89408"/>
        <c:axId val="201090944"/>
      </c:barChart>
      <c:catAx>
        <c:axId val="201089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0944"/>
        <c:crosses val="autoZero"/>
        <c:auto val="1"/>
        <c:lblAlgn val="ctr"/>
        <c:lblOffset val="100"/>
        <c:noMultiLvlLbl val="0"/>
      </c:catAx>
      <c:valAx>
        <c:axId val="2010909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89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41190</c:v>
                </c:pt>
                <c:pt idx="1">
                  <c:v>42057</c:v>
                </c:pt>
                <c:pt idx="2">
                  <c:v>42651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242880"/>
        <c:axId val="201601792"/>
      </c:barChart>
      <c:catAx>
        <c:axId val="20124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1792"/>
        <c:crosses val="autoZero"/>
        <c:auto val="1"/>
        <c:lblAlgn val="ctr"/>
        <c:lblOffset val="100"/>
        <c:noMultiLvlLbl val="0"/>
      </c:catAx>
      <c:valAx>
        <c:axId val="201601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42880"/>
        <c:crosses val="autoZero"/>
        <c:crossBetween val="between"/>
        <c:majorUnit val="10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17.053371925292502</c:v>
                </c:pt>
                <c:pt idx="1">
                  <c:v>59.603835311642641</c:v>
                </c:pt>
                <c:pt idx="2">
                  <c:v>23.342792763064853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104</c:v>
                </c:pt>
                <c:pt idx="1">
                  <c:v>104</c:v>
                </c:pt>
                <c:pt idx="2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13</c:v>
                </c:pt>
                <c:pt idx="1">
                  <c:v>13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365568"/>
        <c:axId val="202417664"/>
      </c:barChart>
      <c:catAx>
        <c:axId val="20236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417664"/>
        <c:crosses val="autoZero"/>
        <c:auto val="1"/>
        <c:lblAlgn val="ctr"/>
        <c:lblOffset val="100"/>
        <c:noMultiLvlLbl val="0"/>
      </c:catAx>
      <c:valAx>
        <c:axId val="202417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3655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4</c:v>
                </c:pt>
                <c:pt idx="1">
                  <c:v>6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8</c:v>
                </c:pt>
                <c:pt idx="1">
                  <c:v>7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85372416"/>
        <c:axId val="285373952"/>
      </c:barChart>
      <c:catAx>
        <c:axId val="285372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5373952"/>
        <c:crosses val="autoZero"/>
        <c:auto val="1"/>
        <c:lblAlgn val="ctr"/>
        <c:lblOffset val="100"/>
        <c:noMultiLvlLbl val="0"/>
      </c:catAx>
      <c:valAx>
        <c:axId val="285373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853724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94.6</c:v>
                </c:pt>
                <c:pt idx="1">
                  <c:v>96.3</c:v>
                </c:pt>
                <c:pt idx="2">
                  <c:v>95.4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101.1</c:v>
                </c:pt>
                <c:pt idx="1">
                  <c:v>98.3</c:v>
                </c:pt>
                <c:pt idx="2">
                  <c:v>107.1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8810368"/>
        <c:axId val="468837120"/>
      </c:barChart>
      <c:catAx>
        <c:axId val="468810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8837120"/>
        <c:crosses val="autoZero"/>
        <c:auto val="1"/>
        <c:lblAlgn val="ctr"/>
        <c:lblOffset val="100"/>
        <c:noMultiLvlLbl val="0"/>
      </c:catAx>
      <c:valAx>
        <c:axId val="468837120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8810368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2535</c:v>
                </c:pt>
                <c:pt idx="1">
                  <c:v>2265</c:v>
                </c:pt>
                <c:pt idx="2">
                  <c:v>1617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9963904"/>
        <c:axId val="469965440"/>
      </c:barChart>
      <c:catAx>
        <c:axId val="469963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9965440"/>
        <c:crosses val="autoZero"/>
        <c:auto val="1"/>
        <c:lblAlgn val="ctr"/>
        <c:lblOffset val="100"/>
        <c:noMultiLvlLbl val="0"/>
      </c:catAx>
      <c:valAx>
        <c:axId val="469965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99639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60</c:v>
                </c:pt>
                <c:pt idx="1">
                  <c:v>77</c:v>
                </c:pt>
                <c:pt idx="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105</c:v>
                </c:pt>
                <c:pt idx="1">
                  <c:v>109</c:v>
                </c:pt>
                <c:pt idx="2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71455616"/>
        <c:axId val="471724416"/>
      </c:barChart>
      <c:catAx>
        <c:axId val="471455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1724416"/>
        <c:crosses val="autoZero"/>
        <c:auto val="1"/>
        <c:lblAlgn val="ctr"/>
        <c:lblOffset val="100"/>
        <c:noMultiLvlLbl val="0"/>
      </c:catAx>
      <c:valAx>
        <c:axId val="471724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14556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363</c:v>
                </c:pt>
                <c:pt idx="1">
                  <c:v>516</c:v>
                </c:pt>
                <c:pt idx="2">
                  <c:v>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196</c:v>
                </c:pt>
                <c:pt idx="1">
                  <c:v>247</c:v>
                </c:pt>
                <c:pt idx="2">
                  <c:v>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90272"/>
        <c:axId val="192391808"/>
      </c:barChart>
      <c:catAx>
        <c:axId val="192390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1808"/>
        <c:crosses val="autoZero"/>
        <c:auto val="1"/>
        <c:lblAlgn val="ctr"/>
        <c:lblOffset val="100"/>
        <c:noMultiLvlLbl val="0"/>
      </c:catAx>
      <c:valAx>
        <c:axId val="192391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02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301</c:v>
                </c:pt>
                <c:pt idx="1">
                  <c:v>286</c:v>
                </c:pt>
                <c:pt idx="2">
                  <c:v>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434</c:v>
                </c:pt>
                <c:pt idx="1">
                  <c:v>442</c:v>
                </c:pt>
                <c:pt idx="2">
                  <c:v>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74412160"/>
        <c:axId val="474415104"/>
      </c:barChart>
      <c:catAx>
        <c:axId val="47441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4415104"/>
        <c:crosses val="autoZero"/>
        <c:auto val="1"/>
        <c:lblAlgn val="ctr"/>
        <c:lblOffset val="100"/>
        <c:noMultiLvlLbl val="0"/>
      </c:catAx>
      <c:valAx>
        <c:axId val="474415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44121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2.1241290882178245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2.2250087209028253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2.3466299603081069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2.3984839771088087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2.2004959129606756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2.419225583829089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2.6388980550029699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3.119726210791292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3.4827043283962023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3.5534143513062499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3.3855958969330704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3.8070276334769533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3.9116784673838239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4.4679306476095295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4.0530985132039188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2.3343735563370323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1.7366381626707648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1.264295209631648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78787840"/>
        <c:axId val="478793728"/>
      </c:barChart>
      <c:catAx>
        <c:axId val="47878784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78793728"/>
        <c:crosses val="autoZero"/>
        <c:auto val="1"/>
        <c:lblAlgn val="ctr"/>
        <c:lblOffset val="100"/>
        <c:noMultiLvlLbl val="0"/>
      </c:catAx>
      <c:valAx>
        <c:axId val="47879372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7878784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2.3560579633627801</c:v>
                </c:pt>
                <c:pt idx="1">
                  <c:v>2.4220539847454909</c:v>
                </c:pt>
                <c:pt idx="2">
                  <c:v>2.5625312302601184</c:v>
                </c:pt>
                <c:pt idx="3">
                  <c:v>2.6266416510318953</c:v>
                </c:pt>
                <c:pt idx="4">
                  <c:v>2.4399671905493698</c:v>
                </c:pt>
                <c:pt idx="5">
                  <c:v>2.6539828598904465</c:v>
                </c:pt>
                <c:pt idx="6">
                  <c:v>2.8453713219003083</c:v>
                </c:pt>
                <c:pt idx="7">
                  <c:v>3.2554894547785831</c:v>
                </c:pt>
                <c:pt idx="8">
                  <c:v>3.6920059962099425</c:v>
                </c:pt>
                <c:pt idx="9">
                  <c:v>3.7391460114833075</c:v>
                </c:pt>
                <c:pt idx="10">
                  <c:v>3.5468147491679787</c:v>
                </c:pt>
                <c:pt idx="11">
                  <c:v>3.5025031348110156</c:v>
                </c:pt>
                <c:pt idx="12">
                  <c:v>3.4016235021260144</c:v>
                </c:pt>
                <c:pt idx="13">
                  <c:v>3.6420375800201756</c:v>
                </c:pt>
                <c:pt idx="14">
                  <c:v>2.8991109393119445</c:v>
                </c:pt>
                <c:pt idx="15">
                  <c:v>1.4528552707251077</c:v>
                </c:pt>
                <c:pt idx="16">
                  <c:v>0.95882791066024298</c:v>
                </c:pt>
                <c:pt idx="17">
                  <c:v>0.53362497289449118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79568256"/>
        <c:axId val="479569792"/>
      </c:barChart>
      <c:catAx>
        <c:axId val="47956825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79569792"/>
        <c:crosses val="autoZero"/>
        <c:auto val="1"/>
        <c:lblAlgn val="ctr"/>
        <c:lblOffset val="100"/>
        <c:noMultiLvlLbl val="0"/>
      </c:catAx>
      <c:valAx>
        <c:axId val="47956979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956825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0.19639312412890148</c:v>
                </c:pt>
                <c:pt idx="1">
                  <c:v>0.17680014695077151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1.5204628964818179</c:v>
                </c:pt>
                <c:pt idx="1">
                  <c:v>0.56713813372520205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6.0987456181104021</c:v>
                </c:pt>
                <c:pt idx="1">
                  <c:v>2.6726671565025719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20.21159775309372</c:v>
                </c:pt>
                <c:pt idx="1">
                  <c:v>15.810984570168992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50.574397094226462</c:v>
                </c:pt>
                <c:pt idx="1">
                  <c:v>62.137215282880234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6.3204797905140016</c:v>
                </c:pt>
                <c:pt idx="1">
                  <c:v>5.4555473916238055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15.077923723444695</c:v>
                </c:pt>
                <c:pt idx="1">
                  <c:v>13.179647318148421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84480896"/>
        <c:axId val="484484608"/>
      </c:barChart>
      <c:catAx>
        <c:axId val="4844808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84484608"/>
        <c:crosses val="autoZero"/>
        <c:auto val="1"/>
        <c:lblAlgn val="ctr"/>
        <c:lblOffset val="100"/>
        <c:noMultiLvlLbl val="0"/>
      </c:catAx>
      <c:valAx>
        <c:axId val="4844846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8448089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25.134096380453602</c:v>
                </c:pt>
                <c:pt idx="1">
                  <c:v>20.263133725202056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31.408117582463994</c:v>
                </c:pt>
                <c:pt idx="1">
                  <c:v>38.967211609110947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43.212822570426994</c:v>
                </c:pt>
                <c:pt idx="1">
                  <c:v>40.542340191036004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0.24496346665540397</c:v>
                </c:pt>
                <c:pt idx="1">
                  <c:v>0.22731447465099194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88394112"/>
        <c:axId val="488404096"/>
      </c:barChart>
      <c:catAx>
        <c:axId val="488394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88404096"/>
        <c:crosses val="autoZero"/>
        <c:auto val="1"/>
        <c:lblAlgn val="ctr"/>
        <c:lblOffset val="100"/>
        <c:noMultiLvlLbl val="0"/>
      </c:catAx>
      <c:valAx>
        <c:axId val="4884040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8839411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2</c:v>
                </c:pt>
                <c:pt idx="1">
                  <c:v>6</c:v>
                </c:pt>
                <c:pt idx="2">
                  <c:v>55</c:v>
                </c:pt>
                <c:pt idx="3">
                  <c:v>71</c:v>
                </c:pt>
                <c:pt idx="4">
                  <c:v>74</c:v>
                </c:pt>
                <c:pt idx="5">
                  <c:v>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4</c:v>
                </c:pt>
                <c:pt idx="2">
                  <c:v>46</c:v>
                </c:pt>
                <c:pt idx="3">
                  <c:v>47</c:v>
                </c:pt>
                <c:pt idx="4">
                  <c:v>30</c:v>
                </c:pt>
                <c:pt idx="5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88428288"/>
        <c:axId val="488429824"/>
      </c:barChart>
      <c:catAx>
        <c:axId val="4884282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8429824"/>
        <c:crosses val="autoZero"/>
        <c:auto val="1"/>
        <c:lblAlgn val="ctr"/>
        <c:lblOffset val="100"/>
        <c:noMultiLvlLbl val="0"/>
      </c:catAx>
      <c:valAx>
        <c:axId val="4884298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84282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0.94</c:v>
                </c:pt>
                <c:pt idx="1">
                  <c:v>0.35</c:v>
                </c:pt>
                <c:pt idx="3">
                  <c:v>0.46</c:v>
                </c:pt>
                <c:pt idx="4">
                  <c:v>0.99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89414016"/>
        <c:axId val="489711488"/>
      </c:barChart>
      <c:catAx>
        <c:axId val="489414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89711488"/>
        <c:crosses val="autoZero"/>
        <c:auto val="1"/>
        <c:lblAlgn val="ctr"/>
        <c:lblOffset val="100"/>
        <c:noMultiLvlLbl val="0"/>
      </c:catAx>
      <c:valAx>
        <c:axId val="48971148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8941401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19.047619047619047</c:v>
                </c:pt>
                <c:pt idx="1">
                  <c:v>61.575422248107159</c:v>
                </c:pt>
                <c:pt idx="2">
                  <c:v>15.593517301795885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80.952380952380949</c:v>
                </c:pt>
                <c:pt idx="1">
                  <c:v>38.424577751892834</c:v>
                </c:pt>
                <c:pt idx="2">
                  <c:v>84.406482698204115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89783296"/>
        <c:axId val="489785984"/>
      </c:barChart>
      <c:catAx>
        <c:axId val="4897832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89785984"/>
        <c:crosses val="autoZero"/>
        <c:auto val="1"/>
        <c:lblAlgn val="ctr"/>
        <c:lblOffset val="100"/>
        <c:noMultiLvlLbl val="0"/>
      </c:catAx>
      <c:valAx>
        <c:axId val="48978598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8978329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9.6999999999999993</c:v>
                </c:pt>
                <c:pt idx="1">
                  <c:v>20.399999999999999</c:v>
                </c:pt>
                <c:pt idx="2">
                  <c:v>12.9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90112896"/>
        <c:axId val="490114432"/>
      </c:barChart>
      <c:catAx>
        <c:axId val="49011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0114432"/>
        <c:crosses val="autoZero"/>
        <c:auto val="1"/>
        <c:lblAlgn val="ctr"/>
        <c:lblOffset val="100"/>
        <c:noMultiLvlLbl val="0"/>
      </c:catAx>
      <c:valAx>
        <c:axId val="490114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901128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460</c:v>
                </c:pt>
                <c:pt idx="1">
                  <c:v>448</c:v>
                </c:pt>
                <c:pt idx="2">
                  <c:v>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488</c:v>
                </c:pt>
                <c:pt idx="1">
                  <c:v>495</c:v>
                </c:pt>
                <c:pt idx="2">
                  <c:v>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90518784"/>
        <c:axId val="490520576"/>
      </c:barChart>
      <c:catAx>
        <c:axId val="49051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90520576"/>
        <c:crosses val="autoZero"/>
        <c:auto val="1"/>
        <c:lblAlgn val="ctr"/>
        <c:lblOffset val="100"/>
        <c:noMultiLvlLbl val="0"/>
      </c:catAx>
      <c:valAx>
        <c:axId val="490520576"/>
        <c:scaling>
          <c:orientation val="minMax"/>
          <c:max val="14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90518784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3168</c:v>
                </c:pt>
                <c:pt idx="1">
                  <c:v>2887</c:v>
                </c:pt>
                <c:pt idx="2">
                  <c:v>2634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2547</c:v>
                </c:pt>
                <c:pt idx="1">
                  <c:v>2432</c:v>
                </c:pt>
                <c:pt idx="2">
                  <c:v>2132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7168"/>
        <c:axId val="192843776"/>
      </c:barChart>
      <c:catAx>
        <c:axId val="19256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843776"/>
        <c:crosses val="autoZero"/>
        <c:auto val="1"/>
        <c:lblAlgn val="ctr"/>
        <c:lblOffset val="100"/>
        <c:noMultiLvlLbl val="0"/>
      </c:catAx>
      <c:valAx>
        <c:axId val="192843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716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1041</c:v>
                </c:pt>
                <c:pt idx="1">
                  <c:v>1145</c:v>
                </c:pt>
                <c:pt idx="2">
                  <c:v>1014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1048</c:v>
                </c:pt>
                <c:pt idx="1">
                  <c:v>1122</c:v>
                </c:pt>
                <c:pt idx="2">
                  <c:v>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90825600"/>
        <c:axId val="490835968"/>
      </c:barChart>
      <c:catAx>
        <c:axId val="490825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90835968"/>
        <c:crosses val="autoZero"/>
        <c:auto val="1"/>
        <c:lblAlgn val="ctr"/>
        <c:lblOffset val="100"/>
        <c:noMultiLvlLbl val="0"/>
      </c:catAx>
      <c:valAx>
        <c:axId val="490835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908256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28.173353416404218</c:v>
                </c:pt>
                <c:pt idx="1">
                  <c:v>30.34944074859273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28.30343694372176</c:v>
                </c:pt>
                <c:pt idx="1">
                  <c:v>29.179764602675633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17.040942078597837</c:v>
                </c:pt>
                <c:pt idx="1">
                  <c:v>19.032824036844797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12.960427221689717</c:v>
                </c:pt>
                <c:pt idx="1">
                  <c:v>14.076321368521091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7.7160071203614953</c:v>
                </c:pt>
                <c:pt idx="1">
                  <c:v>4.9820893340156447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5.8058332192249757</c:v>
                </c:pt>
                <c:pt idx="1">
                  <c:v>2.3795599093500988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91153664"/>
        <c:axId val="491159552"/>
      </c:barChart>
      <c:catAx>
        <c:axId val="4911536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91159552"/>
        <c:crosses val="autoZero"/>
        <c:auto val="1"/>
        <c:lblAlgn val="ctr"/>
        <c:lblOffset val="100"/>
        <c:noMultiLvlLbl val="0"/>
      </c:catAx>
      <c:valAx>
        <c:axId val="49115955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9115366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54.15</c:v>
                </c:pt>
                <c:pt idx="1">
                  <c:v>38.69</c:v>
                </c:pt>
                <c:pt idx="2">
                  <c:v>5.66</c:v>
                </c:pt>
                <c:pt idx="3">
                  <c:v>1.1299999999999999</c:v>
                </c:pt>
                <c:pt idx="4">
                  <c:v>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56.69</c:v>
                </c:pt>
                <c:pt idx="1">
                  <c:v>34.26</c:v>
                </c:pt>
                <c:pt idx="2">
                  <c:v>7.22</c:v>
                </c:pt>
                <c:pt idx="3">
                  <c:v>1.37</c:v>
                </c:pt>
                <c:pt idx="4">
                  <c:v>0.46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91397888"/>
        <c:axId val="491399424"/>
      </c:barChart>
      <c:catAx>
        <c:axId val="491397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91399424"/>
        <c:crosses val="autoZero"/>
        <c:auto val="1"/>
        <c:lblAlgn val="ctr"/>
        <c:lblOffset val="100"/>
        <c:noMultiLvlLbl val="0"/>
      </c:catAx>
      <c:valAx>
        <c:axId val="4913994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9139788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61844</c:v>
                </c:pt>
                <c:pt idx="1">
                  <c:v>68833</c:v>
                </c:pt>
                <c:pt idx="2">
                  <c:v>78459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91641856"/>
        <c:axId val="492376448"/>
      </c:barChart>
      <c:catAx>
        <c:axId val="491641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92376448"/>
        <c:crosses val="autoZero"/>
        <c:auto val="1"/>
        <c:lblAlgn val="ctr"/>
        <c:lblOffset val="100"/>
        <c:noMultiLvlLbl val="0"/>
      </c:catAx>
      <c:valAx>
        <c:axId val="492376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916418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17088</c:v>
                </c:pt>
                <c:pt idx="1">
                  <c:v>17079</c:v>
                </c:pt>
                <c:pt idx="2">
                  <c:v>17333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19794</c:v>
                </c:pt>
                <c:pt idx="1">
                  <c:v>20455</c:v>
                </c:pt>
                <c:pt idx="2">
                  <c:v>20779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92507136"/>
        <c:axId val="492509056"/>
      </c:barChart>
      <c:catAx>
        <c:axId val="49250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92509056"/>
        <c:crosses val="autoZero"/>
        <c:auto val="1"/>
        <c:lblAlgn val="ctr"/>
        <c:lblOffset val="100"/>
        <c:noMultiLvlLbl val="0"/>
      </c:catAx>
      <c:valAx>
        <c:axId val="492509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925071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29.1</c:v>
                </c:pt>
                <c:pt idx="1">
                  <c:v>22.8</c:v>
                </c:pt>
                <c:pt idx="2">
                  <c:v>2.5</c:v>
                </c:pt>
                <c:pt idx="3">
                  <c:v>45.599999999999994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98.38138593829035</c:v>
                </c:pt>
                <c:pt idx="1">
                  <c:v>98.655256723716377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1.6186140617096612</c:v>
                </c:pt>
                <c:pt idx="1">
                  <c:v>1.3447432762836184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92542976"/>
        <c:axId val="492553344"/>
      </c:barChart>
      <c:catAx>
        <c:axId val="4925429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2553344"/>
        <c:crosses val="autoZero"/>
        <c:auto val="1"/>
        <c:lblAlgn val="ctr"/>
        <c:lblOffset val="100"/>
        <c:noMultiLvlLbl val="0"/>
      </c:catAx>
      <c:valAx>
        <c:axId val="49255334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2542976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214</c:v>
                </c:pt>
                <c:pt idx="1">
                  <c:v>180</c:v>
                </c:pt>
                <c:pt idx="2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92565248"/>
        <c:axId val="492567168"/>
      </c:barChart>
      <c:catAx>
        <c:axId val="492565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2567168"/>
        <c:crosses val="autoZero"/>
        <c:auto val="1"/>
        <c:lblAlgn val="ctr"/>
        <c:lblOffset val="100"/>
        <c:noMultiLvlLbl val="0"/>
      </c:catAx>
      <c:valAx>
        <c:axId val="492567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25652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15.8</c:v>
                </c:pt>
                <c:pt idx="1">
                  <c:v>13.5</c:v>
                </c:pt>
                <c:pt idx="2">
                  <c:v>10.4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93588864"/>
        <c:axId val="493590400"/>
      </c:barChart>
      <c:catAx>
        <c:axId val="493588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3590400"/>
        <c:crosses val="autoZero"/>
        <c:auto val="1"/>
        <c:lblAlgn val="ctr"/>
        <c:lblOffset val="100"/>
        <c:noMultiLvlLbl val="0"/>
      </c:catAx>
      <c:valAx>
        <c:axId val="493590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3588864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16.600000000000001</c:v>
                </c:pt>
                <c:pt idx="1">
                  <c:v>14.1</c:v>
                </c:pt>
                <c:pt idx="2">
                  <c:v>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94403968"/>
        <c:axId val="494407040"/>
      </c:barChart>
      <c:catAx>
        <c:axId val="494403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94407040"/>
        <c:crosses val="autoZero"/>
        <c:auto val="1"/>
        <c:lblAlgn val="ctr"/>
        <c:lblOffset val="100"/>
        <c:noMultiLvlLbl val="0"/>
      </c:catAx>
      <c:valAx>
        <c:axId val="494407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944039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19.3</c:v>
                </c:pt>
                <c:pt idx="1">
                  <c:v>51.1</c:v>
                </c:pt>
                <c:pt idx="2">
                  <c:v>29.6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2.17</c:v>
                </c:pt>
                <c:pt idx="1">
                  <c:v>2.23</c:v>
                </c:pt>
                <c:pt idx="2">
                  <c:v>4.6900000000000004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2.0499999999999998</c:v>
                </c:pt>
                <c:pt idx="1">
                  <c:v>2.02</c:v>
                </c:pt>
                <c:pt idx="2">
                  <c:v>11.01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494678400"/>
        <c:axId val="494679936"/>
      </c:barChart>
      <c:catAx>
        <c:axId val="49467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94679936"/>
        <c:crosses val="autoZero"/>
        <c:auto val="1"/>
        <c:lblAlgn val="ctr"/>
        <c:lblOffset val="100"/>
        <c:noMultiLvlLbl val="0"/>
      </c:catAx>
      <c:valAx>
        <c:axId val="494679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946784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3.5</c:v>
                </c:pt>
                <c:pt idx="1">
                  <c:v>2.6</c:v>
                </c:pt>
                <c:pt idx="2">
                  <c:v>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94932352"/>
        <c:axId val="495010560"/>
      </c:barChart>
      <c:catAx>
        <c:axId val="494932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5010560"/>
        <c:crosses val="autoZero"/>
        <c:auto val="1"/>
        <c:lblAlgn val="ctr"/>
        <c:lblOffset val="100"/>
        <c:noMultiLvlLbl val="0"/>
      </c:catAx>
      <c:valAx>
        <c:axId val="495010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493235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30.1</c:v>
                </c:pt>
                <c:pt idx="1">
                  <c:v>31.4</c:v>
                </c:pt>
                <c:pt idx="2">
                  <c:v>33.299999999999997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55.4</c:v>
                </c:pt>
                <c:pt idx="1">
                  <c:v>1.5</c:v>
                </c:pt>
                <c:pt idx="2">
                  <c:v>46.6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14.4</c:v>
                </c:pt>
                <c:pt idx="1">
                  <c:v>67.2</c:v>
                </c:pt>
                <c:pt idx="2">
                  <c:v>20.100000000000001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496461312"/>
        <c:axId val="496462848"/>
      </c:barChart>
      <c:catAx>
        <c:axId val="4964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96462848"/>
        <c:crosses val="autoZero"/>
        <c:auto val="1"/>
        <c:lblAlgn val="ctr"/>
        <c:lblOffset val="100"/>
        <c:noMultiLvlLbl val="0"/>
      </c:catAx>
      <c:valAx>
        <c:axId val="4964628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49646131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5767</c:v>
                </c:pt>
                <c:pt idx="1">
                  <c:v>7726</c:v>
                </c:pt>
                <c:pt idx="2">
                  <c:v>10880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1840</c:v>
                </c:pt>
                <c:pt idx="1">
                  <c:v>3992</c:v>
                </c:pt>
                <c:pt idx="2">
                  <c:v>7388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97083520"/>
        <c:axId val="497085056"/>
      </c:barChart>
      <c:catAx>
        <c:axId val="497083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7085056"/>
        <c:crosses val="autoZero"/>
        <c:auto val="1"/>
        <c:lblAlgn val="ctr"/>
        <c:lblOffset val="100"/>
        <c:noMultiLvlLbl val="0"/>
      </c:catAx>
      <c:valAx>
        <c:axId val="4970850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970835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20294</c:v>
                </c:pt>
                <c:pt idx="1">
                  <c:v>29987</c:v>
                </c:pt>
                <c:pt idx="2">
                  <c:v>40908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8299</c:v>
                </c:pt>
                <c:pt idx="1">
                  <c:v>15628</c:v>
                </c:pt>
                <c:pt idx="2">
                  <c:v>27230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6199296"/>
        <c:axId val="466200832"/>
      </c:barChart>
      <c:catAx>
        <c:axId val="466199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6200832"/>
        <c:crosses val="autoZero"/>
        <c:auto val="1"/>
        <c:lblAlgn val="ctr"/>
        <c:lblOffset val="100"/>
        <c:noMultiLvlLbl val="0"/>
      </c:catAx>
      <c:valAx>
        <c:axId val="4662008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661992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3.5</c:v>
                </c:pt>
                <c:pt idx="1">
                  <c:v>3.9</c:v>
                </c:pt>
                <c:pt idx="2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4.5</c:v>
                </c:pt>
                <c:pt idx="1">
                  <c:v>3.9</c:v>
                </c:pt>
                <c:pt idx="2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67612032"/>
        <c:axId val="467613568"/>
      </c:barChart>
      <c:catAx>
        <c:axId val="4676120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7613568"/>
        <c:crosses val="autoZero"/>
        <c:auto val="1"/>
        <c:lblAlgn val="ctr"/>
        <c:lblOffset val="100"/>
        <c:noMultiLvlLbl val="0"/>
      </c:catAx>
      <c:valAx>
        <c:axId val="4676135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676120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29.1</c:v>
                </c:pt>
                <c:pt idx="1">
                  <c:v>29.4</c:v>
                </c:pt>
                <c:pt idx="2">
                  <c:v>31.8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35.4</c:v>
                </c:pt>
                <c:pt idx="1">
                  <c:v>37</c:v>
                </c:pt>
                <c:pt idx="2">
                  <c:v>40.4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68176896"/>
        <c:axId val="468178432"/>
      </c:barChart>
      <c:catAx>
        <c:axId val="468176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8178432"/>
        <c:crosses val="autoZero"/>
        <c:auto val="1"/>
        <c:lblAlgn val="ctr"/>
        <c:lblOffset val="100"/>
        <c:noMultiLvlLbl val="0"/>
      </c:catAx>
      <c:valAx>
        <c:axId val="4681784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817689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371.30099999999999</c:v>
                </c:pt>
                <c:pt idx="1">
                  <c:v>409.87099999999998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8282752"/>
        <c:axId val="468292736"/>
      </c:barChart>
      <c:catAx>
        <c:axId val="4682827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8292736"/>
        <c:crosses val="autoZero"/>
        <c:auto val="1"/>
        <c:lblAlgn val="ctr"/>
        <c:lblOffset val="100"/>
        <c:noMultiLvlLbl val="0"/>
      </c:catAx>
      <c:valAx>
        <c:axId val="4682927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82827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6497.78</c:v>
                </c:pt>
                <c:pt idx="1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8503168"/>
        <c:axId val="468668800"/>
      </c:barChart>
      <c:catAx>
        <c:axId val="4685031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8668800"/>
        <c:crosses val="autoZero"/>
        <c:auto val="1"/>
        <c:lblAlgn val="ctr"/>
        <c:lblOffset val="100"/>
        <c:noMultiLvlLbl val="0"/>
      </c:catAx>
      <c:valAx>
        <c:axId val="468668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85031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51</c:v>
                </c:pt>
                <c:pt idx="1">
                  <c:v>55</c:v>
                </c:pt>
                <c:pt idx="2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48</c:v>
                </c:pt>
                <c:pt idx="1">
                  <c:v>46</c:v>
                </c:pt>
                <c:pt idx="2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8678528"/>
        <c:axId val="468680064"/>
      </c:barChart>
      <c:catAx>
        <c:axId val="468678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8680064"/>
        <c:crosses val="autoZero"/>
        <c:auto val="1"/>
        <c:lblAlgn val="ctr"/>
        <c:lblOffset val="100"/>
        <c:noMultiLvlLbl val="0"/>
      </c:catAx>
      <c:valAx>
        <c:axId val="468680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867852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19.2</c:v>
                </c:pt>
                <c:pt idx="1">
                  <c:v>19.3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54.3</c:v>
                </c:pt>
                <c:pt idx="1">
                  <c:v>47.1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26.5</c:v>
                </c:pt>
                <c:pt idx="1">
                  <c:v>33.5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712128"/>
        <c:axId val="193713664"/>
      </c:barChart>
      <c:catAx>
        <c:axId val="193712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13664"/>
        <c:crosses val="autoZero"/>
        <c:auto val="1"/>
        <c:lblAlgn val="ctr"/>
        <c:lblOffset val="100"/>
        <c:noMultiLvlLbl val="0"/>
      </c:catAx>
      <c:valAx>
        <c:axId val="1937136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1212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1159</c:v>
                </c:pt>
                <c:pt idx="1">
                  <c:v>1564</c:v>
                </c:pt>
                <c:pt idx="2">
                  <c:v>1730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1308</c:v>
                </c:pt>
                <c:pt idx="1">
                  <c:v>1811</c:v>
                </c:pt>
                <c:pt idx="2">
                  <c:v>1831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8750080"/>
        <c:axId val="58751616"/>
      </c:barChart>
      <c:catAx>
        <c:axId val="58750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1616"/>
        <c:crosses val="autoZero"/>
        <c:auto val="1"/>
        <c:lblAlgn val="ctr"/>
        <c:lblOffset val="100"/>
        <c:noMultiLvlLbl val="0"/>
      </c:catAx>
      <c:valAx>
        <c:axId val="58751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00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363</c:v>
                </c:pt>
                <c:pt idx="1">
                  <c:v>516</c:v>
                </c:pt>
                <c:pt idx="2">
                  <c:v>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196</c:v>
                </c:pt>
                <c:pt idx="1">
                  <c:v>247</c:v>
                </c:pt>
                <c:pt idx="2">
                  <c:v>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600256"/>
        <c:axId val="59614336"/>
      </c:barChart>
      <c:catAx>
        <c:axId val="5960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4336"/>
        <c:crosses val="autoZero"/>
        <c:auto val="1"/>
        <c:lblAlgn val="ctr"/>
        <c:lblOffset val="100"/>
        <c:noMultiLvlLbl val="0"/>
      </c:catAx>
      <c:valAx>
        <c:axId val="59614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002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3168</c:v>
                </c:pt>
                <c:pt idx="1">
                  <c:v>2887</c:v>
                </c:pt>
                <c:pt idx="2">
                  <c:v>2634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2547</c:v>
                </c:pt>
                <c:pt idx="1">
                  <c:v>2432</c:v>
                </c:pt>
                <c:pt idx="2">
                  <c:v>2132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154112"/>
        <c:axId val="146376192"/>
      </c:barChart>
      <c:catAx>
        <c:axId val="13415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76192"/>
        <c:crosses val="autoZero"/>
        <c:auto val="1"/>
        <c:lblAlgn val="ctr"/>
        <c:lblOffset val="100"/>
        <c:noMultiLvlLbl val="0"/>
      </c:catAx>
      <c:valAx>
        <c:axId val="146376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15411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19.3</c:v>
                </c:pt>
                <c:pt idx="1">
                  <c:v>51.1</c:v>
                </c:pt>
                <c:pt idx="2">
                  <c:v>29.6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19.2</c:v>
                </c:pt>
                <c:pt idx="1">
                  <c:v>19.3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54.3</c:v>
                </c:pt>
                <c:pt idx="1">
                  <c:v>47.1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26.5</c:v>
                </c:pt>
                <c:pt idx="1">
                  <c:v>33.5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214720"/>
        <c:axId val="147281024"/>
      </c:barChart>
      <c:catAx>
        <c:axId val="147214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81024"/>
        <c:crosses val="autoZero"/>
        <c:auto val="1"/>
        <c:lblAlgn val="ctr"/>
        <c:lblOffset val="100"/>
        <c:noMultiLvlLbl val="0"/>
      </c:catAx>
      <c:valAx>
        <c:axId val="1472810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21472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30.1</c:v>
                </c:pt>
                <c:pt idx="1">
                  <c:v>31.4</c:v>
                </c:pt>
                <c:pt idx="2">
                  <c:v>33.299999999999997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55.4</c:v>
                </c:pt>
                <c:pt idx="1">
                  <c:v>1.5</c:v>
                </c:pt>
                <c:pt idx="2">
                  <c:v>46.6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14.4</c:v>
                </c:pt>
                <c:pt idx="1">
                  <c:v>67.2</c:v>
                </c:pt>
                <c:pt idx="2">
                  <c:v>20.100000000000001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8128128"/>
        <c:axId val="148952192"/>
      </c:barChart>
      <c:catAx>
        <c:axId val="148128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952192"/>
        <c:crosses val="autoZero"/>
        <c:auto val="1"/>
        <c:lblAlgn val="ctr"/>
        <c:lblOffset val="100"/>
        <c:noMultiLvlLbl val="0"/>
      </c:catAx>
      <c:valAx>
        <c:axId val="1489521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812812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10</c:v>
                </c:pt>
                <c:pt idx="1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167936"/>
        <c:axId val="150169472"/>
      </c:barChart>
      <c:catAx>
        <c:axId val="150167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169472"/>
        <c:crosses val="autoZero"/>
        <c:auto val="1"/>
        <c:lblAlgn val="ctr"/>
        <c:lblOffset val="100"/>
        <c:noMultiLvlLbl val="0"/>
      </c:catAx>
      <c:valAx>
        <c:axId val="150169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1679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620</c:v>
                </c:pt>
                <c:pt idx="1">
                  <c:v>1618</c:v>
                </c:pt>
                <c:pt idx="2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411</c:v>
                </c:pt>
                <c:pt idx="1">
                  <c:v>1424</c:v>
                </c:pt>
                <c:pt idx="2">
                  <c:v>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5408"/>
        <c:axId val="150320256"/>
      </c:barChart>
      <c:catAx>
        <c:axId val="150305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20256"/>
        <c:crosses val="autoZero"/>
        <c:auto val="1"/>
        <c:lblAlgn val="ctr"/>
        <c:lblOffset val="100"/>
        <c:noMultiLvlLbl val="0"/>
      </c:catAx>
      <c:valAx>
        <c:axId val="150320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054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155</c:v>
                </c:pt>
                <c:pt idx="1">
                  <c:v>357</c:v>
                </c:pt>
                <c:pt idx="2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110</c:v>
                </c:pt>
                <c:pt idx="1">
                  <c:v>327</c:v>
                </c:pt>
                <c:pt idx="2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95136"/>
        <c:axId val="150401024"/>
      </c:barChart>
      <c:catAx>
        <c:axId val="150395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401024"/>
        <c:crosses val="autoZero"/>
        <c:auto val="1"/>
        <c:lblAlgn val="ctr"/>
        <c:lblOffset val="100"/>
        <c:noMultiLvlLbl val="0"/>
      </c:catAx>
      <c:valAx>
        <c:axId val="150401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951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5303</c:v>
                </c:pt>
                <c:pt idx="1">
                  <c:v>4977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723200"/>
        <c:axId val="151126400"/>
      </c:barChart>
      <c:catAx>
        <c:axId val="150723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126400"/>
        <c:crosses val="autoZero"/>
        <c:auto val="1"/>
        <c:lblAlgn val="ctr"/>
        <c:lblOffset val="100"/>
        <c:noMultiLvlLbl val="0"/>
      </c:catAx>
      <c:valAx>
        <c:axId val="151126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232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10</c:v>
                </c:pt>
                <c:pt idx="1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3789312"/>
        <c:axId val="193856640"/>
      </c:barChart>
      <c:catAx>
        <c:axId val="193789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856640"/>
        <c:crosses val="autoZero"/>
        <c:auto val="1"/>
        <c:lblAlgn val="ctr"/>
        <c:lblOffset val="100"/>
        <c:noMultiLvlLbl val="0"/>
      </c:catAx>
      <c:valAx>
        <c:axId val="193856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893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3021</c:v>
                </c:pt>
                <c:pt idx="1">
                  <c:v>2885</c:v>
                </c:pt>
                <c:pt idx="2">
                  <c:v>2791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6048"/>
        <c:axId val="151265664"/>
      </c:barChart>
      <c:catAx>
        <c:axId val="151186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65664"/>
        <c:crosses val="autoZero"/>
        <c:auto val="1"/>
        <c:lblAlgn val="ctr"/>
        <c:lblOffset val="100"/>
        <c:noMultiLvlLbl val="0"/>
      </c:catAx>
      <c:valAx>
        <c:axId val="151265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6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102</c:v>
                </c:pt>
                <c:pt idx="1">
                  <c:v>132</c:v>
                </c:pt>
                <c:pt idx="2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43872"/>
        <c:axId val="151345408"/>
      </c:barChart>
      <c:catAx>
        <c:axId val="1513438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5408"/>
        <c:crosses val="autoZero"/>
        <c:auto val="1"/>
        <c:lblAlgn val="ctr"/>
        <c:lblOffset val="100"/>
        <c:noMultiLvlLbl val="0"/>
      </c:catAx>
      <c:valAx>
        <c:axId val="1513454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3438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214</c:v>
                </c:pt>
                <c:pt idx="1">
                  <c:v>180</c:v>
                </c:pt>
                <c:pt idx="2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61888"/>
        <c:axId val="151479424"/>
      </c:barChart>
      <c:catAx>
        <c:axId val="15146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79424"/>
        <c:crosses val="autoZero"/>
        <c:auto val="1"/>
        <c:lblAlgn val="ctr"/>
        <c:lblOffset val="100"/>
        <c:noMultiLvlLbl val="0"/>
      </c:catAx>
      <c:valAx>
        <c:axId val="151479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61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291</c:v>
                </c:pt>
                <c:pt idx="1">
                  <c:v>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28544"/>
        <c:axId val="152991232"/>
      </c:barChart>
      <c:catAx>
        <c:axId val="1528285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91232"/>
        <c:crosses val="autoZero"/>
        <c:auto val="1"/>
        <c:lblAlgn val="ctr"/>
        <c:lblOffset val="100"/>
        <c:noMultiLvlLbl val="0"/>
      </c:catAx>
      <c:valAx>
        <c:axId val="1529912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8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371.30099999999999</c:v>
                </c:pt>
                <c:pt idx="1">
                  <c:v>409.87099999999998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17376"/>
        <c:axId val="153320448"/>
      </c:barChart>
      <c:catAx>
        <c:axId val="1533173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20448"/>
        <c:crosses val="autoZero"/>
        <c:auto val="1"/>
        <c:lblAlgn val="ctr"/>
        <c:lblOffset val="100"/>
        <c:noMultiLvlLbl val="0"/>
      </c:catAx>
      <c:valAx>
        <c:axId val="1533204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7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41190</c:v>
                </c:pt>
                <c:pt idx="1">
                  <c:v>42057</c:v>
                </c:pt>
                <c:pt idx="2">
                  <c:v>42651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89408"/>
        <c:axId val="153504768"/>
      </c:barChart>
      <c:catAx>
        <c:axId val="15348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4768"/>
        <c:crosses val="autoZero"/>
        <c:auto val="1"/>
        <c:lblAlgn val="ctr"/>
        <c:lblOffset val="100"/>
        <c:noMultiLvlLbl val="0"/>
      </c:catAx>
      <c:valAx>
        <c:axId val="153504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89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3.5</c:v>
                </c:pt>
                <c:pt idx="1">
                  <c:v>2.6</c:v>
                </c:pt>
                <c:pt idx="2">
                  <c:v>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673088"/>
        <c:axId val="153754240"/>
      </c:barChart>
      <c:catAx>
        <c:axId val="15367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4240"/>
        <c:crosses val="autoZero"/>
        <c:auto val="1"/>
        <c:lblAlgn val="ctr"/>
        <c:lblOffset val="100"/>
        <c:noMultiLvlLbl val="0"/>
      </c:catAx>
      <c:valAx>
        <c:axId val="153754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73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9.6999999999999993</c:v>
                </c:pt>
                <c:pt idx="1">
                  <c:v>20.399999999999999</c:v>
                </c:pt>
                <c:pt idx="2">
                  <c:v>12.9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5776"/>
        <c:axId val="153852544"/>
      </c:barChart>
      <c:catAx>
        <c:axId val="15383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52544"/>
        <c:crosses val="autoZero"/>
        <c:auto val="1"/>
        <c:lblAlgn val="ctr"/>
        <c:lblOffset val="100"/>
        <c:noMultiLvlLbl val="0"/>
      </c:catAx>
      <c:valAx>
        <c:axId val="153852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35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17.053371925292502</c:v>
                </c:pt>
                <c:pt idx="1">
                  <c:v>59.603835311642641</c:v>
                </c:pt>
                <c:pt idx="2">
                  <c:v>23.342792763064853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104</c:v>
                </c:pt>
                <c:pt idx="1">
                  <c:v>104</c:v>
                </c:pt>
                <c:pt idx="2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13</c:v>
                </c:pt>
                <c:pt idx="1">
                  <c:v>13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058112"/>
        <c:axId val="154084480"/>
      </c:barChart>
      <c:catAx>
        <c:axId val="154058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84480"/>
        <c:crosses val="autoZero"/>
        <c:auto val="1"/>
        <c:lblAlgn val="ctr"/>
        <c:lblOffset val="100"/>
        <c:noMultiLvlLbl val="0"/>
      </c:catAx>
      <c:valAx>
        <c:axId val="154084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0581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620</c:v>
                </c:pt>
                <c:pt idx="1">
                  <c:v>1618</c:v>
                </c:pt>
                <c:pt idx="2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411</c:v>
                </c:pt>
                <c:pt idx="1">
                  <c:v>1424</c:v>
                </c:pt>
                <c:pt idx="2">
                  <c:v>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8497024"/>
        <c:axId val="199077888"/>
      </c:barChart>
      <c:catAx>
        <c:axId val="198497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077888"/>
        <c:crosses val="autoZero"/>
        <c:auto val="1"/>
        <c:lblAlgn val="ctr"/>
        <c:lblOffset val="100"/>
        <c:noMultiLvlLbl val="0"/>
      </c:catAx>
      <c:valAx>
        <c:axId val="199077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8497024"/>
        <c:crosses val="autoZero"/>
        <c:crossBetween val="between"/>
        <c:majorUnit val="3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4</c:v>
                </c:pt>
                <c:pt idx="1">
                  <c:v>6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8</c:v>
                </c:pt>
                <c:pt idx="1">
                  <c:v>7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315776"/>
        <c:axId val="154594304"/>
      </c:barChart>
      <c:catAx>
        <c:axId val="15431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94304"/>
        <c:crosses val="autoZero"/>
        <c:auto val="1"/>
        <c:lblAlgn val="ctr"/>
        <c:lblOffset val="100"/>
        <c:noMultiLvlLbl val="0"/>
      </c:catAx>
      <c:valAx>
        <c:axId val="154594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3157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94.6</c:v>
                </c:pt>
                <c:pt idx="1">
                  <c:v>96.3</c:v>
                </c:pt>
                <c:pt idx="2">
                  <c:v>95.4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101.1</c:v>
                </c:pt>
                <c:pt idx="1">
                  <c:v>98.3</c:v>
                </c:pt>
                <c:pt idx="2">
                  <c:v>107.1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836992"/>
        <c:axId val="154838528"/>
      </c:barChart>
      <c:catAx>
        <c:axId val="154836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8528"/>
        <c:crosses val="autoZero"/>
        <c:auto val="1"/>
        <c:lblAlgn val="ctr"/>
        <c:lblOffset val="100"/>
        <c:noMultiLvlLbl val="0"/>
      </c:catAx>
      <c:valAx>
        <c:axId val="1548385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699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2535</c:v>
                </c:pt>
                <c:pt idx="1">
                  <c:v>2265</c:v>
                </c:pt>
                <c:pt idx="2">
                  <c:v>1617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128192"/>
        <c:axId val="155129728"/>
      </c:barChart>
      <c:catAx>
        <c:axId val="15512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9728"/>
        <c:crosses val="autoZero"/>
        <c:auto val="1"/>
        <c:lblAlgn val="ctr"/>
        <c:lblOffset val="100"/>
        <c:noMultiLvlLbl val="0"/>
      </c:catAx>
      <c:valAx>
        <c:axId val="155129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8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60</c:v>
                </c:pt>
                <c:pt idx="1">
                  <c:v>77</c:v>
                </c:pt>
                <c:pt idx="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105</c:v>
                </c:pt>
                <c:pt idx="1">
                  <c:v>109</c:v>
                </c:pt>
                <c:pt idx="2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461120"/>
        <c:axId val="155462656"/>
      </c:barChart>
      <c:catAx>
        <c:axId val="15546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2656"/>
        <c:crosses val="autoZero"/>
        <c:auto val="1"/>
        <c:lblAlgn val="ctr"/>
        <c:lblOffset val="100"/>
        <c:noMultiLvlLbl val="0"/>
      </c:catAx>
      <c:valAx>
        <c:axId val="155462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11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301</c:v>
                </c:pt>
                <c:pt idx="1">
                  <c:v>286</c:v>
                </c:pt>
                <c:pt idx="2">
                  <c:v>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434</c:v>
                </c:pt>
                <c:pt idx="1">
                  <c:v>442</c:v>
                </c:pt>
                <c:pt idx="2">
                  <c:v>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601920"/>
        <c:axId val="156131712"/>
      </c:barChart>
      <c:catAx>
        <c:axId val="15560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1712"/>
        <c:crosses val="autoZero"/>
        <c:auto val="1"/>
        <c:lblAlgn val="ctr"/>
        <c:lblOffset val="100"/>
        <c:noMultiLvlLbl val="0"/>
      </c:catAx>
      <c:valAx>
        <c:axId val="156131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19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2.1241290882178245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2.2250087209028253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2.3466299603081069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2.3984839771088087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2.2004959129606756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2.419225583829089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2.6388980550029699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3.119726210791292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3.4827043283962023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3.5534143513062499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3.3855958969330704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3.8070276334769533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3.9116784673838239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4.4679306476095295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4.0530985132039188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2.3343735563370323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1.7366381626707648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1.264295209631648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327744"/>
        <c:axId val="157329280"/>
      </c:barChart>
      <c:catAx>
        <c:axId val="15732774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329280"/>
        <c:crosses val="autoZero"/>
        <c:auto val="1"/>
        <c:lblAlgn val="ctr"/>
        <c:lblOffset val="100"/>
        <c:noMultiLvlLbl val="0"/>
      </c:catAx>
      <c:valAx>
        <c:axId val="15732928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32774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2.3560579633627801</c:v>
                </c:pt>
                <c:pt idx="1">
                  <c:v>2.4220539847454909</c:v>
                </c:pt>
                <c:pt idx="2">
                  <c:v>2.5625312302601184</c:v>
                </c:pt>
                <c:pt idx="3">
                  <c:v>2.6266416510318953</c:v>
                </c:pt>
                <c:pt idx="4">
                  <c:v>2.4399671905493698</c:v>
                </c:pt>
                <c:pt idx="5">
                  <c:v>2.6539828598904465</c:v>
                </c:pt>
                <c:pt idx="6">
                  <c:v>2.8453713219003083</c:v>
                </c:pt>
                <c:pt idx="7">
                  <c:v>3.2554894547785831</c:v>
                </c:pt>
                <c:pt idx="8">
                  <c:v>3.6920059962099425</c:v>
                </c:pt>
                <c:pt idx="9">
                  <c:v>3.7391460114833075</c:v>
                </c:pt>
                <c:pt idx="10">
                  <c:v>3.5468147491679787</c:v>
                </c:pt>
                <c:pt idx="11">
                  <c:v>3.5025031348110156</c:v>
                </c:pt>
                <c:pt idx="12">
                  <c:v>3.4016235021260144</c:v>
                </c:pt>
                <c:pt idx="13">
                  <c:v>3.6420375800201756</c:v>
                </c:pt>
                <c:pt idx="14">
                  <c:v>2.8991109393119445</c:v>
                </c:pt>
                <c:pt idx="15">
                  <c:v>1.4528552707251077</c:v>
                </c:pt>
                <c:pt idx="16">
                  <c:v>0.95882791066024298</c:v>
                </c:pt>
                <c:pt idx="17">
                  <c:v>0.53362497289449118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3472"/>
        <c:axId val="157876224"/>
      </c:barChart>
      <c:catAx>
        <c:axId val="15783347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7876224"/>
        <c:crosses val="autoZero"/>
        <c:auto val="1"/>
        <c:lblAlgn val="ctr"/>
        <c:lblOffset val="100"/>
        <c:noMultiLvlLbl val="0"/>
      </c:catAx>
      <c:valAx>
        <c:axId val="15787622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3347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0.19639312412890148</c:v>
                </c:pt>
                <c:pt idx="1">
                  <c:v>0.17680014695077151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1.5204628964818179</c:v>
                </c:pt>
                <c:pt idx="1">
                  <c:v>0.56713813372520205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6.0987456181104021</c:v>
                </c:pt>
                <c:pt idx="1">
                  <c:v>2.6726671565025719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20.21159775309372</c:v>
                </c:pt>
                <c:pt idx="1">
                  <c:v>15.810984570168992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50.574397094226462</c:v>
                </c:pt>
                <c:pt idx="1">
                  <c:v>62.137215282880234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6.3204797905140016</c:v>
                </c:pt>
                <c:pt idx="1">
                  <c:v>5.4555473916238055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15.077923723444695</c:v>
                </c:pt>
                <c:pt idx="1">
                  <c:v>13.179647318148421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754688"/>
        <c:axId val="158756224"/>
      </c:barChart>
      <c:catAx>
        <c:axId val="158754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6224"/>
        <c:crosses val="autoZero"/>
        <c:auto val="1"/>
        <c:lblAlgn val="ctr"/>
        <c:lblOffset val="100"/>
        <c:noMultiLvlLbl val="0"/>
      </c:catAx>
      <c:valAx>
        <c:axId val="1587562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468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25.134096380453602</c:v>
                </c:pt>
                <c:pt idx="1">
                  <c:v>20.263133725202056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31.408117582463994</c:v>
                </c:pt>
                <c:pt idx="1">
                  <c:v>38.967211609110947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43.212822570426994</c:v>
                </c:pt>
                <c:pt idx="1">
                  <c:v>40.542340191036004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0.24496346665540397</c:v>
                </c:pt>
                <c:pt idx="1">
                  <c:v>0.22731447465099194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547776"/>
        <c:axId val="159549312"/>
      </c:barChart>
      <c:catAx>
        <c:axId val="159547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9312"/>
        <c:crosses val="autoZero"/>
        <c:auto val="1"/>
        <c:lblAlgn val="ctr"/>
        <c:lblOffset val="100"/>
        <c:noMultiLvlLbl val="0"/>
      </c:catAx>
      <c:valAx>
        <c:axId val="1595493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777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2</c:v>
                </c:pt>
                <c:pt idx="1">
                  <c:v>6</c:v>
                </c:pt>
                <c:pt idx="2">
                  <c:v>55</c:v>
                </c:pt>
                <c:pt idx="3">
                  <c:v>71</c:v>
                </c:pt>
                <c:pt idx="4">
                  <c:v>74</c:v>
                </c:pt>
                <c:pt idx="5">
                  <c:v>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4</c:v>
                </c:pt>
                <c:pt idx="2">
                  <c:v>46</c:v>
                </c:pt>
                <c:pt idx="3">
                  <c:v>47</c:v>
                </c:pt>
                <c:pt idx="4">
                  <c:v>30</c:v>
                </c:pt>
                <c:pt idx="5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9710208"/>
        <c:axId val="159924224"/>
      </c:barChart>
      <c:catAx>
        <c:axId val="1597102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924224"/>
        <c:crosses val="autoZero"/>
        <c:auto val="1"/>
        <c:lblAlgn val="ctr"/>
        <c:lblOffset val="100"/>
        <c:noMultiLvlLbl val="0"/>
      </c:catAx>
      <c:valAx>
        <c:axId val="1599242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7102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155</c:v>
                </c:pt>
                <c:pt idx="1">
                  <c:v>357</c:v>
                </c:pt>
                <c:pt idx="2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110</c:v>
                </c:pt>
                <c:pt idx="1">
                  <c:v>327</c:v>
                </c:pt>
                <c:pt idx="2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5392"/>
        <c:axId val="199533696"/>
      </c:barChart>
      <c:catAx>
        <c:axId val="19935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533696"/>
        <c:crosses val="autoZero"/>
        <c:auto val="1"/>
        <c:lblAlgn val="ctr"/>
        <c:lblOffset val="100"/>
        <c:noMultiLvlLbl val="0"/>
      </c:catAx>
      <c:valAx>
        <c:axId val="199533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5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0.94</c:v>
                </c:pt>
                <c:pt idx="1">
                  <c:v>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183040"/>
        <c:axId val="160322304"/>
      </c:barChart>
      <c:catAx>
        <c:axId val="160183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322304"/>
        <c:crosses val="autoZero"/>
        <c:auto val="1"/>
        <c:lblAlgn val="ctr"/>
        <c:lblOffset val="100"/>
        <c:noMultiLvlLbl val="0"/>
      </c:catAx>
      <c:valAx>
        <c:axId val="160322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183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19.047619047619047</c:v>
                </c:pt>
                <c:pt idx="1">
                  <c:v>61.575422248107159</c:v>
                </c:pt>
                <c:pt idx="2">
                  <c:v>15.593517301795885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80.952380952380949</c:v>
                </c:pt>
                <c:pt idx="1">
                  <c:v>38.424577751892834</c:v>
                </c:pt>
                <c:pt idx="2">
                  <c:v>84.406482698204115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608640"/>
        <c:axId val="160611712"/>
      </c:barChart>
      <c:catAx>
        <c:axId val="1606086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1712"/>
        <c:crosses val="autoZero"/>
        <c:auto val="1"/>
        <c:lblAlgn val="ctr"/>
        <c:lblOffset val="100"/>
        <c:noMultiLvlLbl val="0"/>
      </c:catAx>
      <c:valAx>
        <c:axId val="16061171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0864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460</c:v>
                </c:pt>
                <c:pt idx="1">
                  <c:v>448</c:v>
                </c:pt>
                <c:pt idx="2">
                  <c:v>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488</c:v>
                </c:pt>
                <c:pt idx="1">
                  <c:v>495</c:v>
                </c:pt>
                <c:pt idx="2">
                  <c:v>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883840"/>
        <c:axId val="160885376"/>
      </c:barChart>
      <c:catAx>
        <c:axId val="16088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885376"/>
        <c:crosses val="autoZero"/>
        <c:auto val="1"/>
        <c:lblAlgn val="ctr"/>
        <c:lblOffset val="100"/>
        <c:noMultiLvlLbl val="0"/>
      </c:catAx>
      <c:valAx>
        <c:axId val="160885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8838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1041</c:v>
                </c:pt>
                <c:pt idx="1">
                  <c:v>1145</c:v>
                </c:pt>
                <c:pt idx="2">
                  <c:v>1014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1048</c:v>
                </c:pt>
                <c:pt idx="1">
                  <c:v>1122</c:v>
                </c:pt>
                <c:pt idx="2">
                  <c:v>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079296"/>
        <c:axId val="161082368"/>
      </c:barChart>
      <c:catAx>
        <c:axId val="16107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082368"/>
        <c:crosses val="autoZero"/>
        <c:auto val="1"/>
        <c:lblAlgn val="ctr"/>
        <c:lblOffset val="100"/>
        <c:noMultiLvlLbl val="0"/>
      </c:catAx>
      <c:valAx>
        <c:axId val="161082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0792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28.173353416404218</c:v>
                </c:pt>
                <c:pt idx="1">
                  <c:v>30.34944074859273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28.30343694372176</c:v>
                </c:pt>
                <c:pt idx="1">
                  <c:v>29.179764602675633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17.040942078597837</c:v>
                </c:pt>
                <c:pt idx="1">
                  <c:v>19.032824036844797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12.960427221689717</c:v>
                </c:pt>
                <c:pt idx="1">
                  <c:v>14.076321368521091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7.7160071203614953</c:v>
                </c:pt>
                <c:pt idx="1">
                  <c:v>4.9820893340156447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5.8058332192249757</c:v>
                </c:pt>
                <c:pt idx="1">
                  <c:v>2.3795599093500988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878400"/>
        <c:axId val="161879936"/>
      </c:barChart>
      <c:catAx>
        <c:axId val="1618784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879936"/>
        <c:crosses val="autoZero"/>
        <c:auto val="1"/>
        <c:lblAlgn val="ctr"/>
        <c:lblOffset val="100"/>
        <c:noMultiLvlLbl val="0"/>
      </c:catAx>
      <c:valAx>
        <c:axId val="16187993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840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54.15</c:v>
                </c:pt>
                <c:pt idx="1">
                  <c:v>38.69</c:v>
                </c:pt>
                <c:pt idx="2">
                  <c:v>5.66</c:v>
                </c:pt>
                <c:pt idx="3">
                  <c:v>1.1299999999999999</c:v>
                </c:pt>
                <c:pt idx="4">
                  <c:v>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56.69</c:v>
                </c:pt>
                <c:pt idx="1">
                  <c:v>34.26</c:v>
                </c:pt>
                <c:pt idx="2">
                  <c:v>7.22</c:v>
                </c:pt>
                <c:pt idx="3">
                  <c:v>1.37</c:v>
                </c:pt>
                <c:pt idx="4">
                  <c:v>0.46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137216"/>
        <c:axId val="162213888"/>
      </c:barChart>
      <c:catAx>
        <c:axId val="16213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13888"/>
        <c:crosses val="autoZero"/>
        <c:auto val="1"/>
        <c:lblAlgn val="ctr"/>
        <c:lblOffset val="100"/>
        <c:noMultiLvlLbl val="0"/>
      </c:catAx>
      <c:valAx>
        <c:axId val="1622138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721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61844</c:v>
                </c:pt>
                <c:pt idx="1">
                  <c:v>68833</c:v>
                </c:pt>
                <c:pt idx="2">
                  <c:v>78459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247808"/>
        <c:axId val="162249344"/>
      </c:barChart>
      <c:catAx>
        <c:axId val="162247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9344"/>
        <c:crosses val="autoZero"/>
        <c:auto val="1"/>
        <c:lblAlgn val="ctr"/>
        <c:lblOffset val="100"/>
        <c:noMultiLvlLbl val="0"/>
      </c:catAx>
      <c:valAx>
        <c:axId val="162249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7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17088</c:v>
                </c:pt>
                <c:pt idx="1">
                  <c:v>17079</c:v>
                </c:pt>
                <c:pt idx="2">
                  <c:v>17333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19794</c:v>
                </c:pt>
                <c:pt idx="1">
                  <c:v>20455</c:v>
                </c:pt>
                <c:pt idx="2">
                  <c:v>20779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429952"/>
        <c:axId val="162528256"/>
      </c:barChart>
      <c:catAx>
        <c:axId val="16242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528256"/>
        <c:crosses val="autoZero"/>
        <c:auto val="1"/>
        <c:lblAlgn val="ctr"/>
        <c:lblOffset val="100"/>
        <c:noMultiLvlLbl val="0"/>
      </c:catAx>
      <c:valAx>
        <c:axId val="162528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99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29.1</c:v>
                </c:pt>
                <c:pt idx="1">
                  <c:v>22.8</c:v>
                </c:pt>
                <c:pt idx="2">
                  <c:v>2.5</c:v>
                </c:pt>
                <c:pt idx="3">
                  <c:v>45.599999999999994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98.38138593829035</c:v>
                </c:pt>
                <c:pt idx="1">
                  <c:v>98.655256723716377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1.6186140617096612</c:v>
                </c:pt>
                <c:pt idx="1">
                  <c:v>1.3447432762836184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6009088"/>
        <c:axId val="166110336"/>
      </c:barChart>
      <c:catAx>
        <c:axId val="1660090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110336"/>
        <c:crosses val="autoZero"/>
        <c:auto val="1"/>
        <c:lblAlgn val="ctr"/>
        <c:lblOffset val="100"/>
        <c:noMultiLvlLbl val="0"/>
      </c:catAx>
      <c:valAx>
        <c:axId val="16611033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009088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5303</c:v>
                </c:pt>
                <c:pt idx="1">
                  <c:v>4977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9968256"/>
        <c:axId val="199969792"/>
      </c:barChart>
      <c:catAx>
        <c:axId val="199968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69792"/>
        <c:crosses val="autoZero"/>
        <c:auto val="1"/>
        <c:lblAlgn val="ctr"/>
        <c:lblOffset val="100"/>
        <c:noMultiLvlLbl val="0"/>
      </c:catAx>
      <c:valAx>
        <c:axId val="199969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9682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15.8</c:v>
                </c:pt>
                <c:pt idx="1">
                  <c:v>13.5</c:v>
                </c:pt>
                <c:pt idx="2">
                  <c:v>10.4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6384384"/>
        <c:axId val="167584512"/>
      </c:barChart>
      <c:catAx>
        <c:axId val="16638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84512"/>
        <c:crosses val="autoZero"/>
        <c:auto val="1"/>
        <c:lblAlgn val="ctr"/>
        <c:lblOffset val="100"/>
        <c:noMultiLvlLbl val="0"/>
      </c:catAx>
      <c:valAx>
        <c:axId val="167584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384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16.600000000000001</c:v>
                </c:pt>
                <c:pt idx="1">
                  <c:v>14.1</c:v>
                </c:pt>
                <c:pt idx="2">
                  <c:v>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004608"/>
        <c:axId val="168308736"/>
      </c:barChart>
      <c:catAx>
        <c:axId val="16800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308736"/>
        <c:crosses val="autoZero"/>
        <c:auto val="1"/>
        <c:lblAlgn val="ctr"/>
        <c:lblOffset val="100"/>
        <c:noMultiLvlLbl val="0"/>
      </c:catAx>
      <c:valAx>
        <c:axId val="168308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0046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2.17</c:v>
                </c:pt>
                <c:pt idx="1">
                  <c:v>2.23</c:v>
                </c:pt>
                <c:pt idx="2">
                  <c:v>4.6900000000000004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2.0499999999999998</c:v>
                </c:pt>
                <c:pt idx="1">
                  <c:v>2.02</c:v>
                </c:pt>
                <c:pt idx="2">
                  <c:v>11.01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451840"/>
        <c:axId val="186480128"/>
      </c:barChart>
      <c:catAx>
        <c:axId val="186451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80128"/>
        <c:crosses val="autoZero"/>
        <c:auto val="1"/>
        <c:lblAlgn val="ctr"/>
        <c:lblOffset val="100"/>
        <c:noMultiLvlLbl val="0"/>
      </c:catAx>
      <c:valAx>
        <c:axId val="186480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4518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5767</c:v>
                </c:pt>
                <c:pt idx="1">
                  <c:v>7726</c:v>
                </c:pt>
                <c:pt idx="2">
                  <c:v>10880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1840</c:v>
                </c:pt>
                <c:pt idx="1">
                  <c:v>3992</c:v>
                </c:pt>
                <c:pt idx="2">
                  <c:v>7388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736640"/>
        <c:axId val="186740096"/>
      </c:barChart>
      <c:catAx>
        <c:axId val="186736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740096"/>
        <c:crosses val="autoZero"/>
        <c:auto val="1"/>
        <c:lblAlgn val="ctr"/>
        <c:lblOffset val="100"/>
        <c:noMultiLvlLbl val="0"/>
      </c:catAx>
      <c:valAx>
        <c:axId val="18674009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7366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20294</c:v>
                </c:pt>
                <c:pt idx="1">
                  <c:v>29987</c:v>
                </c:pt>
                <c:pt idx="2">
                  <c:v>40908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8299</c:v>
                </c:pt>
                <c:pt idx="1">
                  <c:v>15628</c:v>
                </c:pt>
                <c:pt idx="2">
                  <c:v>27230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58880"/>
        <c:axId val="186894976"/>
      </c:barChart>
      <c:catAx>
        <c:axId val="186858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94976"/>
        <c:crosses val="autoZero"/>
        <c:auto val="1"/>
        <c:lblAlgn val="ctr"/>
        <c:lblOffset val="100"/>
        <c:noMultiLvlLbl val="0"/>
      </c:catAx>
      <c:valAx>
        <c:axId val="1868949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588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3.5</c:v>
                </c:pt>
                <c:pt idx="1">
                  <c:v>3.9</c:v>
                </c:pt>
                <c:pt idx="2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4.5</c:v>
                </c:pt>
                <c:pt idx="1">
                  <c:v>3.9</c:v>
                </c:pt>
                <c:pt idx="2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349888"/>
        <c:axId val="189352576"/>
      </c:barChart>
      <c:catAx>
        <c:axId val="189349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52576"/>
        <c:crosses val="autoZero"/>
        <c:auto val="1"/>
        <c:lblAlgn val="ctr"/>
        <c:lblOffset val="100"/>
        <c:noMultiLvlLbl val="0"/>
      </c:catAx>
      <c:valAx>
        <c:axId val="1893525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49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29.1</c:v>
                </c:pt>
                <c:pt idx="1">
                  <c:v>29.4</c:v>
                </c:pt>
                <c:pt idx="2">
                  <c:v>31.8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35.4</c:v>
                </c:pt>
                <c:pt idx="1">
                  <c:v>37</c:v>
                </c:pt>
                <c:pt idx="2">
                  <c:v>40.4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2016"/>
        <c:axId val="189463552"/>
      </c:barChart>
      <c:catAx>
        <c:axId val="18946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3552"/>
        <c:crosses val="autoZero"/>
        <c:auto val="1"/>
        <c:lblAlgn val="ctr"/>
        <c:lblOffset val="100"/>
        <c:noMultiLvlLbl val="0"/>
      </c:catAx>
      <c:valAx>
        <c:axId val="1894635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201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6497.78</c:v>
                </c:pt>
                <c:pt idx="1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707392"/>
        <c:axId val="189709696"/>
      </c:barChart>
      <c:catAx>
        <c:axId val="189707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9696"/>
        <c:crosses val="autoZero"/>
        <c:auto val="1"/>
        <c:lblAlgn val="ctr"/>
        <c:lblOffset val="100"/>
        <c:noMultiLvlLbl val="0"/>
      </c:catAx>
      <c:valAx>
        <c:axId val="189709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7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51</c:v>
                </c:pt>
                <c:pt idx="1">
                  <c:v>55</c:v>
                </c:pt>
                <c:pt idx="2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48</c:v>
                </c:pt>
                <c:pt idx="1">
                  <c:v>46</c:v>
                </c:pt>
                <c:pt idx="2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957632"/>
        <c:axId val="189959168"/>
      </c:barChart>
      <c:catAx>
        <c:axId val="189957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9168"/>
        <c:crosses val="autoZero"/>
        <c:auto val="1"/>
        <c:lblAlgn val="ctr"/>
        <c:lblOffset val="100"/>
        <c:noMultiLvlLbl val="0"/>
      </c:catAx>
      <c:valAx>
        <c:axId val="189959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763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54592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51475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99495</v>
      </c>
      <c r="C4" s="35">
        <v>46624</v>
      </c>
      <c r="D4" s="63">
        <v>52871</v>
      </c>
      <c r="E4" s="211"/>
    </row>
    <row r="5" spans="1:5" ht="30" x14ac:dyDescent="0.25">
      <c r="A5" s="201" t="s">
        <v>716</v>
      </c>
      <c r="B5" s="72">
        <v>99572</v>
      </c>
      <c r="C5" s="61">
        <v>48632</v>
      </c>
      <c r="D5" s="111">
        <v>50940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16468</v>
      </c>
      <c r="C4" s="71">
        <v>22544</v>
      </c>
    </row>
    <row r="5" spans="1:6" x14ac:dyDescent="0.25">
      <c r="A5" s="286" t="s">
        <v>719</v>
      </c>
      <c r="B5" s="214">
        <v>4930</v>
      </c>
      <c r="C5" s="214">
        <v>6727</v>
      </c>
    </row>
    <row r="6" spans="1:6" x14ac:dyDescent="0.25">
      <c r="A6" s="286" t="s">
        <v>720</v>
      </c>
      <c r="B6" s="214">
        <v>8381</v>
      </c>
      <c r="C6" s="214">
        <v>9064</v>
      </c>
    </row>
    <row r="7" spans="1:6" x14ac:dyDescent="0.25">
      <c r="A7" s="286" t="s">
        <v>721</v>
      </c>
      <c r="B7" s="214">
        <v>17555</v>
      </c>
      <c r="C7" s="214">
        <v>12176</v>
      </c>
    </row>
    <row r="8" spans="1:6" x14ac:dyDescent="0.25">
      <c r="A8" s="286" t="s">
        <v>722</v>
      </c>
      <c r="B8" s="214">
        <v>143</v>
      </c>
      <c r="C8" s="214">
        <v>359</v>
      </c>
    </row>
    <row r="9" spans="1:6" x14ac:dyDescent="0.25">
      <c r="A9" s="286" t="s">
        <v>723</v>
      </c>
      <c r="B9" s="214">
        <v>5033</v>
      </c>
      <c r="C9" s="214">
        <v>4624</v>
      </c>
    </row>
    <row r="10" spans="1:6" ht="30" x14ac:dyDescent="0.25">
      <c r="A10" s="293" t="s">
        <v>724</v>
      </c>
      <c r="B10" s="214">
        <v>8784</v>
      </c>
      <c r="C10" s="214">
        <v>1161</v>
      </c>
    </row>
    <row r="11" spans="1:6" x14ac:dyDescent="0.25">
      <c r="A11" s="286" t="s">
        <v>887</v>
      </c>
      <c r="B11" s="214">
        <v>2212</v>
      </c>
      <c r="C11" s="214">
        <v>3201</v>
      </c>
    </row>
    <row r="12" spans="1:6" x14ac:dyDescent="0.25">
      <c r="A12" s="294" t="s">
        <v>16</v>
      </c>
      <c r="B12" s="1">
        <f>SUM(B4:B11)</f>
        <v>63506</v>
      </c>
      <c r="C12" s="1">
        <f>SUM(C4:C11)</f>
        <v>59856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18113</v>
      </c>
      <c r="C19" s="71">
        <v>22064</v>
      </c>
    </row>
    <row r="20" spans="1:3" x14ac:dyDescent="0.25">
      <c r="A20" s="286" t="s">
        <v>719</v>
      </c>
      <c r="B20" s="214">
        <v>2760</v>
      </c>
      <c r="C20" s="214">
        <v>3573</v>
      </c>
    </row>
    <row r="21" spans="1:3" x14ac:dyDescent="0.25">
      <c r="A21" s="286" t="s">
        <v>720</v>
      </c>
      <c r="B21" s="214">
        <v>7061</v>
      </c>
      <c r="C21" s="214">
        <v>7755</v>
      </c>
    </row>
    <row r="22" spans="1:3" x14ac:dyDescent="0.25">
      <c r="A22" s="286" t="s">
        <v>721</v>
      </c>
      <c r="B22" s="214">
        <v>15766</v>
      </c>
      <c r="C22" s="214">
        <v>11033</v>
      </c>
    </row>
    <row r="23" spans="1:3" x14ac:dyDescent="0.25">
      <c r="A23" s="286" t="s">
        <v>722</v>
      </c>
      <c r="B23" s="214">
        <v>66</v>
      </c>
      <c r="C23" s="214">
        <v>135</v>
      </c>
    </row>
    <row r="24" spans="1:3" x14ac:dyDescent="0.25">
      <c r="A24" s="286" t="s">
        <v>723</v>
      </c>
      <c r="B24" s="214">
        <v>3393</v>
      </c>
      <c r="C24" s="214">
        <v>3049</v>
      </c>
    </row>
    <row r="25" spans="1:3" ht="30" x14ac:dyDescent="0.25">
      <c r="A25" s="293" t="s">
        <v>724</v>
      </c>
      <c r="B25" s="214">
        <v>5816</v>
      </c>
      <c r="C25" s="214">
        <v>995</v>
      </c>
    </row>
    <row r="26" spans="1:3" x14ac:dyDescent="0.25">
      <c r="A26" s="286" t="s">
        <v>887</v>
      </c>
      <c r="B26" s="214">
        <v>1440</v>
      </c>
      <c r="C26" s="214">
        <v>2703</v>
      </c>
    </row>
    <row r="27" spans="1:3" x14ac:dyDescent="0.25">
      <c r="A27" s="294" t="s">
        <v>16</v>
      </c>
      <c r="B27" s="1">
        <f>SUM(B19:B26)</f>
        <v>54415</v>
      </c>
      <c r="C27" s="1">
        <f>SUM(C19:C26)</f>
        <v>51307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</v>
      </c>
      <c r="C4" s="1018">
        <v>71.16</v>
      </c>
      <c r="D4" s="1018">
        <v>76.88</v>
      </c>
      <c r="E4" s="1019">
        <v>86</v>
      </c>
      <c r="F4" s="1019">
        <v>149.1</v>
      </c>
      <c r="G4" s="1020">
        <v>43.8</v>
      </c>
      <c r="H4" s="1021">
        <v>41.9</v>
      </c>
      <c r="I4" s="1022">
        <v>45.6</v>
      </c>
      <c r="J4" s="1019">
        <v>16.600000000000001</v>
      </c>
    </row>
    <row r="5" spans="1:12" x14ac:dyDescent="0.25">
      <c r="A5" s="498">
        <v>2021</v>
      </c>
      <c r="B5" s="757">
        <v>73.319999999999993</v>
      </c>
      <c r="C5" s="758">
        <v>70.69</v>
      </c>
      <c r="D5" s="758">
        <v>76.069999999999993</v>
      </c>
      <c r="E5" s="1023">
        <v>85</v>
      </c>
      <c r="F5" s="1023">
        <v>149.80000000000001</v>
      </c>
      <c r="G5" s="1024">
        <v>43.9</v>
      </c>
      <c r="H5" s="1025">
        <v>42</v>
      </c>
      <c r="I5" s="1026">
        <v>45.8</v>
      </c>
      <c r="J5" s="1023">
        <v>14.1</v>
      </c>
    </row>
    <row r="6" spans="1:12" x14ac:dyDescent="0.25">
      <c r="A6" s="499">
        <v>2022</v>
      </c>
      <c r="B6" s="1011">
        <v>73.08</v>
      </c>
      <c r="C6" s="1012">
        <v>70.3</v>
      </c>
      <c r="D6" s="1012">
        <v>75.94</v>
      </c>
      <c r="E6" s="1013">
        <v>80</v>
      </c>
      <c r="F6" s="1013">
        <v>160.80000000000001</v>
      </c>
      <c r="G6" s="1014">
        <v>44.7</v>
      </c>
      <c r="H6" s="1015">
        <v>42.7</v>
      </c>
      <c r="I6" s="1016">
        <v>46.7</v>
      </c>
      <c r="J6" s="1013">
        <v>6.6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16.600000000000001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14.1</v>
      </c>
    </row>
    <row r="13" spans="1:12" x14ac:dyDescent="0.25">
      <c r="A13" s="633">
        <f t="shared" si="0"/>
        <v>2022</v>
      </c>
      <c r="B13" s="627">
        <f t="shared" si="1"/>
        <v>6.6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36044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38112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35.9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78459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4766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50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35549</v>
      </c>
      <c r="C5" s="70">
        <v>36882</v>
      </c>
      <c r="D5" s="55">
        <v>19794</v>
      </c>
      <c r="E5" s="110">
        <v>17088</v>
      </c>
      <c r="F5" s="55">
        <v>32.200000000000003</v>
      </c>
      <c r="G5" s="55">
        <v>35.4</v>
      </c>
      <c r="H5" s="110">
        <v>29.1</v>
      </c>
      <c r="I5" s="55"/>
      <c r="J5" s="70"/>
      <c r="K5" s="55"/>
      <c r="L5" s="55"/>
      <c r="M5" s="71">
        <v>50</v>
      </c>
      <c r="N5" s="71">
        <v>48</v>
      </c>
      <c r="O5" s="71">
        <v>51</v>
      </c>
    </row>
    <row r="6" spans="1:16" x14ac:dyDescent="0.25">
      <c r="A6" s="215">
        <v>2021</v>
      </c>
      <c r="B6" s="212">
        <v>35468</v>
      </c>
      <c r="C6" s="212">
        <v>37534</v>
      </c>
      <c r="D6" s="58">
        <v>20455</v>
      </c>
      <c r="E6" s="160">
        <v>17079</v>
      </c>
      <c r="F6" s="58">
        <v>33.1</v>
      </c>
      <c r="G6" s="58">
        <v>37</v>
      </c>
      <c r="H6" s="160">
        <v>29.4</v>
      </c>
      <c r="I6" s="58">
        <v>61844</v>
      </c>
      <c r="J6" s="212">
        <v>5715</v>
      </c>
      <c r="K6" s="58">
        <v>2547</v>
      </c>
      <c r="L6" s="58">
        <v>3168</v>
      </c>
      <c r="M6" s="214">
        <v>51</v>
      </c>
      <c r="N6" s="214">
        <v>46</v>
      </c>
      <c r="O6" s="214">
        <v>55</v>
      </c>
    </row>
    <row r="7" spans="1:16" x14ac:dyDescent="0.25">
      <c r="A7" s="229">
        <v>2022</v>
      </c>
      <c r="B7" s="167">
        <v>36044</v>
      </c>
      <c r="C7" s="167">
        <v>38112</v>
      </c>
      <c r="D7" s="94">
        <v>20779</v>
      </c>
      <c r="E7" s="169">
        <v>17333</v>
      </c>
      <c r="F7" s="94">
        <v>35.9</v>
      </c>
      <c r="G7" s="58">
        <v>40.4</v>
      </c>
      <c r="H7" s="160">
        <v>31.8</v>
      </c>
      <c r="I7" s="94">
        <v>68833</v>
      </c>
      <c r="J7" s="167">
        <v>5319</v>
      </c>
      <c r="K7" s="94">
        <v>2432</v>
      </c>
      <c r="L7" s="94">
        <v>2887</v>
      </c>
      <c r="M7" s="214">
        <v>50</v>
      </c>
      <c r="N7" s="214">
        <v>47</v>
      </c>
      <c r="O7" s="214">
        <v>53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78459</v>
      </c>
      <c r="J8" s="1072">
        <v>4766</v>
      </c>
      <c r="K8" s="1073">
        <v>2132</v>
      </c>
      <c r="L8" s="1073">
        <v>2634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61844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68833</v>
      </c>
      <c r="F14" s="514">
        <f>A5</f>
        <v>2020</v>
      </c>
      <c r="G14" s="310">
        <f>IF(ISBLANK(E5),"",E5)</f>
        <v>17088</v>
      </c>
      <c r="H14" s="310">
        <f>IF(ISBLANK(D5),"",D5)</f>
        <v>19794</v>
      </c>
      <c r="K14" s="514">
        <f>A6</f>
        <v>2021</v>
      </c>
      <c r="L14" s="310">
        <f>IF(ISBLANK(L6),"",L6)</f>
        <v>3168</v>
      </c>
      <c r="M14" s="310">
        <f>IF(ISBLANK(K6),"",K6)</f>
        <v>2547</v>
      </c>
    </row>
    <row r="15" spans="1:16" x14ac:dyDescent="0.25">
      <c r="A15" s="481">
        <f>A8</f>
        <v>2023</v>
      </c>
      <c r="B15" s="311">
        <f t="shared" si="0"/>
        <v>78459</v>
      </c>
      <c r="F15" s="486">
        <f t="shared" ref="F15:F16" si="1">A6</f>
        <v>2021</v>
      </c>
      <c r="G15" s="479">
        <f t="shared" ref="G15:G16" si="2">IF(ISBLANK(E6),"",E6)</f>
        <v>17079</v>
      </c>
      <c r="H15" s="479">
        <f t="shared" ref="H15:H16" si="3">IF(ISBLANK(D6),"",D6)</f>
        <v>20455</v>
      </c>
      <c r="K15" s="486">
        <f>A7</f>
        <v>2022</v>
      </c>
      <c r="L15" s="479">
        <f t="shared" ref="L15:L16" si="4">IF(ISBLANK(L7),"",L7)</f>
        <v>2887</v>
      </c>
      <c r="M15" s="479">
        <f t="shared" ref="M15:M16" si="5">IF(ISBLANK(K7),"",K7)</f>
        <v>2432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17333</v>
      </c>
      <c r="H16" s="311">
        <f t="shared" si="3"/>
        <v>20779</v>
      </c>
      <c r="K16" s="481">
        <f>A8</f>
        <v>2023</v>
      </c>
      <c r="L16" s="311">
        <f t="shared" si="4"/>
        <v>2634</v>
      </c>
      <c r="M16" s="311">
        <f t="shared" si="5"/>
        <v>2132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35549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35468</v>
      </c>
      <c r="C21" s="373"/>
      <c r="D21" s="197"/>
      <c r="F21" s="514">
        <f>A5</f>
        <v>2020</v>
      </c>
      <c r="G21" s="310">
        <f>IF(ISBLANK(E5),"",E5)</f>
        <v>17088</v>
      </c>
      <c r="H21" s="310">
        <f>IF(ISBLANK(D5),"",D5)</f>
        <v>19794</v>
      </c>
      <c r="K21" s="514">
        <f>A6</f>
        <v>2021</v>
      </c>
      <c r="L21" s="310">
        <f>IF(ISBLANK(L6),"",L6)</f>
        <v>3168</v>
      </c>
      <c r="M21" s="310">
        <f>IF(ISBLANK(K6),"",K6)</f>
        <v>2547</v>
      </c>
    </row>
    <row r="22" spans="1:15" x14ac:dyDescent="0.25">
      <c r="A22" s="481">
        <f t="shared" si="6"/>
        <v>2022</v>
      </c>
      <c r="B22" s="311">
        <f t="shared" si="7"/>
        <v>36044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17079</v>
      </c>
      <c r="H22" s="479">
        <f t="shared" ref="H22:H23" si="10">IF(ISBLANK(D6),"",D6)</f>
        <v>20455</v>
      </c>
      <c r="K22" s="486">
        <f>A7</f>
        <v>2022</v>
      </c>
      <c r="L22" s="479">
        <f>IF(ISBLANK(L7),"",L7)</f>
        <v>2887</v>
      </c>
      <c r="M22" s="479">
        <f>IF(ISBLANK(K7),"",K7)</f>
        <v>2432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17333</v>
      </c>
      <c r="H23" s="311">
        <f t="shared" si="10"/>
        <v>20779</v>
      </c>
      <c r="K23" s="481">
        <f>A8</f>
        <v>2023</v>
      </c>
      <c r="L23" s="311">
        <f>IF(ISBLANK(L8),"",L8)</f>
        <v>2634</v>
      </c>
      <c r="M23" s="311">
        <f>IF(ISBLANK(K8),"",K8)</f>
        <v>2132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35549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35468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36044</v>
      </c>
      <c r="C28" s="373"/>
      <c r="D28" s="197"/>
      <c r="F28" s="514">
        <f>A5</f>
        <v>2020</v>
      </c>
      <c r="G28" s="310">
        <f>IF(ISBLANK(H5),"",H5)</f>
        <v>29.1</v>
      </c>
      <c r="H28" s="310">
        <f>IF(ISBLANK(G5),"",G5)</f>
        <v>35.4</v>
      </c>
      <c r="K28" s="514">
        <f>A5</f>
        <v>2020</v>
      </c>
      <c r="L28" s="310">
        <f>IF(ISBLANK(O5),"",O5)</f>
        <v>51</v>
      </c>
      <c r="M28" s="310">
        <f>IF(ISBLANK(N5),"",N5)</f>
        <v>48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29.4</v>
      </c>
      <c r="H29" s="479">
        <f t="shared" ref="H29:H30" si="15">IF(ISBLANK(G6),"",G6)</f>
        <v>37</v>
      </c>
      <c r="K29" s="486">
        <f t="shared" ref="K29:K30" si="16">A6</f>
        <v>2021</v>
      </c>
      <c r="L29" s="479">
        <f t="shared" ref="L29:L30" si="17">IF(ISBLANK(O6),"",O6)</f>
        <v>55</v>
      </c>
      <c r="M29" s="479">
        <f t="shared" ref="M29:M30" si="18">IF(ISBLANK(N6),"",N6)</f>
        <v>46</v>
      </c>
    </row>
    <row r="30" spans="1:15" x14ac:dyDescent="0.25">
      <c r="F30" s="481">
        <f t="shared" si="13"/>
        <v>2022</v>
      </c>
      <c r="G30" s="311">
        <f t="shared" si="14"/>
        <v>31.8</v>
      </c>
      <c r="H30" s="311">
        <f t="shared" si="15"/>
        <v>40.4</v>
      </c>
      <c r="K30" s="481">
        <f t="shared" si="16"/>
        <v>2022</v>
      </c>
      <c r="L30" s="311">
        <f t="shared" si="17"/>
        <v>53</v>
      </c>
      <c r="M30" s="311">
        <f t="shared" si="18"/>
        <v>47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29.1</v>
      </c>
      <c r="H35" s="310">
        <f>IF(ISBLANK(G5),"",G5)</f>
        <v>35.4</v>
      </c>
      <c r="K35" s="514">
        <f>A5</f>
        <v>2020</v>
      </c>
      <c r="L35" s="310">
        <f>IF(ISBLANK(O5),"",O5)</f>
        <v>51</v>
      </c>
      <c r="M35" s="310">
        <f>IF(ISBLANK(N5),"",N5)</f>
        <v>48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29.4</v>
      </c>
      <c r="H36" s="479">
        <f t="shared" ref="H36:H37" si="21">IF(ISBLANK(G6),"",G6)</f>
        <v>37</v>
      </c>
      <c r="K36" s="486">
        <f t="shared" ref="K36:K37" si="22">A6</f>
        <v>2021</v>
      </c>
      <c r="L36" s="479">
        <f t="shared" ref="L36:L37" si="23">IF(ISBLANK(O6),"",O6)</f>
        <v>55</v>
      </c>
      <c r="M36" s="479">
        <f t="shared" ref="M36:M37" si="24">IF(ISBLANK(N6),"",N6)</f>
        <v>46</v>
      </c>
    </row>
    <row r="37" spans="6:15" x14ac:dyDescent="0.25">
      <c r="F37" s="481">
        <f t="shared" si="19"/>
        <v>2022</v>
      </c>
      <c r="G37" s="311">
        <f t="shared" si="20"/>
        <v>31.8</v>
      </c>
      <c r="H37" s="311">
        <f t="shared" si="21"/>
        <v>40.4</v>
      </c>
      <c r="K37" s="481">
        <f t="shared" si="22"/>
        <v>2022</v>
      </c>
      <c r="L37" s="311">
        <f t="shared" si="23"/>
        <v>53</v>
      </c>
      <c r="M37" s="311">
        <f t="shared" si="24"/>
        <v>47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19.899999999999999</v>
      </c>
      <c r="C6" s="35">
        <v>20.3</v>
      </c>
      <c r="D6" s="63">
        <v>19.600000000000001</v>
      </c>
      <c r="E6" s="35">
        <v>52.7</v>
      </c>
      <c r="F6" s="35">
        <v>47</v>
      </c>
      <c r="G6" s="35">
        <v>57.3</v>
      </c>
      <c r="H6" s="292">
        <v>27.4</v>
      </c>
      <c r="I6" s="35">
        <v>32.700000000000003</v>
      </c>
      <c r="J6" s="63">
        <v>23.1</v>
      </c>
      <c r="M6" s="127" t="s">
        <v>16</v>
      </c>
      <c r="N6" s="935">
        <f>IF(ISBLANK(B8),"",B8)</f>
        <v>19.3</v>
      </c>
      <c r="O6" s="935">
        <f>IF(ISBLANK(E8),"",E8)</f>
        <v>51.1</v>
      </c>
      <c r="P6" s="128">
        <f>IF(ISBLANK(H8),"",H8)</f>
        <v>29.6</v>
      </c>
    </row>
    <row r="7" spans="1:19" x14ac:dyDescent="0.25">
      <c r="A7" s="286">
        <v>2022</v>
      </c>
      <c r="B7" s="167">
        <v>19.899999999999999</v>
      </c>
      <c r="C7" s="94">
        <v>20.5</v>
      </c>
      <c r="D7" s="169">
        <v>19.5</v>
      </c>
      <c r="E7" s="94">
        <v>51.5</v>
      </c>
      <c r="F7" s="94">
        <v>46.5</v>
      </c>
      <c r="G7" s="94">
        <v>55.7</v>
      </c>
      <c r="H7" s="167">
        <v>28.6</v>
      </c>
      <c r="I7" s="94">
        <v>33.1</v>
      </c>
      <c r="J7" s="169">
        <v>24.8</v>
      </c>
    </row>
    <row r="8" spans="1:19" x14ac:dyDescent="0.25">
      <c r="A8" s="218">
        <v>2023</v>
      </c>
      <c r="B8" s="167">
        <v>19.3</v>
      </c>
      <c r="C8" s="94">
        <v>19.3</v>
      </c>
      <c r="D8" s="169">
        <v>19.2</v>
      </c>
      <c r="E8" s="94">
        <v>51.1</v>
      </c>
      <c r="F8" s="94">
        <v>47.1</v>
      </c>
      <c r="G8" s="94">
        <v>54.3</v>
      </c>
      <c r="H8" s="167">
        <v>29.6</v>
      </c>
      <c r="I8" s="94">
        <v>33.5</v>
      </c>
      <c r="J8" s="169">
        <v>26.5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19.2</v>
      </c>
      <c r="O12" s="936">
        <f>IF(ISBLANK(G8),"",G8)</f>
        <v>54.3</v>
      </c>
      <c r="P12" s="938">
        <f>IF(ISBLANK(J8),"",J8)</f>
        <v>26.5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19.3</v>
      </c>
      <c r="O13" s="937">
        <f>IF(ISBLANK(F8),"",F8)</f>
        <v>47.1</v>
      </c>
      <c r="P13" s="939">
        <f>IF(ISBLANK(I8),"",I8)</f>
        <v>33.5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19.3</v>
      </c>
      <c r="O20" s="935">
        <f>IF(ISBLANK(E8),"",E8)</f>
        <v>51.1</v>
      </c>
      <c r="P20" s="940">
        <f>IF(ISBLANK(H8),"",H8)</f>
        <v>29.6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19.2</v>
      </c>
      <c r="O24" s="936">
        <f>IF(ISBLANK(G8),"",G8)</f>
        <v>54.3</v>
      </c>
      <c r="P24" s="938">
        <f>IF(ISBLANK(J8),"",J8)</f>
        <v>26.5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19.3</v>
      </c>
      <c r="O25" s="937">
        <f>IF(ISBLANK(F8),"",F8)</f>
        <v>47.1</v>
      </c>
      <c r="P25" s="939">
        <f>IF(ISBLANK(I8),"",I8)</f>
        <v>33.5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5914716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55764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6026632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56819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17056124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160805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1388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64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82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4005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271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486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4865535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29.2</v>
      </c>
      <c r="E20" s="600">
        <v>30.7</v>
      </c>
      <c r="F20" s="600">
        <v>29.1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24.6</v>
      </c>
      <c r="E21" s="751">
        <v>23.9</v>
      </c>
      <c r="F21" s="751">
        <v>22.8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2.5</v>
      </c>
      <c r="E22" s="752">
        <v>2.6</v>
      </c>
      <c r="F22" s="752">
        <v>2.5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29.1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22.8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2.5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45.599999999999994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29.1</v>
      </c>
      <c r="C30" s="204" t="s">
        <v>493</v>
      </c>
    </row>
    <row r="31" spans="1:11" x14ac:dyDescent="0.25">
      <c r="A31" s="698" t="s">
        <v>1430</v>
      </c>
      <c r="B31" s="734">
        <f>F21</f>
        <v>22.8</v>
      </c>
    </row>
    <row r="32" spans="1:11" x14ac:dyDescent="0.25">
      <c r="A32" s="698" t="s">
        <v>1431</v>
      </c>
      <c r="B32" s="734">
        <f>F22</f>
        <v>2.5</v>
      </c>
    </row>
    <row r="33" spans="1:2" x14ac:dyDescent="0.25">
      <c r="A33" s="699" t="s">
        <v>1432</v>
      </c>
      <c r="B33" s="732">
        <f>100-(B30+B31+B32)</f>
        <v>45.599999999999994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1339</v>
      </c>
      <c r="C4" s="71">
        <v>60</v>
      </c>
      <c r="D4" s="71">
        <v>105</v>
      </c>
      <c r="G4" s="217">
        <f>A4</f>
        <v>2021</v>
      </c>
      <c r="H4" s="289">
        <f>IF(ISBLANK(C4),"",C4)</f>
        <v>60</v>
      </c>
      <c r="I4" s="289">
        <f>IF(ISBLANK(D4),"",D4)</f>
        <v>105</v>
      </c>
    </row>
    <row r="5" spans="1:9" x14ac:dyDescent="0.25">
      <c r="A5" s="286">
        <v>2022</v>
      </c>
      <c r="B5" s="214">
        <v>1367</v>
      </c>
      <c r="C5" s="214">
        <v>77</v>
      </c>
      <c r="D5" s="214">
        <v>109</v>
      </c>
      <c r="G5" s="286">
        <f t="shared" ref="G5:G6" si="0">A5</f>
        <v>2022</v>
      </c>
      <c r="H5" s="290">
        <f t="shared" ref="H5:H6" si="1">IF(ISBLANK(C5),"",C5)</f>
        <v>77</v>
      </c>
      <c r="I5" s="290">
        <f t="shared" ref="I5:I6" si="2">IF(ISBLANK(D5),"",D5)</f>
        <v>109</v>
      </c>
    </row>
    <row r="6" spans="1:9" x14ac:dyDescent="0.25">
      <c r="A6" s="218">
        <v>2023</v>
      </c>
      <c r="B6" s="168">
        <v>1388</v>
      </c>
      <c r="C6" s="168">
        <v>64</v>
      </c>
      <c r="D6" s="168">
        <v>82</v>
      </c>
      <c r="G6" s="219">
        <f t="shared" si="0"/>
        <v>2023</v>
      </c>
      <c r="H6" s="291">
        <f t="shared" si="1"/>
        <v>64</v>
      </c>
      <c r="I6" s="291">
        <f t="shared" si="2"/>
        <v>82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60</v>
      </c>
      <c r="I12" s="289">
        <f>IF(ISBLANK(D4),"",D4)</f>
        <v>105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77</v>
      </c>
      <c r="I13" s="290">
        <f t="shared" si="4"/>
        <v>109</v>
      </c>
    </row>
    <row r="14" spans="1:9" x14ac:dyDescent="0.25">
      <c r="G14" s="219">
        <f t="shared" si="3"/>
        <v>2023</v>
      </c>
      <c r="H14" s="291">
        <f t="shared" ref="H14:I14" si="5">IF(ISBLANK(C6),"",C6)</f>
        <v>64</v>
      </c>
      <c r="I14" s="291">
        <f t="shared" si="5"/>
        <v>82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3618</v>
      </c>
      <c r="C23" s="71">
        <v>301</v>
      </c>
      <c r="D23" s="71">
        <v>434</v>
      </c>
      <c r="G23" s="217">
        <f>A23</f>
        <v>2021</v>
      </c>
      <c r="H23" s="289">
        <f>IF(ISBLANK(C23),"",C23)</f>
        <v>301</v>
      </c>
      <c r="I23" s="289">
        <f>IF(ISBLANK(D23),"",D23)</f>
        <v>434</v>
      </c>
    </row>
    <row r="24" spans="1:13" x14ac:dyDescent="0.25">
      <c r="A24" s="286">
        <v>2022</v>
      </c>
      <c r="B24" s="214">
        <v>3779</v>
      </c>
      <c r="C24" s="214">
        <v>286</v>
      </c>
      <c r="D24" s="214">
        <v>442</v>
      </c>
      <c r="G24" s="286">
        <f t="shared" ref="G24:G25" si="6">A24</f>
        <v>2022</v>
      </c>
      <c r="H24" s="290">
        <f t="shared" ref="H24:H25" si="7">IF(ISBLANK(C24),"",C24)</f>
        <v>286</v>
      </c>
      <c r="I24" s="290">
        <f t="shared" ref="I24:I25" si="8">IF(ISBLANK(D24),"",D24)</f>
        <v>442</v>
      </c>
    </row>
    <row r="25" spans="1:13" x14ac:dyDescent="0.25">
      <c r="A25" s="218">
        <v>2023</v>
      </c>
      <c r="B25" s="168">
        <v>4005</v>
      </c>
      <c r="C25" s="168">
        <v>271</v>
      </c>
      <c r="D25" s="168">
        <v>486</v>
      </c>
      <c r="G25" s="219">
        <f t="shared" si="6"/>
        <v>2023</v>
      </c>
      <c r="H25" s="291">
        <f t="shared" si="7"/>
        <v>271</v>
      </c>
      <c r="I25" s="291">
        <f t="shared" si="8"/>
        <v>486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301</v>
      </c>
      <c r="I31" s="289">
        <f>IF(ISBLANK(D23),"",D23)</f>
        <v>434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286</v>
      </c>
      <c r="I32" s="290">
        <f t="shared" si="10"/>
        <v>442</v>
      </c>
    </row>
    <row r="33" spans="7:9" x14ac:dyDescent="0.25">
      <c r="G33" s="219">
        <f t="shared" si="9"/>
        <v>2023</v>
      </c>
      <c r="H33" s="291">
        <f t="shared" ref="H33:I33" si="11">IF(ISBLANK(C25),"",C25)</f>
        <v>271</v>
      </c>
      <c r="I33" s="291">
        <f t="shared" si="11"/>
        <v>486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3914995</v>
      </c>
      <c r="C4" s="1077">
        <v>34139</v>
      </c>
      <c r="D4" s="110">
        <v>3302553</v>
      </c>
      <c r="E4" s="70">
        <v>28798</v>
      </c>
      <c r="F4" s="1076">
        <v>335640</v>
      </c>
      <c r="G4" s="70">
        <v>2927</v>
      </c>
      <c r="H4" s="1078">
        <v>13398472</v>
      </c>
      <c r="I4" s="1077">
        <v>116835</v>
      </c>
    </row>
    <row r="5" spans="1:9" x14ac:dyDescent="0.25">
      <c r="A5" s="587">
        <v>2021</v>
      </c>
      <c r="B5" s="1079">
        <v>4495573</v>
      </c>
      <c r="C5" s="1080">
        <v>39697</v>
      </c>
      <c r="D5" s="160">
        <v>3490257</v>
      </c>
      <c r="E5" s="212">
        <v>30820</v>
      </c>
      <c r="F5" s="1079">
        <v>375014</v>
      </c>
      <c r="G5" s="212">
        <v>3311</v>
      </c>
      <c r="H5" s="1081">
        <v>14627271</v>
      </c>
      <c r="I5" s="1080">
        <v>129161</v>
      </c>
    </row>
    <row r="6" spans="1:9" x14ac:dyDescent="0.25">
      <c r="A6" s="588">
        <v>2022</v>
      </c>
      <c r="B6" s="1082">
        <v>4960382</v>
      </c>
      <c r="C6" s="1083">
        <v>46766</v>
      </c>
      <c r="D6" s="169">
        <v>3897032</v>
      </c>
      <c r="E6" s="167">
        <v>36741</v>
      </c>
      <c r="F6" s="1082">
        <v>427620</v>
      </c>
      <c r="G6" s="167">
        <v>4032</v>
      </c>
      <c r="H6" s="1084">
        <v>17056124</v>
      </c>
      <c r="I6" s="1083">
        <v>160805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1126927</v>
      </c>
      <c r="C4" s="1076">
        <v>4667808</v>
      </c>
      <c r="D4" s="1077">
        <v>40703</v>
      </c>
      <c r="E4" s="1076">
        <v>4716800</v>
      </c>
      <c r="F4" s="1077">
        <v>41130</v>
      </c>
    </row>
    <row r="5" spans="1:6" x14ac:dyDescent="0.25">
      <c r="A5" s="480">
        <v>2021</v>
      </c>
      <c r="B5" s="1081">
        <v>1859021</v>
      </c>
      <c r="C5" s="1079">
        <v>5389827</v>
      </c>
      <c r="D5" s="1080">
        <v>47593</v>
      </c>
      <c r="E5" s="1079">
        <v>4849702</v>
      </c>
      <c r="F5" s="1080">
        <v>42824</v>
      </c>
    </row>
    <row r="6" spans="1:6" ht="15.75" thickBot="1" x14ac:dyDescent="0.3">
      <c r="A6" s="960">
        <v>2022</v>
      </c>
      <c r="B6" s="1085">
        <v>4865535</v>
      </c>
      <c r="C6" s="1086">
        <v>5914716</v>
      </c>
      <c r="D6" s="1087">
        <v>55764</v>
      </c>
      <c r="E6" s="1086">
        <v>6026632</v>
      </c>
      <c r="F6" s="1087">
        <v>56819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Zrenjanin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1327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22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106067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80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8.3000000000000007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18.3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-10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73.08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44.7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160.80000000000001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2.5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99495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99572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3360</v>
      </c>
      <c r="C63" s="548">
        <f>IF(ISBLANK('DEM2'!C7),"-",'DEM2'!C7)</f>
        <v>3636</v>
      </c>
      <c r="D63" s="548"/>
      <c r="E63" s="548">
        <f>IF(ISBLANK('DEM2'!D8),"-",'DEM2'!D8)</f>
        <v>3202</v>
      </c>
      <c r="F63" s="548">
        <f>IF(ISBLANK('DEM2'!C8),"-",'DEM2'!C8)</f>
        <v>3505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4178</v>
      </c>
      <c r="C64" s="317">
        <f>IF(ISBLANK('DEM2'!F7),"-",'DEM2'!F7)</f>
        <v>4597</v>
      </c>
      <c r="D64" s="789"/>
      <c r="E64" s="317">
        <f>IF(ISBLANK('DEM2'!G8),"-",'DEM2'!G8)</f>
        <v>3900</v>
      </c>
      <c r="F64" s="317">
        <f>IF(ISBLANK('DEM2'!F8),"-",'DEM2'!F8)</f>
        <v>4281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2238</v>
      </c>
      <c r="C65" s="345">
        <f>IF(ISBLANK('DEM2'!I7),"-",'DEM2'!I7)</f>
        <v>2493</v>
      </c>
      <c r="D65" s="393"/>
      <c r="E65" s="345">
        <f>IF(ISBLANK('DEM2'!J8),"-",'DEM2'!J8)</f>
        <v>2066</v>
      </c>
      <c r="F65" s="345">
        <f>IF(ISBLANK('DEM2'!I8),"-",'DEM2'!I8)</f>
        <v>2218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9213</v>
      </c>
      <c r="C66" s="348">
        <f>IF(ISBLANK('DEM2'!L7),"-",'DEM2'!L7)</f>
        <v>10070</v>
      </c>
      <c r="D66" s="394"/>
      <c r="E66" s="348">
        <f>IF(ISBLANK('DEM2'!M8),"-",'DEM2'!M8)</f>
        <v>8653</v>
      </c>
      <c r="F66" s="348">
        <f>IF(ISBLANK('DEM2'!L8),"-",'DEM2'!L8)</f>
        <v>9435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8762</v>
      </c>
      <c r="C67" s="345">
        <f>IF(ISBLANK('DEM2'!O7),"-",'DEM2'!O7)</f>
        <v>9530</v>
      </c>
      <c r="D67" s="393"/>
      <c r="E67" s="345">
        <f>IF(ISBLANK('DEM2'!P8),"-",'DEM2'!P8)</f>
        <v>7444</v>
      </c>
      <c r="F67" s="345">
        <f>IF(ISBLANK('DEM2'!O8),"-",'DEM2'!O8)</f>
        <v>8189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35911</v>
      </c>
      <c r="C68" s="317">
        <f>IF(ISBLANK('DEM2'!R7),"-",'DEM2'!R7)</f>
        <v>36994</v>
      </c>
      <c r="D68" s="395"/>
      <c r="E68" s="317">
        <f>IF(ISBLANK('DEM2'!S8),"-",'DEM2'!S8)</f>
        <v>32793</v>
      </c>
      <c r="F68" s="317">
        <f>IF(ISBLANK('DEM2'!R8),"-",'DEM2'!R8)</f>
        <v>33627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58003</v>
      </c>
      <c r="C69" s="463">
        <f>IF(ISBLANK('DEM2'!U7),"-",'DEM2'!U7)</f>
        <v>55245</v>
      </c>
      <c r="D69" s="799"/>
      <c r="E69" s="463">
        <f>IF(ISBLANK('DEM2'!V8),"-",'DEM2'!V8)</f>
        <v>54592</v>
      </c>
      <c r="F69" s="463">
        <f>IF(ISBLANK('DEM2'!U8),"-",'DEM2'!U8)</f>
        <v>51475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4.2</v>
      </c>
      <c r="G115" s="800">
        <f>IF(ISBLANK('DEM2'!E23),"-",'DEM2'!E23)</f>
        <v>7.3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3.2</v>
      </c>
      <c r="G116" s="407">
        <f>IF(ISBLANK('DEM2'!E24),"-",'DEM2'!E24)</f>
        <v>11.6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10.199999999999999</v>
      </c>
      <c r="G117" s="801">
        <f>IF(ISBLANK('DEM2'!E25),"-",'DEM2'!E25)</f>
        <v>9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36044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38112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35.9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78459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4766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50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23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28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33.9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7.6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17056124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160805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3897032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1986101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36741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4960382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46766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427620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4032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5914716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55764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6026632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56819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1388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4005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4865535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6990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6586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5405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29178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6849</v>
      </c>
      <c r="C300" s="808">
        <f>IF(ISBLANK(POLJ3!C4),"-",POLJ3!C4)</f>
        <v>1068</v>
      </c>
      <c r="D300" s="1160">
        <f>IF(ISBLANK(POLJ3!D4),"-",POLJ3!D4)</f>
        <v>5781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6868</v>
      </c>
      <c r="C301" s="789">
        <f>IF(ISBLANK(POLJ3!C5),"-",POLJ3!C5)</f>
        <v>4229</v>
      </c>
      <c r="D301" s="1161">
        <f>IF(ISBLANK(POLJ3!D5),"-",POLJ3!D5)</f>
        <v>2639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42</v>
      </c>
      <c r="C302" s="790">
        <f>IF(ISBLANK(POLJ3!C6),"-",POLJ3!C6)</f>
        <v>8</v>
      </c>
      <c r="D302" s="1162">
        <f>IF(ISBLANK(POLJ3!D6),"-",POLJ3!D6)</f>
        <v>34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704</v>
      </c>
      <c r="C303" s="791">
        <f>IF(ISBLANK(POLJ3!C7),"-",POLJ3!C7)</f>
        <v>152</v>
      </c>
      <c r="D303" s="1163">
        <f>IF(ISBLANK(POLJ3!D7),"-",POLJ3!D7)</f>
        <v>552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6990</v>
      </c>
      <c r="C304" s="807">
        <f>IF(ISBLANK(POLJ3!C8),"-",POLJ3!C8)</f>
        <v>1020</v>
      </c>
      <c r="D304" s="1164">
        <f>IF(ISBLANK(POLJ3!D8),"-",POLJ3!D8)</f>
        <v>5970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263.93</v>
      </c>
      <c r="C310" s="1165"/>
      <c r="D310" s="3"/>
      <c r="E310" s="5"/>
      <c r="F310" s="5"/>
      <c r="G310" s="815" t="s">
        <v>854</v>
      </c>
      <c r="H310" s="816">
        <f>IF(ISBLANK(POLJ2!H3),"-",POLJ2!H3)</f>
        <v>15492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81655.66</v>
      </c>
      <c r="C311" s="1154"/>
      <c r="D311" s="3"/>
      <c r="E311" s="5"/>
      <c r="F311" s="5"/>
      <c r="G311" s="810" t="s">
        <v>855</v>
      </c>
      <c r="H311" s="248">
        <f>IF(ISBLANK(POLJ2!H4),"-",POLJ2!H4)</f>
        <v>35296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449.59</v>
      </c>
      <c r="C312" s="1154"/>
      <c r="D312" s="3"/>
      <c r="E312" s="5"/>
      <c r="F312" s="5"/>
      <c r="G312" s="810" t="s">
        <v>856</v>
      </c>
      <c r="H312" s="248">
        <f>IF(ISBLANK(POLJ2!H5),"-",POLJ2!H5)</f>
        <v>14288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81.3</v>
      </c>
      <c r="C313" s="1154"/>
      <c r="D313" s="3"/>
      <c r="E313" s="5"/>
      <c r="F313" s="5"/>
      <c r="G313" s="812" t="s">
        <v>857</v>
      </c>
      <c r="H313" s="249">
        <f>IF(ISBLANK(POLJ2!H6),"-",POLJ2!H6)</f>
        <v>316713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21.79</v>
      </c>
      <c r="C314" s="1154"/>
      <c r="D314" s="3"/>
      <c r="E314" s="5"/>
      <c r="F314" s="5"/>
      <c r="G314" s="814" t="s">
        <v>847</v>
      </c>
      <c r="H314" s="817">
        <f>IF(ISBLANK(POLJ2!H7),"-",POLJ2!H7)</f>
        <v>381789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21775.119999999999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104247.39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2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44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705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30.2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3288</v>
      </c>
      <c r="I364" s="808">
        <f>IF(ISBLANK(OBRAZ2!I6),"-",OBRAZ2!I6)</f>
        <v>2501</v>
      </c>
      <c r="J364" s="808">
        <f>IF(ISBLANK(OBRAZ2!J6),"-",OBRAZ2!J6)</f>
        <v>787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1800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39</v>
      </c>
      <c r="I365" s="416">
        <f>IF(ISBLANK(OBRAZ2!I7),"-",OBRAZ2!I7)</f>
        <v>39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73.400000000000006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1023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7.841845140032949</v>
      </c>
      <c r="I375" s="850">
        <f>IF(ISBLANK(OBRAZ2!C12),"-",OBRAZ2!C21)</f>
        <v>10.188564476885645</v>
      </c>
      <c r="J375" s="850">
        <f>IF(ISBLANK(OBRAZ2!D12),"-",OBRAZ2!D21)</f>
        <v>9.4387755102040813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57.693574958813841</v>
      </c>
      <c r="I377" s="851">
        <f>IF(ISBLANK(OBRAZ2!C14),"-",OBRAZ2!C23)</f>
        <v>58.880778588807779</v>
      </c>
      <c r="J377" s="851">
        <f>IF(ISBLANK(OBRAZ2!D14),"-",OBRAZ2!D23)</f>
        <v>61.111111111111114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0.45351473922902497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16.935749588138385</v>
      </c>
      <c r="I379" s="851">
        <f>IF(ISBLANK(OBRAZ2!C16),"-",OBRAZ2!C25)</f>
        <v>15.51094890510949</v>
      </c>
      <c r="J379" s="851">
        <f>IF(ISBLANK(OBRAZ2!D16),"-",OBRAZ2!D25)</f>
        <v>13.54875283446712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17.528830313014826</v>
      </c>
      <c r="I380" s="852">
        <f>IF(ISBLANK(OBRAZ2!C17),"-",OBRAZ2!C26)</f>
        <v>15.41970802919708</v>
      </c>
      <c r="J380" s="852">
        <f>IF(ISBLANK(OBRAZ2!D17),"-",OBRAZ2!D26)</f>
        <v>15.447845804988662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28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4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3890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4035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64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55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96.5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1077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100.7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0.6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113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8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4696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1173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2.4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77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1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69069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1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26394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3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160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19856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324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3.1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0.5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0.7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0.15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2.2999999999999998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34.799999999999997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0.79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5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4.7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95.6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85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10280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9.6999999999999993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20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514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5274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39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103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6.5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0.7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5.8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11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209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0.9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2791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2.7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1617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12.6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840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5.7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331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618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0.6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72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363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128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10.4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41.4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41.8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17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940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194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409.87099999999998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2.9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41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659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41880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430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32660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6573.78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5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15.84076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33</v>
      </c>
      <c r="D696" s="3"/>
      <c r="E696" s="5"/>
      <c r="F696" s="5"/>
      <c r="G696" s="837">
        <v>2012</v>
      </c>
      <c r="H696" s="835">
        <f>IF(ISBLANK(INDEKSI2!B5),"-",INDEKSI2!B5)</f>
        <v>36</v>
      </c>
      <c r="I696" s="835">
        <f>IF(ISBLANK(INDEKSI2!C5),"-",INDEKSI2!C5)</f>
        <v>22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50.04</v>
      </c>
      <c r="D697" s="3"/>
      <c r="E697" s="5"/>
      <c r="F697" s="5"/>
      <c r="G697" s="838">
        <v>2013</v>
      </c>
      <c r="H697" s="559">
        <f>IF(ISBLANK(INDEKSI2!B6),"-",INDEKSI2!B6)</f>
        <v>39.08</v>
      </c>
      <c r="I697" s="559">
        <f>IF(ISBLANK(INDEKSI2!C6),"-",INDEKSI2!C6)</f>
        <v>8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38.020000000000003</v>
      </c>
      <c r="I698" s="836">
        <f>IF(ISBLANK(INDEKSI2!C7),"-",INDEKSI2!C7)</f>
        <v>23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10880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7388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40908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27230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3.8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3.7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33.9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7.6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23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28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38.020000000000003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23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15.84076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33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50.04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37.82</v>
      </c>
      <c r="C4" s="721">
        <v>16</v>
      </c>
      <c r="D4" s="710"/>
      <c r="E4" s="711"/>
      <c r="F4" s="712"/>
    </row>
    <row r="5" spans="1:6" x14ac:dyDescent="0.25">
      <c r="A5" s="286">
        <v>2012</v>
      </c>
      <c r="B5" s="614">
        <v>36</v>
      </c>
      <c r="C5" s="722">
        <v>22</v>
      </c>
      <c r="D5" s="713"/>
      <c r="E5" s="641"/>
      <c r="F5" s="714"/>
    </row>
    <row r="6" spans="1:6" x14ac:dyDescent="0.25">
      <c r="A6" s="286">
        <v>2013</v>
      </c>
      <c r="B6" s="614">
        <v>39.08</v>
      </c>
      <c r="C6" s="722">
        <v>8</v>
      </c>
      <c r="D6" s="715">
        <v>15.84076</v>
      </c>
      <c r="E6" s="609">
        <v>33</v>
      </c>
      <c r="F6" s="716">
        <v>50.04</v>
      </c>
    </row>
    <row r="7" spans="1:6" x14ac:dyDescent="0.25">
      <c r="A7" s="219">
        <v>2014</v>
      </c>
      <c r="B7" s="615">
        <v>38.020000000000003</v>
      </c>
      <c r="C7" s="723">
        <v>23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6990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5405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6586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263.93</v>
      </c>
      <c r="G3" s="217" t="s">
        <v>765</v>
      </c>
      <c r="H3" s="71">
        <v>15492</v>
      </c>
    </row>
    <row r="4" spans="1:9" x14ac:dyDescent="0.25">
      <c r="A4" s="286" t="s">
        <v>760</v>
      </c>
      <c r="B4" s="214">
        <v>81655.66</v>
      </c>
      <c r="G4" s="286" t="s">
        <v>766</v>
      </c>
      <c r="H4" s="214">
        <v>35296</v>
      </c>
    </row>
    <row r="5" spans="1:9" x14ac:dyDescent="0.25">
      <c r="A5" s="286" t="s">
        <v>761</v>
      </c>
      <c r="B5" s="214">
        <v>449.59</v>
      </c>
      <c r="G5" s="286" t="s">
        <v>767</v>
      </c>
      <c r="H5" s="214">
        <v>14288</v>
      </c>
    </row>
    <row r="6" spans="1:9" x14ac:dyDescent="0.25">
      <c r="A6" s="286" t="s">
        <v>762</v>
      </c>
      <c r="B6" s="214">
        <v>81.3</v>
      </c>
      <c r="G6" s="286" t="s">
        <v>768</v>
      </c>
      <c r="H6" s="214">
        <v>316713</v>
      </c>
    </row>
    <row r="7" spans="1:9" x14ac:dyDescent="0.25">
      <c r="A7" s="286" t="s">
        <v>763</v>
      </c>
      <c r="B7" s="214">
        <v>21.79</v>
      </c>
      <c r="G7" s="1" t="s">
        <v>24</v>
      </c>
      <c r="H7" s="288">
        <v>381789</v>
      </c>
    </row>
    <row r="8" spans="1:9" x14ac:dyDescent="0.25">
      <c r="A8" s="287" t="s">
        <v>764</v>
      </c>
      <c r="B8" s="73">
        <v>21775.119999999999</v>
      </c>
    </row>
    <row r="9" spans="1:9" x14ac:dyDescent="0.25">
      <c r="A9" s="1" t="s">
        <v>24</v>
      </c>
      <c r="B9" s="288">
        <v>104247.39</v>
      </c>
      <c r="I9" s="41" t="s">
        <v>876</v>
      </c>
    </row>
    <row r="10" spans="1:9" x14ac:dyDescent="0.25">
      <c r="G10" s="29" t="s">
        <v>775</v>
      </c>
      <c r="H10" s="58">
        <v>29178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6849</v>
      </c>
      <c r="C4" s="55">
        <v>1068</v>
      </c>
      <c r="D4" s="110">
        <v>5781</v>
      </c>
    </row>
    <row r="5" spans="1:4" ht="30" customHeight="1" x14ac:dyDescent="0.25">
      <c r="A5" s="274" t="s">
        <v>884</v>
      </c>
      <c r="B5" s="212">
        <v>6868</v>
      </c>
      <c r="C5" s="58">
        <v>4229</v>
      </c>
      <c r="D5" s="160">
        <v>2639</v>
      </c>
    </row>
    <row r="6" spans="1:4" x14ac:dyDescent="0.25">
      <c r="A6" s="274" t="s">
        <v>772</v>
      </c>
      <c r="B6" s="212">
        <v>42</v>
      </c>
      <c r="C6" s="58">
        <v>8</v>
      </c>
      <c r="D6" s="160">
        <v>34</v>
      </c>
    </row>
    <row r="7" spans="1:4" ht="30" x14ac:dyDescent="0.25">
      <c r="A7" s="274" t="s">
        <v>773</v>
      </c>
      <c r="B7" s="212">
        <v>704</v>
      </c>
      <c r="C7" s="58">
        <v>152</v>
      </c>
      <c r="D7" s="160">
        <v>552</v>
      </c>
    </row>
    <row r="8" spans="1:4" x14ac:dyDescent="0.25">
      <c r="A8" s="201" t="s">
        <v>774</v>
      </c>
      <c r="B8" s="72">
        <v>6990</v>
      </c>
      <c r="C8" s="61">
        <v>1020</v>
      </c>
      <c r="D8" s="111">
        <v>5970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19.047619047619047</v>
      </c>
      <c r="C14" s="276">
        <f>D6/B6*100</f>
        <v>80.952380952380949</v>
      </c>
    </row>
    <row r="15" spans="1:4" ht="60" x14ac:dyDescent="0.25">
      <c r="A15" s="277" t="s">
        <v>885</v>
      </c>
      <c r="B15" s="282">
        <f>C5/B5*100</f>
        <v>61.575422248107159</v>
      </c>
      <c r="C15" s="278">
        <f>D5/B5*100</f>
        <v>38.424577751892834</v>
      </c>
    </row>
    <row r="16" spans="1:4" ht="30" x14ac:dyDescent="0.25">
      <c r="A16" s="279" t="s">
        <v>821</v>
      </c>
      <c r="B16" s="283">
        <f>C4/B4*100</f>
        <v>15.593517301795885</v>
      </c>
      <c r="C16" s="280">
        <f>D4/B4*100</f>
        <v>84.406482698204115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19.047619047619047</v>
      </c>
      <c r="C21" s="276">
        <f>C14</f>
        <v>80.952380952380949</v>
      </c>
    </row>
    <row r="22" spans="1:3" ht="60" x14ac:dyDescent="0.25">
      <c r="A22" s="277" t="s">
        <v>823</v>
      </c>
      <c r="B22" s="282">
        <f t="shared" ref="B22:C23" si="0">B15</f>
        <v>61.575422248107159</v>
      </c>
      <c r="C22" s="278">
        <f t="shared" si="0"/>
        <v>38.424577751892834</v>
      </c>
    </row>
    <row r="23" spans="1:3" ht="30" x14ac:dyDescent="0.25">
      <c r="A23" s="279" t="s">
        <v>858</v>
      </c>
      <c r="B23" s="285">
        <f t="shared" si="0"/>
        <v>15.593517301795885</v>
      </c>
      <c r="C23" s="284">
        <f t="shared" si="0"/>
        <v>84.406482698204115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2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44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705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30.2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1800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73.400000000000006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1023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3311</v>
      </c>
      <c r="C6" s="973">
        <v>2622</v>
      </c>
      <c r="D6" s="945">
        <v>689</v>
      </c>
      <c r="E6" s="973">
        <v>3035</v>
      </c>
      <c r="F6" s="973">
        <v>2359</v>
      </c>
      <c r="G6" s="945">
        <v>676</v>
      </c>
      <c r="H6" s="599">
        <v>3288</v>
      </c>
      <c r="I6" s="616">
        <v>2501</v>
      </c>
      <c r="J6" s="945">
        <v>787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92</v>
      </c>
      <c r="C7" s="975">
        <v>92</v>
      </c>
      <c r="D7" s="976">
        <v>0</v>
      </c>
      <c r="E7" s="975">
        <v>38</v>
      </c>
      <c r="F7" s="975">
        <v>36</v>
      </c>
      <c r="G7" s="976">
        <v>2</v>
      </c>
      <c r="H7" s="753">
        <v>39</v>
      </c>
      <c r="I7" s="690">
        <v>39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2</v>
      </c>
      <c r="F8" s="978">
        <v>0</v>
      </c>
      <c r="G8" s="979">
        <v>2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238</v>
      </c>
      <c r="C12" s="600">
        <v>335</v>
      </c>
      <c r="D12" s="600">
        <v>333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1751</v>
      </c>
      <c r="C14" s="751">
        <v>1936</v>
      </c>
      <c r="D14" s="751">
        <v>2156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16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514</v>
      </c>
      <c r="C16" s="1029">
        <v>510</v>
      </c>
      <c r="D16" s="751">
        <v>478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532</v>
      </c>
      <c r="C17" s="752">
        <v>507</v>
      </c>
      <c r="D17" s="752">
        <v>545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7.841845140032949</v>
      </c>
      <c r="C21" s="289">
        <f>C12/SUM(C12:C17)*100</f>
        <v>10.188564476885645</v>
      </c>
      <c r="D21" s="289">
        <f>D12/SUM(D12:D17)*100</f>
        <v>9.4387755102040813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57.693574958813841</v>
      </c>
      <c r="C23" s="290">
        <f>C14/SUM(C12:C17)*100</f>
        <v>58.880778588807779</v>
      </c>
      <c r="D23" s="290">
        <f>D14/SUM(D12:D17)*100</f>
        <v>61.111111111111114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0.45351473922902497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16.935749588138385</v>
      </c>
      <c r="C25" s="290">
        <f>C16/SUM(C12:C17)*100</f>
        <v>15.51094890510949</v>
      </c>
      <c r="D25" s="290">
        <f>D16/SUM(D12:D17)*100</f>
        <v>13.54875283446712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17.528830313014826</v>
      </c>
      <c r="C26" s="291">
        <f>C17/SUM(C12:C17)*100</f>
        <v>15.41970802919708</v>
      </c>
      <c r="D26" s="291">
        <f>D17/SUM(D12:D17)*100</f>
        <v>15.447845804988662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30.1</v>
      </c>
      <c r="C7" s="600">
        <v>31.4</v>
      </c>
      <c r="D7" s="600">
        <v>33.299999999999997</v>
      </c>
    </row>
    <row r="8" spans="1:6" x14ac:dyDescent="0.25">
      <c r="A8" s="695" t="s">
        <v>944</v>
      </c>
      <c r="B8" s="751">
        <v>55.4</v>
      </c>
      <c r="C8" s="751">
        <v>1.5</v>
      </c>
      <c r="D8" s="751">
        <v>46.6</v>
      </c>
    </row>
    <row r="9" spans="1:6" x14ac:dyDescent="0.25">
      <c r="A9" s="696" t="s">
        <v>224</v>
      </c>
      <c r="B9" s="752">
        <v>14.4</v>
      </c>
      <c r="C9" s="752">
        <v>67.2</v>
      </c>
      <c r="D9" s="752">
        <v>20.100000000000001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30.1</v>
      </c>
      <c r="C13" s="697">
        <f t="shared" ref="C13:D13" si="1">IF(ISBLANK(C7),"",C7)</f>
        <v>31.4</v>
      </c>
      <c r="D13" s="697">
        <f t="shared" si="1"/>
        <v>33.299999999999997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55.4</v>
      </c>
      <c r="C14" s="698">
        <f t="shared" si="2"/>
        <v>1.5</v>
      </c>
      <c r="D14" s="698">
        <f t="shared" si="2"/>
        <v>46.6</v>
      </c>
    </row>
    <row r="15" spans="1:6" x14ac:dyDescent="0.25">
      <c r="A15" s="702" t="s">
        <v>1630</v>
      </c>
      <c r="B15" s="699">
        <f t="shared" si="2"/>
        <v>14.4</v>
      </c>
      <c r="C15" s="699">
        <f t="shared" si="2"/>
        <v>67.2</v>
      </c>
      <c r="D15" s="699">
        <f t="shared" si="2"/>
        <v>20.100000000000001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30.1</v>
      </c>
      <c r="C18" s="697">
        <f t="shared" ref="C18:D18" si="4">IF(ISBLANK(C7),"",C7)</f>
        <v>31.4</v>
      </c>
      <c r="D18" s="697">
        <f t="shared" si="4"/>
        <v>33.299999999999997</v>
      </c>
    </row>
    <row r="19" spans="1:5" x14ac:dyDescent="0.25">
      <c r="A19" s="701" t="s">
        <v>1632</v>
      </c>
      <c r="B19" s="698">
        <f t="shared" ref="B19:D20" si="5">IF(ISBLANK(B8),"",B8)</f>
        <v>55.4</v>
      </c>
      <c r="C19" s="698">
        <f t="shared" si="5"/>
        <v>1.5</v>
      </c>
      <c r="D19" s="698">
        <f t="shared" si="5"/>
        <v>46.6</v>
      </c>
    </row>
    <row r="20" spans="1:5" x14ac:dyDescent="0.25">
      <c r="A20" s="702" t="s">
        <v>1633</v>
      </c>
      <c r="B20" s="699">
        <f t="shared" si="5"/>
        <v>14.4</v>
      </c>
      <c r="C20" s="699">
        <f t="shared" si="5"/>
        <v>67.2</v>
      </c>
      <c r="D20" s="699">
        <f t="shared" si="5"/>
        <v>20.100000000000001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94.6</v>
      </c>
      <c r="C5" s="611">
        <v>101.1</v>
      </c>
      <c r="D5" s="1030">
        <v>98</v>
      </c>
      <c r="F5" s="28"/>
      <c r="G5" s="693">
        <f>A5</f>
        <v>2020</v>
      </c>
      <c r="H5" s="669">
        <f>IF(ISBLANK(B5),"",B5)</f>
        <v>94.6</v>
      </c>
      <c r="I5" s="618">
        <f t="shared" ref="H5:I7" si="0">IF(ISBLANK(C5),"",C5)</f>
        <v>101.1</v>
      </c>
    </row>
    <row r="6" spans="1:10" x14ac:dyDescent="0.25">
      <c r="A6" s="749">
        <v>2021</v>
      </c>
      <c r="B6" s="601">
        <v>96.3</v>
      </c>
      <c r="C6" s="612">
        <v>98.3</v>
      </c>
      <c r="D6" s="946">
        <v>97.3</v>
      </c>
      <c r="F6" s="44"/>
      <c r="G6" s="693">
        <f t="shared" ref="G6:G7" si="1">A6</f>
        <v>2021</v>
      </c>
      <c r="H6" s="670">
        <f t="shared" si="0"/>
        <v>96.3</v>
      </c>
      <c r="I6" s="619">
        <f t="shared" si="0"/>
        <v>98.3</v>
      </c>
    </row>
    <row r="7" spans="1:10" x14ac:dyDescent="0.25">
      <c r="A7" s="750">
        <v>2022</v>
      </c>
      <c r="B7" s="601">
        <v>95.4</v>
      </c>
      <c r="C7" s="612">
        <v>107.1</v>
      </c>
      <c r="D7" s="946">
        <v>101.3</v>
      </c>
      <c r="F7" s="44"/>
      <c r="G7" s="693">
        <f t="shared" si="1"/>
        <v>2022</v>
      </c>
      <c r="H7" s="671">
        <f t="shared" si="0"/>
        <v>95.4</v>
      </c>
      <c r="I7" s="620">
        <f t="shared" si="0"/>
        <v>107.1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94.6</v>
      </c>
      <c r="I13" s="618">
        <f>IF(ISBLANK(C5),"",C5)</f>
        <v>101.1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96.3</v>
      </c>
      <c r="I14" s="619">
        <f t="shared" si="3"/>
        <v>98.3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95.4</v>
      </c>
      <c r="I15" s="620">
        <f t="shared" si="4"/>
        <v>107.1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Zrenjanin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1327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22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106067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80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8.3000000000000007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18.3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-10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73.08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44.7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160.80000000000001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2.5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99495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99572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3360</v>
      </c>
      <c r="C63" s="548">
        <f>IF(ISBLANK('DEM2'!C7),"-",'DEM2'!C7)</f>
        <v>3636</v>
      </c>
      <c r="D63" s="548"/>
      <c r="E63" s="548">
        <f>IF(ISBLANK('DEM2'!D8),"-",'DEM2'!D8)</f>
        <v>3202</v>
      </c>
      <c r="F63" s="548">
        <f>IF(ISBLANK('DEM2'!C8),"-",'DEM2'!C8)</f>
        <v>3505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4178</v>
      </c>
      <c r="C64" s="317">
        <f>IF(ISBLANK('DEM2'!F7),"-",'DEM2'!F7)</f>
        <v>4597</v>
      </c>
      <c r="D64" s="789"/>
      <c r="E64" s="317">
        <f>IF(ISBLANK('DEM2'!G8),"-",'DEM2'!G8)</f>
        <v>3900</v>
      </c>
      <c r="F64" s="317">
        <f>IF(ISBLANK('DEM2'!F8),"-",'DEM2'!F8)</f>
        <v>4281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2238</v>
      </c>
      <c r="C65" s="345">
        <f>IF(ISBLANK('DEM2'!I7),"-",'DEM2'!I7)</f>
        <v>2493</v>
      </c>
      <c r="D65" s="393"/>
      <c r="E65" s="345">
        <f>IF(ISBLANK('DEM2'!J8),"-",'DEM2'!J8)</f>
        <v>2066</v>
      </c>
      <c r="F65" s="345">
        <f>IF(ISBLANK('DEM2'!I8),"-",'DEM2'!I8)</f>
        <v>2218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9213</v>
      </c>
      <c r="C66" s="317">
        <f>IF(ISBLANK('DEM2'!L7),"-",'DEM2'!L7)</f>
        <v>10070</v>
      </c>
      <c r="D66" s="395"/>
      <c r="E66" s="317">
        <f>IF(ISBLANK('DEM2'!M8),"-",'DEM2'!M8)</f>
        <v>8653</v>
      </c>
      <c r="F66" s="317">
        <f>IF(ISBLANK('DEM2'!L8),"-",'DEM2'!L8)</f>
        <v>9435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8762</v>
      </c>
      <c r="C67" s="317">
        <f>IF(ISBLANK('DEM2'!O7),"-",'DEM2'!O7)</f>
        <v>9530</v>
      </c>
      <c r="D67" s="395"/>
      <c r="E67" s="317">
        <f>IF(ISBLANK('DEM2'!P8),"-",'DEM2'!P8)</f>
        <v>7444</v>
      </c>
      <c r="F67" s="317">
        <f>IF(ISBLANK('DEM2'!O8),"-",'DEM2'!O8)</f>
        <v>8189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35911</v>
      </c>
      <c r="C68" s="414">
        <f>IF(ISBLANK('DEM2'!R7),"-",'DEM2'!R7)</f>
        <v>36994</v>
      </c>
      <c r="D68" s="420"/>
      <c r="E68" s="414">
        <f>IF(ISBLANK('DEM2'!S8),"-",'DEM2'!S8)</f>
        <v>32793</v>
      </c>
      <c r="F68" s="414">
        <f>IF(ISBLANK('DEM2'!R8),"-",'DEM2'!R8)</f>
        <v>33627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58003</v>
      </c>
      <c r="C69" s="463">
        <f>IF(ISBLANK('DEM2'!U7),"-",'DEM2'!U7)</f>
        <v>55245</v>
      </c>
      <c r="D69" s="799"/>
      <c r="E69" s="463">
        <f>IF(ISBLANK('DEM2'!V8),"-",'DEM2'!V8)</f>
        <v>54592</v>
      </c>
      <c r="F69" s="463">
        <f>IF(ISBLANK('DEM2'!U8),"-",'DEM2'!U8)</f>
        <v>51475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4.2</v>
      </c>
      <c r="G115" s="800">
        <f>IF(ISBLANK('DEM2'!E23),"-",'DEM2'!E23)</f>
        <v>7.3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3.2</v>
      </c>
      <c r="G116" s="407">
        <f>IF(ISBLANK('DEM2'!E24),"-",'DEM2'!E24)</f>
        <v>11.6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10.199999999999999</v>
      </c>
      <c r="G117" s="801">
        <f>IF(ISBLANK('DEM2'!E25),"-",'DEM2'!E25)</f>
        <v>9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36044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38112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35.9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78459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4766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50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23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28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33.9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7.6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17056124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160805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3897032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1986101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36741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4960382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46766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427620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4032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5914716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55764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6026632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56819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1388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4005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4865535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6990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6586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5405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29178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6849</v>
      </c>
      <c r="C300" s="808">
        <f>IF(ISBLANK(POLJ3!C4),"-",POLJ3!C4)</f>
        <v>1068</v>
      </c>
      <c r="D300" s="1160">
        <f>IF(ISBLANK(POLJ3!D4),"-",POLJ3!D4)</f>
        <v>5781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6868</v>
      </c>
      <c r="C301" s="789">
        <f>IF(ISBLANK(POLJ3!C5),"-",POLJ3!C5)</f>
        <v>4229</v>
      </c>
      <c r="D301" s="1161">
        <f>IF(ISBLANK(POLJ3!D5),"-",POLJ3!D5)</f>
        <v>2639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42</v>
      </c>
      <c r="C302" s="790">
        <f>IF(ISBLANK(POLJ3!C6),"-",POLJ3!C6)</f>
        <v>8</v>
      </c>
      <c r="D302" s="1162">
        <f>IF(ISBLANK(POLJ3!D6),"-",POLJ3!D6)</f>
        <v>34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704</v>
      </c>
      <c r="C303" s="791">
        <f>IF(ISBLANK(POLJ3!C7),"-",POLJ3!C7)</f>
        <v>152</v>
      </c>
      <c r="D303" s="1163">
        <f>IF(ISBLANK(POLJ3!D7),"-",POLJ3!D7)</f>
        <v>552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6990</v>
      </c>
      <c r="C304" s="807">
        <f>IF(ISBLANK(POLJ3!C8),"-",POLJ3!C8)</f>
        <v>1020</v>
      </c>
      <c r="D304" s="1164">
        <f>IF(ISBLANK(POLJ3!D8),"-",POLJ3!D8)</f>
        <v>5970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263.93</v>
      </c>
      <c r="C310" s="1165"/>
      <c r="D310" s="3"/>
      <c r="E310" s="5"/>
      <c r="F310" s="5"/>
      <c r="G310" s="815" t="s">
        <v>765</v>
      </c>
      <c r="H310" s="816">
        <f>IF(ISBLANK(POLJ2!H3),"-",POLJ2!H3)</f>
        <v>15492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81655.66</v>
      </c>
      <c r="C311" s="1154"/>
      <c r="D311" s="3"/>
      <c r="E311" s="5"/>
      <c r="F311" s="5"/>
      <c r="G311" s="810" t="s">
        <v>766</v>
      </c>
      <c r="H311" s="248">
        <f>IF(ISBLANK(POLJ2!H4),"-",POLJ2!H4)</f>
        <v>35296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449.59</v>
      </c>
      <c r="C312" s="1154"/>
      <c r="D312" s="3"/>
      <c r="E312" s="5"/>
      <c r="F312" s="5"/>
      <c r="G312" s="810" t="s">
        <v>767</v>
      </c>
      <c r="H312" s="248">
        <f>IF(ISBLANK(POLJ2!H5),"-",POLJ2!H5)</f>
        <v>14288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81.3</v>
      </c>
      <c r="C313" s="1154"/>
      <c r="D313" s="3"/>
      <c r="E313" s="5"/>
      <c r="F313" s="5"/>
      <c r="G313" s="812" t="s">
        <v>768</v>
      </c>
      <c r="H313" s="249">
        <f>IF(ISBLANK(POLJ2!H6),"-",POLJ2!H6)</f>
        <v>316713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21.79</v>
      </c>
      <c r="C314" s="1154"/>
      <c r="D314" s="3"/>
      <c r="E314" s="5"/>
      <c r="F314" s="5"/>
      <c r="G314" s="814" t="s">
        <v>16</v>
      </c>
      <c r="H314" s="817">
        <f>IF(ISBLANK(POLJ2!H7),"-",POLJ2!H7)</f>
        <v>381789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21775.119999999999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104247.39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2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44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705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30.2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3288</v>
      </c>
      <c r="I364" s="808">
        <f>IF(ISBLANK(OBRAZ2!I6),"-",OBRAZ2!I6)</f>
        <v>2501</v>
      </c>
      <c r="J364" s="808">
        <f>IF(ISBLANK(OBRAZ2!J6),"-",OBRAZ2!J6)</f>
        <v>787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1800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39</v>
      </c>
      <c r="I365" s="789">
        <f>IF(ISBLANK(OBRAZ2!I7),"-",OBRAZ2!I7)</f>
        <v>39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73.400000000000006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1023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7.841845140032949</v>
      </c>
      <c r="I375" s="850">
        <f>IF(ISBLANK(OBRAZ2!C12),"-",OBRAZ2!C21)</f>
        <v>10.188564476885645</v>
      </c>
      <c r="J375" s="850">
        <f>IF(ISBLANK(OBRAZ2!D12),"-",OBRAZ2!D21)</f>
        <v>9.4387755102040813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57.693574958813841</v>
      </c>
      <c r="I377" s="851">
        <f>IF(ISBLANK(OBRAZ2!C14),"-",OBRAZ2!C23)</f>
        <v>58.880778588807779</v>
      </c>
      <c r="J377" s="851">
        <f>IF(ISBLANK(OBRAZ2!D14),"-",OBRAZ2!D23)</f>
        <v>61.111111111111114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0.45351473922902497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16.935749588138385</v>
      </c>
      <c r="I379" s="851">
        <f>IF(ISBLANK(OBRAZ2!C16),"-",OBRAZ2!C25)</f>
        <v>15.51094890510949</v>
      </c>
      <c r="J379" s="851">
        <f>IF(ISBLANK(OBRAZ2!D16),"-",OBRAZ2!D25)</f>
        <v>13.54875283446712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17.528830313014826</v>
      </c>
      <c r="I380" s="852">
        <f>IF(ISBLANK(OBRAZ2!C17),"-",OBRAZ2!C26)</f>
        <v>15.41970802919708</v>
      </c>
      <c r="J380" s="852">
        <f>IF(ISBLANK(OBRAZ2!D17),"-",OBRAZ2!D26)</f>
        <v>15.447845804988662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28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4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3890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4035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64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55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96.5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1077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100.7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0.6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113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8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4696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1173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2.4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77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1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69069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1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26394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3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160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19856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324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3.1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0.5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0.7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0.15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2.2999999999999998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34.799999999999997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0.79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5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4.7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95.6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85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10280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9.6999999999999993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20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514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5274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39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103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6.5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0.7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5.8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11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209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0.9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2791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2.7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1617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12.6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840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5.7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331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618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0.6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72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363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128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10.4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41.4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41.8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17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940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194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409.87099999999998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2.9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41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659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41880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430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32660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6573.78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5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15.84076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33</v>
      </c>
      <c r="D696" s="315"/>
      <c r="E696" s="314"/>
      <c r="F696" s="5"/>
      <c r="G696" s="837">
        <v>2012</v>
      </c>
      <c r="H696" s="835">
        <f>IF(ISBLANK(INDEKSI2!B5),"-",INDEKSI2!B5)</f>
        <v>36</v>
      </c>
      <c r="I696" s="835">
        <f>IF(ISBLANK(INDEKSI2!C5),"-",INDEKSI2!C5)</f>
        <v>22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50.04</v>
      </c>
      <c r="D697" s="315"/>
      <c r="E697" s="314"/>
      <c r="F697" s="5"/>
      <c r="G697" s="838">
        <v>2013</v>
      </c>
      <c r="H697" s="559">
        <f>IF(ISBLANK(INDEKSI2!B6),"-",INDEKSI2!B6)</f>
        <v>39.08</v>
      </c>
      <c r="I697" s="559">
        <f>IF(ISBLANK(INDEKSI2!C6),"-",INDEKSI2!C6)</f>
        <v>8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38.020000000000003</v>
      </c>
      <c r="I698" s="836">
        <f>IF(ISBLANK(INDEKSI2!C7),"-",INDEKSI2!C7)</f>
        <v>23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10880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7388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40908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27230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3.8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3.7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2</v>
      </c>
      <c r="C6" s="601">
        <v>43</v>
      </c>
      <c r="D6" s="612">
        <v>22</v>
      </c>
      <c r="E6" s="612">
        <v>21</v>
      </c>
      <c r="F6" s="1033">
        <v>553</v>
      </c>
      <c r="G6" s="612">
        <v>297</v>
      </c>
      <c r="H6" s="980">
        <v>256</v>
      </c>
      <c r="I6" s="1034">
        <v>22.2</v>
      </c>
      <c r="J6" s="612">
        <v>22.6</v>
      </c>
      <c r="K6" s="1035">
        <v>21.8</v>
      </c>
      <c r="L6" s="1033">
        <v>1436</v>
      </c>
      <c r="M6" s="612">
        <v>740</v>
      </c>
      <c r="N6" s="1028">
        <v>696</v>
      </c>
      <c r="O6" s="1034">
        <v>56.1</v>
      </c>
      <c r="P6" s="612">
        <v>56.7</v>
      </c>
      <c r="Q6" s="1028">
        <v>55.5</v>
      </c>
      <c r="R6" s="1033">
        <v>1046</v>
      </c>
      <c r="S6" s="612">
        <v>569</v>
      </c>
      <c r="T6" s="1035">
        <v>477</v>
      </c>
    </row>
    <row r="7" spans="1:20" x14ac:dyDescent="0.25">
      <c r="A7" s="286">
        <v>2021</v>
      </c>
      <c r="B7" s="602">
        <v>2</v>
      </c>
      <c r="C7" s="601">
        <v>43</v>
      </c>
      <c r="D7" s="612">
        <v>22</v>
      </c>
      <c r="E7" s="612">
        <v>21</v>
      </c>
      <c r="F7" s="1033">
        <v>580</v>
      </c>
      <c r="G7" s="612">
        <v>313</v>
      </c>
      <c r="H7" s="980">
        <v>267</v>
      </c>
      <c r="I7" s="1034">
        <v>23.8</v>
      </c>
      <c r="J7" s="612">
        <v>24.3</v>
      </c>
      <c r="K7" s="1035">
        <v>23.2</v>
      </c>
      <c r="L7" s="1033">
        <v>1691</v>
      </c>
      <c r="M7" s="612">
        <v>896</v>
      </c>
      <c r="N7" s="1028">
        <v>795</v>
      </c>
      <c r="O7" s="1034">
        <v>67</v>
      </c>
      <c r="P7" s="612">
        <v>68.7</v>
      </c>
      <c r="Q7" s="1028">
        <v>65.2</v>
      </c>
      <c r="R7" s="1033">
        <v>1017</v>
      </c>
      <c r="S7" s="612">
        <v>528</v>
      </c>
      <c r="T7" s="1035">
        <v>489</v>
      </c>
    </row>
    <row r="8" spans="1:20" x14ac:dyDescent="0.25">
      <c r="A8" s="219">
        <v>2022</v>
      </c>
      <c r="B8" s="617">
        <v>2</v>
      </c>
      <c r="C8" s="947">
        <v>44</v>
      </c>
      <c r="D8" s="981">
        <v>23</v>
      </c>
      <c r="E8" s="981">
        <v>21</v>
      </c>
      <c r="F8" s="1036">
        <v>705</v>
      </c>
      <c r="G8" s="981">
        <v>344</v>
      </c>
      <c r="H8" s="979">
        <v>361</v>
      </c>
      <c r="I8" s="754">
        <v>30.2</v>
      </c>
      <c r="J8" s="981">
        <v>28.1</v>
      </c>
      <c r="K8" s="1037">
        <v>32.5</v>
      </c>
      <c r="L8" s="1036">
        <v>1800</v>
      </c>
      <c r="M8" s="981">
        <v>984</v>
      </c>
      <c r="N8" s="691">
        <v>816</v>
      </c>
      <c r="O8" s="754">
        <v>73.400000000000006</v>
      </c>
      <c r="P8" s="981">
        <v>76.2</v>
      </c>
      <c r="Q8" s="691">
        <v>70.400000000000006</v>
      </c>
      <c r="R8" s="1036">
        <v>1023</v>
      </c>
      <c r="S8" s="981">
        <v>543</v>
      </c>
      <c r="T8" s="1037">
        <v>480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28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4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3890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4035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64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55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96.5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1077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100.7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0.6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113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98.38138593829035</v>
      </c>
      <c r="C21" s="739">
        <f>B10/(B7+B10)*100</f>
        <v>1.6186140617096612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98.655256723716377</v>
      </c>
      <c r="C22" s="739">
        <f>B11/(B8+B11)*100</f>
        <v>1.3447432762836184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98.38138593829035</v>
      </c>
      <c r="C26" s="739">
        <f>C21</f>
        <v>1.6186140617096612</v>
      </c>
    </row>
    <row r="27" spans="1:10" ht="24.75" x14ac:dyDescent="0.25">
      <c r="A27" s="742" t="s">
        <v>1407</v>
      </c>
      <c r="B27" s="739">
        <f>B22</f>
        <v>98.655256723716377</v>
      </c>
      <c r="C27" s="739">
        <f>C22</f>
        <v>1.3447432762836184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10</v>
      </c>
      <c r="C5" s="1095">
        <v>17</v>
      </c>
      <c r="D5" s="914" t="s">
        <v>5</v>
      </c>
      <c r="E5" s="211"/>
      <c r="F5" s="125">
        <v>2021</v>
      </c>
      <c r="G5" s="70">
        <v>27</v>
      </c>
      <c r="H5" s="55">
        <v>10</v>
      </c>
      <c r="I5" s="110">
        <v>17</v>
      </c>
      <c r="J5" s="70">
        <v>4</v>
      </c>
      <c r="K5" s="55">
        <v>0</v>
      </c>
      <c r="L5" s="110">
        <v>4</v>
      </c>
      <c r="M5" s="70">
        <v>3931</v>
      </c>
      <c r="N5" s="55">
        <v>4195</v>
      </c>
      <c r="O5" s="70">
        <v>66</v>
      </c>
      <c r="P5" s="110">
        <v>47</v>
      </c>
    </row>
    <row r="6" spans="1:16" x14ac:dyDescent="0.25">
      <c r="A6" s="923" t="s">
        <v>259</v>
      </c>
      <c r="B6" s="1096">
        <v>0</v>
      </c>
      <c r="C6" s="1097">
        <v>4</v>
      </c>
      <c r="D6" s="915" t="s">
        <v>5</v>
      </c>
      <c r="E6" s="254"/>
      <c r="F6" s="125">
        <v>2022</v>
      </c>
      <c r="G6" s="212">
        <v>27</v>
      </c>
      <c r="H6" s="58">
        <v>10</v>
      </c>
      <c r="I6" s="160">
        <v>17</v>
      </c>
      <c r="J6" s="212">
        <v>4</v>
      </c>
      <c r="K6" s="58">
        <v>0</v>
      </c>
      <c r="L6" s="160">
        <v>4</v>
      </c>
      <c r="M6" s="212">
        <v>3890</v>
      </c>
      <c r="N6" s="58">
        <v>4035</v>
      </c>
      <c r="O6" s="212">
        <v>64</v>
      </c>
      <c r="P6" s="160">
        <v>55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28</v>
      </c>
      <c r="H7" s="94">
        <v>11</v>
      </c>
      <c r="I7" s="169">
        <v>17</v>
      </c>
      <c r="J7" s="167"/>
      <c r="K7" s="94"/>
      <c r="L7" s="169"/>
      <c r="M7" s="167">
        <v>3963</v>
      </c>
      <c r="N7" s="94">
        <v>3993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10</v>
      </c>
      <c r="C11" s="918">
        <f>IF(ISBLANK(C5),"",C5)</f>
        <v>17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4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91</v>
      </c>
      <c r="C5" s="611">
        <v>90.4</v>
      </c>
      <c r="D5" s="945">
        <v>91.7</v>
      </c>
      <c r="E5" s="610"/>
      <c r="F5" s="611"/>
      <c r="G5" s="945"/>
      <c r="H5" s="610"/>
      <c r="I5" s="611"/>
      <c r="J5" s="945"/>
      <c r="K5" s="610">
        <v>1013</v>
      </c>
      <c r="L5" s="611">
        <v>515</v>
      </c>
      <c r="M5" s="945">
        <v>498</v>
      </c>
      <c r="N5" s="610">
        <v>92.9</v>
      </c>
      <c r="O5" s="611">
        <v>91</v>
      </c>
      <c r="P5" s="945">
        <v>95.1</v>
      </c>
      <c r="Q5" s="610">
        <v>0.3</v>
      </c>
      <c r="R5" s="611">
        <v>0.3</v>
      </c>
      <c r="S5" s="945">
        <v>0.2</v>
      </c>
    </row>
    <row r="6" spans="1:19" x14ac:dyDescent="0.25">
      <c r="A6" s="286">
        <v>2021</v>
      </c>
      <c r="B6" s="457">
        <v>92.6</v>
      </c>
      <c r="C6" s="458">
        <v>91.5</v>
      </c>
      <c r="D6" s="976">
        <v>93.9</v>
      </c>
      <c r="E6" s="457">
        <v>103</v>
      </c>
      <c r="F6" s="458">
        <v>66</v>
      </c>
      <c r="G6" s="976">
        <v>37</v>
      </c>
      <c r="H6" s="457">
        <v>46</v>
      </c>
      <c r="I6" s="458">
        <v>24</v>
      </c>
      <c r="J6" s="976">
        <v>22</v>
      </c>
      <c r="K6" s="457">
        <v>1041</v>
      </c>
      <c r="L6" s="458">
        <v>552</v>
      </c>
      <c r="M6" s="976">
        <v>489</v>
      </c>
      <c r="N6" s="457">
        <v>94.3</v>
      </c>
      <c r="O6" s="458">
        <v>98.1</v>
      </c>
      <c r="P6" s="976">
        <v>90.2</v>
      </c>
      <c r="Q6" s="457">
        <v>0.3</v>
      </c>
      <c r="R6" s="458">
        <v>0</v>
      </c>
      <c r="S6" s="976">
        <v>0.7</v>
      </c>
    </row>
    <row r="7" spans="1:19" x14ac:dyDescent="0.25">
      <c r="A7" s="286">
        <v>2022</v>
      </c>
      <c r="B7" s="601">
        <v>96.5</v>
      </c>
      <c r="C7" s="612">
        <v>95.9</v>
      </c>
      <c r="D7" s="980">
        <v>97.2</v>
      </c>
      <c r="E7" s="601">
        <v>108</v>
      </c>
      <c r="F7" s="612">
        <v>76</v>
      </c>
      <c r="G7" s="980">
        <v>32</v>
      </c>
      <c r="H7" s="601">
        <v>47</v>
      </c>
      <c r="I7" s="612">
        <v>22</v>
      </c>
      <c r="J7" s="980">
        <v>25</v>
      </c>
      <c r="K7" s="601">
        <v>1077</v>
      </c>
      <c r="L7" s="612">
        <v>539</v>
      </c>
      <c r="M7" s="980">
        <v>538</v>
      </c>
      <c r="N7" s="601">
        <v>100.7</v>
      </c>
      <c r="O7" s="612">
        <v>101.1</v>
      </c>
      <c r="P7" s="980">
        <v>100.4</v>
      </c>
      <c r="Q7" s="601">
        <v>0.6</v>
      </c>
      <c r="R7" s="612">
        <v>0.7</v>
      </c>
      <c r="S7" s="980">
        <v>0.5</v>
      </c>
    </row>
    <row r="8" spans="1:19" x14ac:dyDescent="0.25">
      <c r="A8" s="219">
        <v>2023</v>
      </c>
      <c r="B8" s="947"/>
      <c r="C8" s="981"/>
      <c r="D8" s="979"/>
      <c r="E8" s="947">
        <v>113</v>
      </c>
      <c r="F8" s="981">
        <v>78</v>
      </c>
      <c r="G8" s="979">
        <v>35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8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2.4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77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3897032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36741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731</v>
      </c>
      <c r="C5" s="616">
        <v>529</v>
      </c>
      <c r="D5" s="616">
        <v>202</v>
      </c>
      <c r="E5" s="599">
        <v>3006</v>
      </c>
      <c r="F5" s="616">
        <v>1421</v>
      </c>
      <c r="G5" s="945">
        <v>1585</v>
      </c>
      <c r="H5" s="616">
        <v>1050</v>
      </c>
      <c r="I5" s="616">
        <v>431</v>
      </c>
      <c r="J5" s="616">
        <v>619</v>
      </c>
      <c r="K5" s="217">
        <f>SUM(B5,E5,H5)</f>
        <v>4787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589</v>
      </c>
      <c r="C6" s="612">
        <v>428</v>
      </c>
      <c r="D6" s="946">
        <v>161</v>
      </c>
      <c r="E6" s="601">
        <v>3032</v>
      </c>
      <c r="F6" s="612">
        <v>1418</v>
      </c>
      <c r="G6" s="946">
        <v>1614</v>
      </c>
      <c r="H6" s="601">
        <v>1028</v>
      </c>
      <c r="I6" s="612">
        <v>421</v>
      </c>
      <c r="J6" s="612">
        <v>607</v>
      </c>
      <c r="K6" s="218">
        <f>SUM(B6,E6,H6)</f>
        <v>4649</v>
      </c>
      <c r="M6" s="105" t="s">
        <v>284</v>
      </c>
      <c r="N6" s="171">
        <f>IF(ISBLANK(J7),"",J7)</f>
        <v>620</v>
      </c>
      <c r="O6" s="80">
        <f>IF(ISBLANK(I7),"",I7)</f>
        <v>411</v>
      </c>
      <c r="P6" s="211"/>
    </row>
    <row r="7" spans="1:17" ht="24.75" x14ac:dyDescent="0.25">
      <c r="A7" s="218">
        <v>2023</v>
      </c>
      <c r="B7" s="601">
        <v>623</v>
      </c>
      <c r="C7" s="612">
        <v>445</v>
      </c>
      <c r="D7" s="946">
        <v>178</v>
      </c>
      <c r="E7" s="601">
        <v>3042</v>
      </c>
      <c r="F7" s="612">
        <v>1424</v>
      </c>
      <c r="G7" s="946">
        <v>1618</v>
      </c>
      <c r="H7" s="601">
        <v>1031</v>
      </c>
      <c r="I7" s="612">
        <v>411</v>
      </c>
      <c r="J7" s="612">
        <v>620</v>
      </c>
      <c r="K7" s="218">
        <f>SUM(B7,E7,H7)</f>
        <v>4696</v>
      </c>
      <c r="M7" s="106" t="s">
        <v>285</v>
      </c>
      <c r="N7" s="220">
        <f>IF(ISBLANK(G7),"",G7)</f>
        <v>1618</v>
      </c>
      <c r="O7" s="107">
        <f>IF(ISBLANK(F7),"",F7)</f>
        <v>1424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178</v>
      </c>
      <c r="O8" s="83">
        <f>IF(ISBLANK(C7),"",C7)</f>
        <v>445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620</v>
      </c>
      <c r="O13" s="80">
        <f>IF(ISBLANK(I7),"",I7)</f>
        <v>411</v>
      </c>
      <c r="P13" s="211"/>
    </row>
    <row r="14" spans="1:17" ht="27.75" customHeight="1" x14ac:dyDescent="0.25">
      <c r="M14" s="106" t="s">
        <v>515</v>
      </c>
      <c r="N14" s="220">
        <f>IF(ISBLANK(G7),"",G7)</f>
        <v>1618</v>
      </c>
      <c r="O14" s="107">
        <f>IF(ISBLANK(F7),"",F7)</f>
        <v>1424</v>
      </c>
      <c r="P14" s="211"/>
    </row>
    <row r="15" spans="1:17" ht="26.25" customHeight="1" x14ac:dyDescent="0.25">
      <c r="M15" s="108" t="s">
        <v>516</v>
      </c>
      <c r="N15" s="170">
        <f>IF(ISBLANK(D7),"",D7)</f>
        <v>178</v>
      </c>
      <c r="O15" s="83">
        <f>IF(ISBLANK(C7),"",C7)</f>
        <v>445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210</v>
      </c>
      <c r="C21" s="616">
        <v>167</v>
      </c>
      <c r="D21" s="616">
        <v>43</v>
      </c>
      <c r="E21" s="599">
        <v>732</v>
      </c>
      <c r="F21" s="616">
        <v>344</v>
      </c>
      <c r="G21" s="945">
        <v>388</v>
      </c>
      <c r="H21" s="616">
        <v>276</v>
      </c>
      <c r="I21" s="616">
        <v>104</v>
      </c>
      <c r="J21" s="616">
        <v>172</v>
      </c>
      <c r="K21" s="217">
        <f>SUM(B21,E21,H21)</f>
        <v>1218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226</v>
      </c>
      <c r="C22" s="1028">
        <v>169</v>
      </c>
      <c r="D22" s="980">
        <v>57</v>
      </c>
      <c r="E22" s="1034">
        <v>705</v>
      </c>
      <c r="F22" s="1028">
        <v>367</v>
      </c>
      <c r="G22" s="980">
        <v>338</v>
      </c>
      <c r="H22" s="1034">
        <v>269</v>
      </c>
      <c r="I22" s="1028">
        <v>94</v>
      </c>
      <c r="J22" s="1028">
        <v>175</v>
      </c>
      <c r="K22" s="218">
        <f>SUM(B22,E22,H22)</f>
        <v>1200</v>
      </c>
      <c r="M22" s="105" t="s">
        <v>284</v>
      </c>
      <c r="N22" s="171">
        <f>IF(ISBLANK(J23),"",J23)</f>
        <v>155</v>
      </c>
      <c r="O22" s="80">
        <f>IF(ISBLANK(I23),"",I23)</f>
        <v>110</v>
      </c>
      <c r="P22" s="211"/>
    </row>
    <row r="23" spans="1:17" ht="24.75" x14ac:dyDescent="0.25">
      <c r="A23" s="218">
        <v>2022</v>
      </c>
      <c r="B23" s="1034">
        <v>224</v>
      </c>
      <c r="C23" s="1028">
        <v>142</v>
      </c>
      <c r="D23" s="980">
        <v>82</v>
      </c>
      <c r="E23" s="1034">
        <v>684</v>
      </c>
      <c r="F23" s="1028">
        <v>327</v>
      </c>
      <c r="G23" s="980">
        <v>357</v>
      </c>
      <c r="H23" s="1034">
        <v>265</v>
      </c>
      <c r="I23" s="1028">
        <v>110</v>
      </c>
      <c r="J23" s="1028">
        <v>155</v>
      </c>
      <c r="K23" s="218">
        <f>SUM(B23,E23,H23)</f>
        <v>1173</v>
      </c>
      <c r="M23" s="106" t="s">
        <v>285</v>
      </c>
      <c r="N23" s="220">
        <f>IF(ISBLANK(G23),"",G23)</f>
        <v>357</v>
      </c>
      <c r="O23" s="107">
        <f>IF(ISBLANK(F23),"",F23)</f>
        <v>327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82</v>
      </c>
      <c r="O24" s="109">
        <f>IF(ISBLANK(C23),"",C23)</f>
        <v>142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155</v>
      </c>
      <c r="O29" s="80">
        <f>IF(ISBLANK(I23),"",I23)</f>
        <v>110</v>
      </c>
      <c r="P29" s="211"/>
    </row>
    <row r="30" spans="1:17" ht="27.75" customHeight="1" x14ac:dyDescent="0.25">
      <c r="M30" s="106" t="s">
        <v>515</v>
      </c>
      <c r="N30" s="220">
        <f>IF(ISBLANK(G23),"",G23)</f>
        <v>357</v>
      </c>
      <c r="O30" s="107">
        <f>IF(ISBLANK(F23),"",F23)</f>
        <v>327</v>
      </c>
      <c r="P30" s="211"/>
    </row>
    <row r="31" spans="1:17" ht="27.75" customHeight="1" x14ac:dyDescent="0.25">
      <c r="M31" s="108" t="s">
        <v>516</v>
      </c>
      <c r="N31" s="221">
        <f>IF(ISBLANK(D23),"",D23)</f>
        <v>82</v>
      </c>
      <c r="O31" s="109">
        <f>IF(ISBLANK(C23),"",C23)</f>
        <v>142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1986101</v>
      </c>
      <c r="D5" s="253"/>
    </row>
    <row r="6" spans="1:4" ht="30" x14ac:dyDescent="0.25">
      <c r="A6" s="686" t="s">
        <v>474</v>
      </c>
      <c r="B6" s="617">
        <v>1910931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0.6</v>
      </c>
      <c r="J5" s="611">
        <v>1.1000000000000001</v>
      </c>
      <c r="K5" s="945">
        <v>0.1</v>
      </c>
      <c r="L5" s="610"/>
      <c r="M5" s="611"/>
      <c r="N5" s="945"/>
    </row>
    <row r="6" spans="1:14" x14ac:dyDescent="0.25">
      <c r="A6" s="286">
        <v>2021</v>
      </c>
      <c r="B6" s="457">
        <v>8</v>
      </c>
      <c r="C6" s="457"/>
      <c r="D6" s="458"/>
      <c r="E6" s="976"/>
      <c r="F6" s="457">
        <v>87</v>
      </c>
      <c r="G6" s="458">
        <v>67</v>
      </c>
      <c r="H6" s="976">
        <v>20</v>
      </c>
      <c r="I6" s="457">
        <v>1</v>
      </c>
      <c r="J6" s="458">
        <v>0.3</v>
      </c>
      <c r="K6" s="976">
        <v>1.6</v>
      </c>
      <c r="L6" s="457"/>
      <c r="M6" s="458"/>
      <c r="N6" s="976"/>
    </row>
    <row r="7" spans="1:14" x14ac:dyDescent="0.25">
      <c r="A7" s="286">
        <v>2022</v>
      </c>
      <c r="B7" s="601">
        <v>8</v>
      </c>
      <c r="C7" s="601"/>
      <c r="D7" s="612"/>
      <c r="E7" s="980"/>
      <c r="F7" s="601">
        <v>70</v>
      </c>
      <c r="G7" s="612">
        <v>52</v>
      </c>
      <c r="H7" s="980">
        <v>18</v>
      </c>
      <c r="I7" s="601">
        <v>2.4</v>
      </c>
      <c r="J7" s="612">
        <v>3.5</v>
      </c>
      <c r="K7" s="980">
        <v>1.3</v>
      </c>
      <c r="L7" s="601"/>
      <c r="M7" s="612"/>
      <c r="N7" s="980"/>
    </row>
    <row r="8" spans="1:14" x14ac:dyDescent="0.25">
      <c r="A8" s="219">
        <v>2023</v>
      </c>
      <c r="B8" s="947">
        <v>8</v>
      </c>
      <c r="C8" s="947"/>
      <c r="D8" s="981"/>
      <c r="E8" s="979"/>
      <c r="F8" s="947">
        <v>77</v>
      </c>
      <c r="G8" s="981">
        <v>56</v>
      </c>
      <c r="H8" s="979">
        <v>21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109</v>
      </c>
      <c r="C5" s="207">
        <v>101</v>
      </c>
      <c r="G5" s="113"/>
      <c r="H5" s="174" t="s">
        <v>586</v>
      </c>
      <c r="I5" s="207">
        <v>93</v>
      </c>
      <c r="J5" s="207">
        <v>77</v>
      </c>
    </row>
    <row r="6" spans="1:13" ht="15" customHeight="1" x14ac:dyDescent="0.25">
      <c r="A6" s="175" t="s">
        <v>587</v>
      </c>
      <c r="B6" s="208">
        <v>1727</v>
      </c>
      <c r="C6" s="208">
        <v>517</v>
      </c>
      <c r="G6" s="113"/>
      <c r="H6" s="175" t="s">
        <v>587</v>
      </c>
      <c r="I6" s="208">
        <v>720</v>
      </c>
      <c r="J6" s="208">
        <v>247</v>
      </c>
    </row>
    <row r="7" spans="1:13" ht="15" customHeight="1" x14ac:dyDescent="0.25">
      <c r="A7" s="175" t="s">
        <v>588</v>
      </c>
      <c r="B7" s="208">
        <v>7241</v>
      </c>
      <c r="C7" s="208">
        <v>3095</v>
      </c>
      <c r="G7" s="113"/>
      <c r="H7" s="175" t="s">
        <v>588</v>
      </c>
      <c r="I7" s="208">
        <v>2888</v>
      </c>
      <c r="J7" s="208">
        <v>1164</v>
      </c>
    </row>
    <row r="8" spans="1:13" ht="15" customHeight="1" x14ac:dyDescent="0.25">
      <c r="A8" s="175" t="s">
        <v>589</v>
      </c>
      <c r="B8" s="208">
        <v>12055</v>
      </c>
      <c r="C8" s="208">
        <v>9348</v>
      </c>
      <c r="G8" s="113"/>
      <c r="H8" s="175" t="s">
        <v>589</v>
      </c>
      <c r="I8" s="208">
        <v>9571</v>
      </c>
      <c r="J8" s="208">
        <v>6886</v>
      </c>
    </row>
    <row r="9" spans="1:13" ht="15" customHeight="1" x14ac:dyDescent="0.25">
      <c r="A9" s="175" t="s">
        <v>590</v>
      </c>
      <c r="B9" s="208">
        <v>25627</v>
      </c>
      <c r="C9" s="208">
        <v>30102</v>
      </c>
      <c r="G9" s="113"/>
      <c r="H9" s="175" t="s">
        <v>590</v>
      </c>
      <c r="I9" s="208">
        <v>23949</v>
      </c>
      <c r="J9" s="208">
        <v>27062</v>
      </c>
    </row>
    <row r="10" spans="1:13" ht="15" customHeight="1" x14ac:dyDescent="0.25">
      <c r="A10" s="175" t="s">
        <v>591</v>
      </c>
      <c r="B10" s="208">
        <v>3004</v>
      </c>
      <c r="C10" s="208">
        <v>2860</v>
      </c>
      <c r="G10" s="113"/>
      <c r="H10" s="175" t="s">
        <v>591</v>
      </c>
      <c r="I10" s="208">
        <v>2993</v>
      </c>
      <c r="J10" s="208">
        <v>2376</v>
      </c>
    </row>
    <row r="11" spans="1:13" ht="15" customHeight="1" x14ac:dyDescent="0.25">
      <c r="A11" s="176" t="s">
        <v>592</v>
      </c>
      <c r="B11" s="209">
        <v>5362</v>
      </c>
      <c r="C11" s="209">
        <v>4769</v>
      </c>
      <c r="G11" s="113"/>
      <c r="H11" s="176" t="s">
        <v>592</v>
      </c>
      <c r="I11" s="209">
        <v>7140</v>
      </c>
      <c r="J11" s="209">
        <v>5740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109</v>
      </c>
      <c r="C17" s="178">
        <f>IF(ISBLANK(C5),"0",C5)</f>
        <v>101</v>
      </c>
      <c r="G17" s="113"/>
      <c r="H17" s="174" t="s">
        <v>586</v>
      </c>
      <c r="I17" s="177">
        <f>IF(ISBLANK(I5),"0",I5)</f>
        <v>93</v>
      </c>
      <c r="J17" s="178">
        <f>IF(ISBLANK(J5),"0",J5)</f>
        <v>77</v>
      </c>
    </row>
    <row r="18" spans="1:13" ht="15" customHeight="1" x14ac:dyDescent="0.25">
      <c r="A18" s="175" t="s">
        <v>587</v>
      </c>
      <c r="B18" s="179">
        <f t="shared" ref="B18:C18" si="0">IF(ISBLANK(B6),"0",B6)</f>
        <v>1727</v>
      </c>
      <c r="C18" s="180">
        <f t="shared" si="0"/>
        <v>517</v>
      </c>
      <c r="G18" s="113"/>
      <c r="H18" s="175" t="s">
        <v>587</v>
      </c>
      <c r="I18" s="179">
        <f t="shared" ref="I18:J18" si="1">IF(ISBLANK(I6),"0",I6)</f>
        <v>720</v>
      </c>
      <c r="J18" s="180">
        <f t="shared" si="1"/>
        <v>247</v>
      </c>
    </row>
    <row r="19" spans="1:13" ht="15" customHeight="1" x14ac:dyDescent="0.25">
      <c r="A19" s="175" t="s">
        <v>588</v>
      </c>
      <c r="B19" s="179">
        <f t="shared" ref="B19:C19" si="2">IF(ISBLANK(B7),"0",B7)</f>
        <v>7241</v>
      </c>
      <c r="C19" s="180">
        <f t="shared" si="2"/>
        <v>3095</v>
      </c>
      <c r="G19" s="113"/>
      <c r="H19" s="175" t="s">
        <v>588</v>
      </c>
      <c r="I19" s="179">
        <f t="shared" ref="I19:J19" si="3">IF(ISBLANK(I7),"0",I7)</f>
        <v>2888</v>
      </c>
      <c r="J19" s="180">
        <f t="shared" si="3"/>
        <v>1164</v>
      </c>
    </row>
    <row r="20" spans="1:13" ht="15" customHeight="1" x14ac:dyDescent="0.25">
      <c r="A20" s="175" t="s">
        <v>589</v>
      </c>
      <c r="B20" s="179">
        <f t="shared" ref="B20:C20" si="4">IF(ISBLANK(B8),"0",B8)</f>
        <v>12055</v>
      </c>
      <c r="C20" s="180">
        <f t="shared" si="4"/>
        <v>9348</v>
      </c>
      <c r="G20" s="113"/>
      <c r="H20" s="175" t="s">
        <v>589</v>
      </c>
      <c r="I20" s="179">
        <f t="shared" ref="I20:J20" si="5">IF(ISBLANK(I8),"0",I8)</f>
        <v>9571</v>
      </c>
      <c r="J20" s="180">
        <f t="shared" si="5"/>
        <v>6886</v>
      </c>
    </row>
    <row r="21" spans="1:13" ht="15" customHeight="1" x14ac:dyDescent="0.25">
      <c r="A21" s="175" t="s">
        <v>590</v>
      </c>
      <c r="B21" s="179">
        <f t="shared" ref="B21:C21" si="6">IF(ISBLANK(B9),"0",B9)</f>
        <v>25627</v>
      </c>
      <c r="C21" s="180">
        <f t="shared" si="6"/>
        <v>30102</v>
      </c>
      <c r="G21" s="113"/>
      <c r="H21" s="175" t="s">
        <v>590</v>
      </c>
      <c r="I21" s="179">
        <f t="shared" ref="I21:J21" si="7">IF(ISBLANK(I9),"0",I9)</f>
        <v>23949</v>
      </c>
      <c r="J21" s="180">
        <f t="shared" si="7"/>
        <v>27062</v>
      </c>
    </row>
    <row r="22" spans="1:13" ht="15" customHeight="1" x14ac:dyDescent="0.25">
      <c r="A22" s="175" t="s">
        <v>591</v>
      </c>
      <c r="B22" s="179">
        <f t="shared" ref="B22:C22" si="8">IF(ISBLANK(B10),"0",B10)</f>
        <v>3004</v>
      </c>
      <c r="C22" s="180">
        <f t="shared" si="8"/>
        <v>2860</v>
      </c>
      <c r="G22" s="113"/>
      <c r="H22" s="175" t="s">
        <v>591</v>
      </c>
      <c r="I22" s="179">
        <f t="shared" ref="I22:J22" si="9">IF(ISBLANK(I10),"0",I10)</f>
        <v>2993</v>
      </c>
      <c r="J22" s="180">
        <f t="shared" si="9"/>
        <v>2376</v>
      </c>
    </row>
    <row r="23" spans="1:13" ht="15" customHeight="1" x14ac:dyDescent="0.25">
      <c r="A23" s="176" t="s">
        <v>592</v>
      </c>
      <c r="B23" s="181">
        <f t="shared" ref="B23:C23" si="10">IF(ISBLANK(B11),"0",B11)</f>
        <v>5362</v>
      </c>
      <c r="C23" s="182">
        <f t="shared" si="10"/>
        <v>4769</v>
      </c>
      <c r="G23" s="113"/>
      <c r="H23" s="176" t="s">
        <v>592</v>
      </c>
      <c r="I23" s="181">
        <f t="shared" ref="I23:J23" si="11">IF(ISBLANK(I11),"0",I11)</f>
        <v>7140</v>
      </c>
      <c r="J23" s="182">
        <f t="shared" si="11"/>
        <v>5740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0.19773242630385487</v>
      </c>
      <c r="C29" s="184">
        <f>C17/SUM(C17:C23)*100</f>
        <v>0.19885021263191055</v>
      </c>
      <c r="D29" s="253"/>
      <c r="E29" s="253"/>
      <c r="G29" s="113"/>
      <c r="H29" s="174" t="s">
        <v>593</v>
      </c>
      <c r="I29" s="184">
        <f>I17/SUM(I17:I23)*100</f>
        <v>0.19639312412890148</v>
      </c>
      <c r="J29" s="184">
        <f>J17/SUM(J17:J23)*100</f>
        <v>0.17680014695077151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3.1328798185941045</v>
      </c>
      <c r="C30" s="185">
        <f>C18/SUM(C17:C23)*100</f>
        <v>1.0178768309970074</v>
      </c>
      <c r="D30" s="253"/>
      <c r="E30" s="253"/>
      <c r="G30" s="113"/>
      <c r="H30" s="175" t="s">
        <v>594</v>
      </c>
      <c r="I30" s="185">
        <f>I18/SUM(I17:I23)*100</f>
        <v>1.5204628964818179</v>
      </c>
      <c r="J30" s="185">
        <f>J18/SUM(J17:J23)*100</f>
        <v>0.56713813372520205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13.135600907029479</v>
      </c>
      <c r="C31" s="185">
        <f>C19/SUM(C17:C23)*100</f>
        <v>6.0934792880768622</v>
      </c>
      <c r="D31" s="253"/>
      <c r="E31" s="253"/>
      <c r="G31" s="113"/>
      <c r="H31" s="175" t="s">
        <v>595</v>
      </c>
      <c r="I31" s="185">
        <f>I19/SUM(I17:I23)*100</f>
        <v>6.0987456181104021</v>
      </c>
      <c r="J31" s="185">
        <f>J19/SUM(J17:J23)*100</f>
        <v>2.6726671565025719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21.868480725623581</v>
      </c>
      <c r="C32" s="185">
        <f>C20/SUM(C17:C23)*100</f>
        <v>18.404473145377224</v>
      </c>
      <c r="D32" s="253"/>
      <c r="E32" s="253"/>
      <c r="G32" s="113"/>
      <c r="H32" s="175" t="s">
        <v>596</v>
      </c>
      <c r="I32" s="185">
        <f>I20/SUM(I17:I23)*100</f>
        <v>20.21159775309372</v>
      </c>
      <c r="J32" s="185">
        <f>J20/SUM(J17:J23)*100</f>
        <v>15.810984570168992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46.488888888888894</v>
      </c>
      <c r="C33" s="185">
        <f>C21/SUM(C17:C23)*100</f>
        <v>59.265238620255154</v>
      </c>
      <c r="D33" s="253"/>
      <c r="E33" s="253"/>
      <c r="G33" s="113"/>
      <c r="H33" s="175" t="s">
        <v>597</v>
      </c>
      <c r="I33" s="185">
        <f>I21/SUM(I17:I23)*100</f>
        <v>50.574397094226462</v>
      </c>
      <c r="J33" s="185">
        <f>J21/SUM(J17:J23)*100</f>
        <v>62.137215282880234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5.4494331065759631</v>
      </c>
      <c r="C34" s="185">
        <f>C22/SUM(C17:C23)*100</f>
        <v>5.630808001260041</v>
      </c>
      <c r="D34" s="253"/>
      <c r="E34" s="253"/>
      <c r="G34" s="113"/>
      <c r="H34" s="175" t="s">
        <v>598</v>
      </c>
      <c r="I34" s="185">
        <f>I22/SUM(I17:I23)*100</f>
        <v>6.3204797905140016</v>
      </c>
      <c r="J34" s="185">
        <f>J22/SUM(J17:J23)*100</f>
        <v>5.4555473916238055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9.7269841269841262</v>
      </c>
      <c r="C35" s="186">
        <f>C23/SUM(C17:C23)*100</f>
        <v>9.3892739014017952</v>
      </c>
      <c r="D35" s="253"/>
      <c r="E35" s="253"/>
      <c r="G35" s="113"/>
      <c r="H35" s="176" t="s">
        <v>599</v>
      </c>
      <c r="I35" s="186">
        <f>I23/SUM(I17:I23)*100</f>
        <v>15.077923723444695</v>
      </c>
      <c r="J35" s="186">
        <f>J23/SUM(J17:J23)*100</f>
        <v>13.179647318148421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0.19773242630385487</v>
      </c>
      <c r="C41" s="184">
        <f t="shared" si="12"/>
        <v>0.19885021263191055</v>
      </c>
      <c r="G41" s="113"/>
      <c r="H41" s="174" t="s">
        <v>601</v>
      </c>
      <c r="I41" s="184">
        <f t="shared" ref="I41:J41" si="13">I29</f>
        <v>0.19639312412890148</v>
      </c>
      <c r="J41" s="184">
        <f t="shared" si="13"/>
        <v>0.17680014695077151</v>
      </c>
    </row>
    <row r="42" spans="1:12" x14ac:dyDescent="0.25">
      <c r="A42" s="175" t="s">
        <v>602</v>
      </c>
      <c r="B42" s="185">
        <f t="shared" si="12"/>
        <v>3.1328798185941045</v>
      </c>
      <c r="C42" s="185">
        <f t="shared" si="12"/>
        <v>1.0178768309970074</v>
      </c>
      <c r="G42" s="113"/>
      <c r="H42" s="175" t="s">
        <v>602</v>
      </c>
      <c r="I42" s="185">
        <f t="shared" ref="I42:J42" si="14">I30</f>
        <v>1.5204628964818179</v>
      </c>
      <c r="J42" s="185">
        <f t="shared" si="14"/>
        <v>0.56713813372520205</v>
      </c>
    </row>
    <row r="43" spans="1:12" x14ac:dyDescent="0.25">
      <c r="A43" s="175" t="s">
        <v>603</v>
      </c>
      <c r="B43" s="185">
        <f t="shared" si="12"/>
        <v>13.135600907029479</v>
      </c>
      <c r="C43" s="185">
        <f t="shared" si="12"/>
        <v>6.0934792880768622</v>
      </c>
      <c r="G43" s="113"/>
      <c r="H43" s="175" t="s">
        <v>603</v>
      </c>
      <c r="I43" s="185">
        <f t="shared" ref="I43:J43" si="15">I31</f>
        <v>6.0987456181104021</v>
      </c>
      <c r="J43" s="185">
        <f t="shared" si="15"/>
        <v>2.6726671565025719</v>
      </c>
    </row>
    <row r="44" spans="1:12" x14ac:dyDescent="0.25">
      <c r="A44" s="175" t="s">
        <v>604</v>
      </c>
      <c r="B44" s="185">
        <f t="shared" si="12"/>
        <v>21.868480725623581</v>
      </c>
      <c r="C44" s="185">
        <f t="shared" si="12"/>
        <v>18.404473145377224</v>
      </c>
      <c r="G44" s="113"/>
      <c r="H44" s="175" t="s">
        <v>604</v>
      </c>
      <c r="I44" s="185">
        <f t="shared" ref="I44:J44" si="16">I32</f>
        <v>20.21159775309372</v>
      </c>
      <c r="J44" s="185">
        <f t="shared" si="16"/>
        <v>15.810984570168992</v>
      </c>
    </row>
    <row r="45" spans="1:12" x14ac:dyDescent="0.25">
      <c r="A45" s="175" t="s">
        <v>605</v>
      </c>
      <c r="B45" s="185">
        <f t="shared" si="12"/>
        <v>46.488888888888894</v>
      </c>
      <c r="C45" s="185">
        <f t="shared" si="12"/>
        <v>59.265238620255154</v>
      </c>
      <c r="G45" s="113"/>
      <c r="H45" s="175" t="s">
        <v>605</v>
      </c>
      <c r="I45" s="185">
        <f t="shared" ref="I45:J45" si="17">I33</f>
        <v>50.574397094226462</v>
      </c>
      <c r="J45" s="185">
        <f t="shared" si="17"/>
        <v>62.137215282880234</v>
      </c>
    </row>
    <row r="46" spans="1:12" x14ac:dyDescent="0.25">
      <c r="A46" s="175" t="s">
        <v>606</v>
      </c>
      <c r="B46" s="185">
        <f t="shared" si="12"/>
        <v>5.4494331065759631</v>
      </c>
      <c r="C46" s="185">
        <f t="shared" si="12"/>
        <v>5.630808001260041</v>
      </c>
      <c r="G46" s="113"/>
      <c r="H46" s="175" t="s">
        <v>606</v>
      </c>
      <c r="I46" s="185">
        <f t="shared" ref="I46:J46" si="18">I34</f>
        <v>6.3204797905140016</v>
      </c>
      <c r="J46" s="185">
        <f t="shared" si="18"/>
        <v>5.4555473916238055</v>
      </c>
    </row>
    <row r="47" spans="1:12" x14ac:dyDescent="0.25">
      <c r="A47" s="176" t="s">
        <v>607</v>
      </c>
      <c r="B47" s="186">
        <f t="shared" si="12"/>
        <v>9.7269841269841262</v>
      </c>
      <c r="C47" s="186">
        <f t="shared" si="12"/>
        <v>9.3892739014017952</v>
      </c>
      <c r="G47" s="113"/>
      <c r="H47" s="176" t="s">
        <v>607</v>
      </c>
      <c r="I47" s="186">
        <f t="shared" ref="I47:J47" si="19">I35</f>
        <v>15.077923723444695</v>
      </c>
      <c r="J47" s="186">
        <f t="shared" si="19"/>
        <v>13.179647318148421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28310</v>
      </c>
      <c r="C5" s="207">
        <v>23120</v>
      </c>
      <c r="D5" s="253"/>
      <c r="E5" s="253"/>
      <c r="F5" s="1003"/>
      <c r="H5" s="174" t="s">
        <v>624</v>
      </c>
      <c r="I5" s="207">
        <v>11902</v>
      </c>
      <c r="J5" s="207">
        <v>8825</v>
      </c>
    </row>
    <row r="6" spans="1:10" ht="15" customHeight="1" x14ac:dyDescent="0.25">
      <c r="A6" s="175" t="s">
        <v>625</v>
      </c>
      <c r="B6" s="208">
        <v>8486</v>
      </c>
      <c r="C6" s="208">
        <v>8705</v>
      </c>
      <c r="D6" s="253"/>
      <c r="E6" s="253"/>
      <c r="F6" s="1003"/>
      <c r="H6" s="175" t="s">
        <v>625</v>
      </c>
      <c r="I6" s="208">
        <v>14873</v>
      </c>
      <c r="J6" s="208">
        <v>16971</v>
      </c>
    </row>
    <row r="7" spans="1:10" ht="15" customHeight="1" x14ac:dyDescent="0.25">
      <c r="A7" s="176" t="s">
        <v>626</v>
      </c>
      <c r="B7" s="209">
        <v>18329</v>
      </c>
      <c r="C7" s="209">
        <v>18967</v>
      </c>
      <c r="D7" s="253"/>
      <c r="E7" s="253"/>
      <c r="F7" s="1003"/>
      <c r="H7" s="175" t="s">
        <v>626</v>
      </c>
      <c r="I7" s="208">
        <v>20463</v>
      </c>
      <c r="J7" s="208">
        <v>17657</v>
      </c>
    </row>
    <row r="8" spans="1:10" x14ac:dyDescent="0.25">
      <c r="D8" s="253"/>
      <c r="E8" s="253"/>
      <c r="F8" s="1003"/>
      <c r="H8" s="176" t="s">
        <v>2351</v>
      </c>
      <c r="I8" s="209">
        <v>116</v>
      </c>
      <c r="J8" s="209">
        <v>99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28310</v>
      </c>
      <c r="C13" s="178">
        <f>IF(ISBLANK(C5),"0",C5)</f>
        <v>23120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8486</v>
      </c>
      <c r="C14" s="180">
        <f t="shared" si="0"/>
        <v>8705</v>
      </c>
      <c r="D14" s="253"/>
      <c r="E14" s="253"/>
      <c r="F14" s="1003"/>
      <c r="H14" s="174" t="s">
        <v>624</v>
      </c>
      <c r="I14" s="177">
        <f>IF(ISBLANK(I5),"0",I5)</f>
        <v>11902</v>
      </c>
      <c r="J14" s="178">
        <f>IF(ISBLANK(J5),"0",J5)</f>
        <v>8825</v>
      </c>
    </row>
    <row r="15" spans="1:10" ht="15" customHeight="1" x14ac:dyDescent="0.25">
      <c r="A15" s="176" t="s">
        <v>626</v>
      </c>
      <c r="B15" s="181">
        <f t="shared" si="0"/>
        <v>18329</v>
      </c>
      <c r="C15" s="182">
        <f t="shared" si="0"/>
        <v>18967</v>
      </c>
      <c r="D15" s="253"/>
      <c r="E15" s="253"/>
      <c r="F15" s="1003"/>
      <c r="H15" s="175" t="s">
        <v>625</v>
      </c>
      <c r="I15" s="179">
        <f t="shared" ref="I15:J15" si="1">IF(ISBLANK(I6),"0",I6)</f>
        <v>14873</v>
      </c>
      <c r="J15" s="180">
        <f t="shared" si="1"/>
        <v>16971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20463</v>
      </c>
      <c r="J16" s="180">
        <f t="shared" si="2"/>
        <v>17657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116</v>
      </c>
      <c r="J17" s="182">
        <f t="shared" si="3"/>
        <v>99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51.356009070294782</v>
      </c>
      <c r="C21" s="184">
        <f>C13/SUM(C13:C15)*100</f>
        <v>45.51897936682942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15.394104308390022</v>
      </c>
      <c r="C22" s="185">
        <f>C14/SUM(C13:C15)*100</f>
        <v>17.138525752086942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33.249886621315191</v>
      </c>
      <c r="C23" s="186">
        <f>C15/SUM(C13:C15)*100</f>
        <v>37.342494881083638</v>
      </c>
      <c r="D23" s="253"/>
      <c r="E23" s="253"/>
      <c r="F23" s="1003"/>
      <c r="H23" s="174" t="s">
        <v>629</v>
      </c>
      <c r="I23" s="184">
        <f>I14/SUM(I14:I17)*100</f>
        <v>25.134096380453602</v>
      </c>
      <c r="J23" s="184">
        <f>J14/SUM(J14:J17)*100</f>
        <v>20.263133725202056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31.408117582463994</v>
      </c>
      <c r="J24" s="185">
        <f>J15/SUM(J14:J17)*100</f>
        <v>38.967211609110947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43.212822570426994</v>
      </c>
      <c r="J25" s="185">
        <f>J16/SUM(J14:J17)*100</f>
        <v>40.542340191036004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0.24496346665540397</v>
      </c>
      <c r="J26" s="186">
        <f>J17/SUM(J14:J17)*100</f>
        <v>0.22731447465099194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51.356009070294782</v>
      </c>
      <c r="C29" s="189">
        <f t="shared" si="4"/>
        <v>45.51897936682942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15.394104308390022</v>
      </c>
      <c r="C30" s="192">
        <f t="shared" si="4"/>
        <v>17.138525752086942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33.249886621315191</v>
      </c>
      <c r="C31" s="195">
        <f t="shared" si="4"/>
        <v>37.342494881083638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25.134096380453602</v>
      </c>
      <c r="J32" s="189">
        <f>J23</f>
        <v>20.263133725202056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31.408117582463994</v>
      </c>
      <c r="J33" s="192">
        <f t="shared" si="5"/>
        <v>38.967211609110947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43.212822570426994</v>
      </c>
      <c r="J34" s="192">
        <f t="shared" si="6"/>
        <v>40.542340191036004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0.24496346665540397</v>
      </c>
      <c r="J35" s="195">
        <f t="shared" si="7"/>
        <v>0.22731447465099194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1327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22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106067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80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8.3000000000000007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18.3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-10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73.08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44.7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160.80000000000001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28</v>
      </c>
      <c r="C5" s="655">
        <v>22</v>
      </c>
      <c r="E5" s="28"/>
      <c r="J5" s="654" t="s">
        <v>542</v>
      </c>
      <c r="K5" s="669">
        <f>IF(ISBLANK(B5),"",B5)</f>
        <v>28</v>
      </c>
      <c r="L5" s="618">
        <f>IF(ISBLANK(C5),"",C5)</f>
        <v>22</v>
      </c>
      <c r="N5" s="28"/>
    </row>
    <row r="6" spans="1:15" x14ac:dyDescent="0.25">
      <c r="A6" s="656" t="s">
        <v>543</v>
      </c>
      <c r="B6" s="657">
        <v>27</v>
      </c>
      <c r="C6" s="657">
        <v>24</v>
      </c>
      <c r="E6" s="44"/>
      <c r="J6" s="656" t="s">
        <v>543</v>
      </c>
      <c r="K6" s="670">
        <f t="shared" ref="K6:K10" si="0">IF(ISBLANK(B6),"",B6)</f>
        <v>27</v>
      </c>
      <c r="L6" s="619">
        <f t="shared" ref="L6:L10" si="1">IF(ISBLANK(C6),"",C6)</f>
        <v>24</v>
      </c>
      <c r="N6" s="44"/>
    </row>
    <row r="7" spans="1:15" x14ac:dyDescent="0.25">
      <c r="A7" s="656" t="s">
        <v>641</v>
      </c>
      <c r="B7" s="657">
        <v>124</v>
      </c>
      <c r="C7" s="657">
        <v>83</v>
      </c>
      <c r="E7" s="44"/>
      <c r="J7" s="656" t="s">
        <v>641</v>
      </c>
      <c r="K7" s="670">
        <f t="shared" si="0"/>
        <v>124</v>
      </c>
      <c r="L7" s="619">
        <f t="shared" si="1"/>
        <v>83</v>
      </c>
      <c r="N7" s="44"/>
    </row>
    <row r="8" spans="1:15" x14ac:dyDescent="0.25">
      <c r="A8" s="650" t="s">
        <v>642</v>
      </c>
      <c r="B8" s="651">
        <v>112</v>
      </c>
      <c r="C8" s="651">
        <v>54</v>
      </c>
      <c r="E8" s="21"/>
      <c r="J8" s="650" t="s">
        <v>642</v>
      </c>
      <c r="K8" s="670">
        <f t="shared" si="0"/>
        <v>112</v>
      </c>
      <c r="L8" s="619">
        <f t="shared" si="1"/>
        <v>54</v>
      </c>
      <c r="N8" s="21"/>
    </row>
    <row r="9" spans="1:15" x14ac:dyDescent="0.25">
      <c r="A9" s="650" t="s">
        <v>643</v>
      </c>
      <c r="B9" s="651">
        <v>204</v>
      </c>
      <c r="C9" s="651">
        <v>92</v>
      </c>
      <c r="E9" s="21"/>
      <c r="J9" s="650" t="s">
        <v>643</v>
      </c>
      <c r="K9" s="670">
        <f t="shared" si="0"/>
        <v>204</v>
      </c>
      <c r="L9" s="619">
        <f t="shared" si="1"/>
        <v>92</v>
      </c>
      <c r="N9" s="21"/>
    </row>
    <row r="10" spans="1:15" x14ac:dyDescent="0.25">
      <c r="A10" s="652" t="s">
        <v>365</v>
      </c>
      <c r="B10" s="653">
        <v>747</v>
      </c>
      <c r="C10" s="653">
        <v>97</v>
      </c>
      <c r="J10" s="652" t="s">
        <v>365</v>
      </c>
      <c r="K10" s="671">
        <f t="shared" si="0"/>
        <v>747</v>
      </c>
      <c r="L10" s="620">
        <f t="shared" si="1"/>
        <v>97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2.14</v>
      </c>
      <c r="C15" s="197"/>
      <c r="D15" s="253"/>
      <c r="E15" s="211"/>
      <c r="F15" s="253"/>
      <c r="G15" s="253"/>
      <c r="J15" s="673" t="s">
        <v>488</v>
      </c>
      <c r="K15" s="674">
        <f>B15</f>
        <v>2.14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0.69</v>
      </c>
      <c r="C16" s="197"/>
      <c r="D16" s="253"/>
      <c r="E16" s="254"/>
      <c r="F16" s="253"/>
      <c r="G16" s="253"/>
      <c r="J16" s="675" t="s">
        <v>489</v>
      </c>
      <c r="K16" s="676">
        <f>B16</f>
        <v>0.69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0.91</v>
      </c>
      <c r="C18" s="197"/>
      <c r="D18" s="255"/>
      <c r="E18" s="256"/>
      <c r="F18" s="253"/>
      <c r="G18" s="253"/>
      <c r="J18" s="678" t="s">
        <v>501</v>
      </c>
      <c r="K18" s="674">
        <f>B18</f>
        <v>0.91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2.3199999999999998</v>
      </c>
      <c r="C19" s="198"/>
      <c r="D19" s="255"/>
      <c r="E19" s="256"/>
      <c r="F19" s="253"/>
      <c r="G19" s="253"/>
      <c r="J19" s="672" t="s">
        <v>502</v>
      </c>
      <c r="K19" s="676">
        <f>B19</f>
        <v>2.3199999999999998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1.44</v>
      </c>
      <c r="C21" s="253"/>
      <c r="D21" s="253"/>
      <c r="E21" s="253"/>
      <c r="F21" s="253"/>
      <c r="G21" s="253"/>
      <c r="J21" s="661" t="s">
        <v>498</v>
      </c>
      <c r="K21" s="679">
        <f>B21</f>
        <v>1.44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2</v>
      </c>
      <c r="C32" s="655">
        <v>0</v>
      </c>
      <c r="E32" s="28"/>
      <c r="J32" s="654" t="s">
        <v>542</v>
      </c>
      <c r="K32" s="669">
        <f>IF(ISBLANK(B32),"",B32)</f>
        <v>2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6</v>
      </c>
      <c r="C33" s="657">
        <v>4</v>
      </c>
      <c r="E33" s="44"/>
      <c r="J33" s="656" t="s">
        <v>543</v>
      </c>
      <c r="K33" s="670">
        <f t="shared" ref="K33:K37" si="2">IF(ISBLANK(B33),"",B33)</f>
        <v>6</v>
      </c>
      <c r="L33" s="619">
        <f t="shared" ref="L33:L37" si="3">IF(ISBLANK(C33),"",C33)</f>
        <v>4</v>
      </c>
      <c r="N33" s="44"/>
    </row>
    <row r="34" spans="1:15" x14ac:dyDescent="0.25">
      <c r="A34" s="656" t="s">
        <v>641</v>
      </c>
      <c r="B34" s="657">
        <v>55</v>
      </c>
      <c r="C34" s="657">
        <v>46</v>
      </c>
      <c r="E34" s="44"/>
      <c r="J34" s="656" t="s">
        <v>641</v>
      </c>
      <c r="K34" s="670">
        <f t="shared" si="2"/>
        <v>55</v>
      </c>
      <c r="L34" s="619">
        <f t="shared" si="3"/>
        <v>46</v>
      </c>
      <c r="N34" s="44"/>
    </row>
    <row r="35" spans="1:15" x14ac:dyDescent="0.25">
      <c r="A35" s="650" t="s">
        <v>642</v>
      </c>
      <c r="B35" s="651">
        <v>71</v>
      </c>
      <c r="C35" s="651">
        <v>47</v>
      </c>
      <c r="E35" s="21"/>
      <c r="J35" s="650" t="s">
        <v>642</v>
      </c>
      <c r="K35" s="670">
        <f t="shared" si="2"/>
        <v>71</v>
      </c>
      <c r="L35" s="619">
        <f t="shared" si="3"/>
        <v>47</v>
      </c>
      <c r="N35" s="21"/>
    </row>
    <row r="36" spans="1:15" x14ac:dyDescent="0.25">
      <c r="A36" s="650" t="s">
        <v>643</v>
      </c>
      <c r="B36" s="651">
        <v>74</v>
      </c>
      <c r="C36" s="651">
        <v>30</v>
      </c>
      <c r="E36" s="21"/>
      <c r="J36" s="650" t="s">
        <v>643</v>
      </c>
      <c r="K36" s="670">
        <f t="shared" si="2"/>
        <v>74</v>
      </c>
      <c r="L36" s="619">
        <f t="shared" si="3"/>
        <v>30</v>
      </c>
      <c r="N36" s="21"/>
    </row>
    <row r="37" spans="1:15" x14ac:dyDescent="0.25">
      <c r="A37" s="652" t="s">
        <v>365</v>
      </c>
      <c r="B37" s="653">
        <v>258</v>
      </c>
      <c r="C37" s="653">
        <v>33</v>
      </c>
      <c r="J37" s="652" t="s">
        <v>365</v>
      </c>
      <c r="K37" s="671">
        <f t="shared" si="2"/>
        <v>258</v>
      </c>
      <c r="L37" s="620">
        <f t="shared" si="3"/>
        <v>33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0.94</v>
      </c>
      <c r="C42" s="197"/>
      <c r="D42" s="253"/>
      <c r="E42" s="211"/>
      <c r="F42" s="253"/>
      <c r="G42" s="253"/>
      <c r="J42" s="673" t="s">
        <v>488</v>
      </c>
      <c r="K42" s="674">
        <f>B42</f>
        <v>0.94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0.35</v>
      </c>
      <c r="C43" s="197"/>
      <c r="D43" s="253"/>
      <c r="E43" s="254"/>
      <c r="F43" s="253"/>
      <c r="G43" s="253"/>
      <c r="J43" s="675" t="s">
        <v>489</v>
      </c>
      <c r="K43" s="676">
        <f>B43</f>
        <v>0.35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0.46</v>
      </c>
      <c r="C45" s="197"/>
      <c r="D45" s="255"/>
      <c r="E45" s="256"/>
      <c r="F45" s="253"/>
      <c r="G45" s="253"/>
      <c r="J45" s="678" t="s">
        <v>501</v>
      </c>
      <c r="K45" s="674">
        <f>B45</f>
        <v>0.46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0.99</v>
      </c>
      <c r="C46" s="198"/>
      <c r="D46" s="255"/>
      <c r="E46" s="256"/>
      <c r="F46" s="253"/>
      <c r="G46" s="253"/>
      <c r="J46" s="672" t="s">
        <v>502</v>
      </c>
      <c r="K46" s="676">
        <f>B46</f>
        <v>0.99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0.65</v>
      </c>
      <c r="C48" s="253"/>
      <c r="D48" s="253"/>
      <c r="E48" s="253"/>
      <c r="F48" s="253"/>
      <c r="G48" s="253"/>
      <c r="J48" s="661" t="s">
        <v>498</v>
      </c>
      <c r="K48" s="679">
        <f>B48</f>
        <v>0.65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1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69069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1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26394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3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160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19856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1</v>
      </c>
      <c r="C4" s="643">
        <v>34682</v>
      </c>
      <c r="D4" s="643">
        <v>1</v>
      </c>
      <c r="E4" s="643">
        <v>1706</v>
      </c>
      <c r="F4" s="643">
        <v>3</v>
      </c>
      <c r="G4" s="643">
        <v>62</v>
      </c>
      <c r="H4" s="643">
        <v>6262</v>
      </c>
      <c r="I4" s="253"/>
      <c r="J4" s="253"/>
      <c r="K4" s="253"/>
    </row>
    <row r="5" spans="1:11" x14ac:dyDescent="0.25">
      <c r="A5" s="767">
        <v>2021</v>
      </c>
      <c r="B5" s="602">
        <v>1</v>
      </c>
      <c r="C5" s="602">
        <v>68880</v>
      </c>
      <c r="D5" s="602">
        <v>1</v>
      </c>
      <c r="E5" s="602">
        <v>17138</v>
      </c>
      <c r="F5" s="602">
        <v>3</v>
      </c>
      <c r="G5" s="602">
        <v>154</v>
      </c>
      <c r="H5" s="602">
        <v>16945</v>
      </c>
      <c r="I5" s="253"/>
      <c r="J5" s="253"/>
      <c r="K5" s="253"/>
    </row>
    <row r="6" spans="1:11" x14ac:dyDescent="0.25">
      <c r="A6" s="481">
        <v>2022</v>
      </c>
      <c r="B6" s="617">
        <v>1</v>
      </c>
      <c r="C6" s="617">
        <v>69069</v>
      </c>
      <c r="D6" s="617">
        <v>1</v>
      </c>
      <c r="E6" s="617">
        <v>26394</v>
      </c>
      <c r="F6" s="617">
        <v>3</v>
      </c>
      <c r="G6" s="617">
        <v>160</v>
      </c>
      <c r="H6" s="617">
        <v>19856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324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3.1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0.5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0.7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0.15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2.2999999999999998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34.799999999999997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0.79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5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4.7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95.6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85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4960382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46766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9</v>
      </c>
      <c r="C4" s="600">
        <v>9.6999999999999993</v>
      </c>
      <c r="D4" s="600">
        <v>52.1</v>
      </c>
      <c r="E4" s="600">
        <v>0.73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3</v>
      </c>
      <c r="C5" s="602">
        <v>20.399999999999999</v>
      </c>
      <c r="D5" s="751">
        <v>247.6</v>
      </c>
      <c r="E5" s="751">
        <v>3.05</v>
      </c>
      <c r="G5" s="647" t="s">
        <v>446</v>
      </c>
      <c r="H5" s="648">
        <f>IF(ISBLANK(B4),"",B4)</f>
        <v>9</v>
      </c>
      <c r="I5" s="648">
        <f>IF(ISBLANK(B5),"",B5)</f>
        <v>3</v>
      </c>
      <c r="J5" s="649">
        <f>IF(ISBLANK(B6),"",B6)</f>
        <v>11</v>
      </c>
      <c r="K5" s="569"/>
    </row>
    <row r="6" spans="1:11" x14ac:dyDescent="0.25">
      <c r="A6" s="218">
        <v>2022</v>
      </c>
      <c r="B6" s="601">
        <v>11</v>
      </c>
      <c r="C6" s="602">
        <v>12.9</v>
      </c>
      <c r="D6" s="959">
        <v>34.799999999999997</v>
      </c>
      <c r="E6" s="959">
        <v>0.79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9.6999999999999993</v>
      </c>
      <c r="I9" s="648">
        <f>IF(ISBLANK(C5),"",C5)</f>
        <v>20.399999999999999</v>
      </c>
      <c r="J9" s="649">
        <f>IF(ISBLANK(C6),"",C6)</f>
        <v>12.9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315</v>
      </c>
      <c r="C4" s="643">
        <v>2.7</v>
      </c>
      <c r="D4" s="643">
        <v>0.5</v>
      </c>
      <c r="E4" s="643">
        <v>0.12</v>
      </c>
      <c r="F4" s="643">
        <v>0.8</v>
      </c>
      <c r="G4" s="643">
        <v>2.1</v>
      </c>
      <c r="H4" s="1066"/>
      <c r="I4" s="253"/>
      <c r="J4" s="253"/>
      <c r="K4" s="253"/>
    </row>
    <row r="5" spans="1:11" x14ac:dyDescent="0.25">
      <c r="A5" s="480">
        <v>2021</v>
      </c>
      <c r="B5" s="602">
        <v>309</v>
      </c>
      <c r="C5" s="602">
        <v>2.7</v>
      </c>
      <c r="D5" s="602">
        <v>0.4</v>
      </c>
      <c r="E5" s="602">
        <v>0.12</v>
      </c>
      <c r="F5" s="602">
        <v>0.8</v>
      </c>
      <c r="G5" s="602">
        <v>2.1</v>
      </c>
      <c r="H5" s="1066"/>
      <c r="I5" s="253"/>
      <c r="J5" s="253"/>
      <c r="K5" s="253"/>
    </row>
    <row r="6" spans="1:11" x14ac:dyDescent="0.25">
      <c r="A6" s="360">
        <v>2022</v>
      </c>
      <c r="B6" s="602">
        <v>324</v>
      </c>
      <c r="C6" s="602">
        <v>3.1</v>
      </c>
      <c r="D6" s="602">
        <v>0.5</v>
      </c>
      <c r="E6" s="602">
        <v>0.15</v>
      </c>
      <c r="F6" s="602">
        <v>0.7</v>
      </c>
      <c r="G6" s="602">
        <v>2.2999999999999998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100</v>
      </c>
      <c r="C5" s="602">
        <v>84.8</v>
      </c>
      <c r="D5" s="602">
        <v>4</v>
      </c>
      <c r="E5" s="602">
        <v>3.5</v>
      </c>
      <c r="F5" s="253"/>
      <c r="G5" s="253"/>
      <c r="H5" s="253"/>
    </row>
    <row r="6" spans="1:8" x14ac:dyDescent="0.25">
      <c r="A6" s="360">
        <v>2021</v>
      </c>
      <c r="B6" s="602">
        <v>94.2</v>
      </c>
      <c r="C6" s="602">
        <v>87.6</v>
      </c>
      <c r="D6" s="602">
        <v>3</v>
      </c>
      <c r="E6" s="602">
        <v>2.6</v>
      </c>
      <c r="F6" s="253"/>
      <c r="G6" s="253"/>
      <c r="H6" s="253"/>
    </row>
    <row r="7" spans="1:8" x14ac:dyDescent="0.25">
      <c r="A7" s="481">
        <v>2022</v>
      </c>
      <c r="B7" s="1067">
        <v>95.6</v>
      </c>
      <c r="C7" s="1067">
        <v>85</v>
      </c>
      <c r="D7" s="1067">
        <v>5</v>
      </c>
      <c r="E7" s="1067">
        <v>4.7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3.5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2.6</v>
      </c>
    </row>
    <row r="17" spans="1:2" x14ac:dyDescent="0.25">
      <c r="A17" s="633">
        <f t="shared" si="0"/>
        <v>2022</v>
      </c>
      <c r="B17" s="627">
        <f t="shared" si="1"/>
        <v>4.7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10280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9.6999999999999993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20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514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5274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427620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4032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11822</v>
      </c>
      <c r="C5" s="1034">
        <v>5717</v>
      </c>
      <c r="D5" s="600">
        <v>6105</v>
      </c>
      <c r="G5" s="871" t="s">
        <v>126</v>
      </c>
      <c r="H5" s="637">
        <f>IF(ISBLANK(D7),"",D7)</f>
        <v>5303</v>
      </c>
    </row>
    <row r="6" spans="1:17" x14ac:dyDescent="0.25">
      <c r="A6" s="641">
        <v>2021</v>
      </c>
      <c r="B6" s="1034">
        <v>9554</v>
      </c>
      <c r="C6" s="1034">
        <v>4597</v>
      </c>
      <c r="D6" s="602">
        <v>4957</v>
      </c>
      <c r="G6" s="635" t="s">
        <v>127</v>
      </c>
      <c r="H6" s="623">
        <f>IF(ISBLANK(C7),"",C7)</f>
        <v>4977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10280</v>
      </c>
      <c r="C7" s="1034">
        <v>4977</v>
      </c>
      <c r="D7" s="617">
        <v>5303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5303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4977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103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6.5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0.7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5.8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11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209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0.9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12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91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7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4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7091</v>
      </c>
      <c r="C6" s="55">
        <v>3691</v>
      </c>
      <c r="D6" s="55">
        <v>3400</v>
      </c>
      <c r="E6" s="70">
        <v>8850</v>
      </c>
      <c r="F6" s="55">
        <v>4627</v>
      </c>
      <c r="G6" s="110">
        <v>4223</v>
      </c>
      <c r="H6" s="55">
        <v>4870</v>
      </c>
      <c r="I6" s="55">
        <v>2551</v>
      </c>
      <c r="J6" s="55">
        <v>2319</v>
      </c>
      <c r="K6" s="70">
        <v>19577</v>
      </c>
      <c r="L6" s="55">
        <v>10240</v>
      </c>
      <c r="M6" s="110">
        <v>9337</v>
      </c>
      <c r="N6" s="70">
        <v>18650</v>
      </c>
      <c r="O6" s="55">
        <v>9701</v>
      </c>
      <c r="P6" s="110">
        <v>8949</v>
      </c>
      <c r="Q6" s="70">
        <v>74215</v>
      </c>
      <c r="R6" s="55">
        <v>37573</v>
      </c>
      <c r="S6" s="110">
        <v>36642</v>
      </c>
      <c r="T6" s="70">
        <v>114679</v>
      </c>
      <c r="U6" s="55">
        <v>55893</v>
      </c>
      <c r="V6" s="160">
        <v>58786</v>
      </c>
    </row>
    <row r="7" spans="1:22" x14ac:dyDescent="0.25">
      <c r="A7" s="286">
        <v>2021</v>
      </c>
      <c r="B7" s="167">
        <v>6996</v>
      </c>
      <c r="C7" s="94">
        <v>3636</v>
      </c>
      <c r="D7" s="94">
        <v>3360</v>
      </c>
      <c r="E7" s="167">
        <v>8775</v>
      </c>
      <c r="F7" s="94">
        <v>4597</v>
      </c>
      <c r="G7" s="169">
        <v>4178</v>
      </c>
      <c r="H7" s="94">
        <v>4731</v>
      </c>
      <c r="I7" s="94">
        <v>2493</v>
      </c>
      <c r="J7" s="94">
        <v>2238</v>
      </c>
      <c r="K7" s="167">
        <v>19283</v>
      </c>
      <c r="L7" s="94">
        <v>10070</v>
      </c>
      <c r="M7" s="169">
        <v>9213</v>
      </c>
      <c r="N7" s="167">
        <v>18292</v>
      </c>
      <c r="O7" s="94">
        <v>9530</v>
      </c>
      <c r="P7" s="169">
        <v>8762</v>
      </c>
      <c r="Q7" s="167">
        <v>72905</v>
      </c>
      <c r="R7" s="94">
        <v>36994</v>
      </c>
      <c r="S7" s="169">
        <v>35911</v>
      </c>
      <c r="T7" s="212">
        <v>113248</v>
      </c>
      <c r="U7" s="58">
        <v>55245</v>
      </c>
      <c r="V7" s="160">
        <v>58003</v>
      </c>
    </row>
    <row r="8" spans="1:22" x14ac:dyDescent="0.25">
      <c r="A8" s="219">
        <v>2022</v>
      </c>
      <c r="B8" s="72">
        <v>6707</v>
      </c>
      <c r="C8" s="61">
        <v>3505</v>
      </c>
      <c r="D8" s="61">
        <v>3202</v>
      </c>
      <c r="E8" s="72">
        <v>8181</v>
      </c>
      <c r="F8" s="61">
        <v>4281</v>
      </c>
      <c r="G8" s="111">
        <v>3900</v>
      </c>
      <c r="H8" s="61">
        <v>4284</v>
      </c>
      <c r="I8" s="61">
        <v>2218</v>
      </c>
      <c r="J8" s="61">
        <v>2066</v>
      </c>
      <c r="K8" s="72">
        <v>18088</v>
      </c>
      <c r="L8" s="61">
        <v>9435</v>
      </c>
      <c r="M8" s="111">
        <v>8653</v>
      </c>
      <c r="N8" s="72">
        <v>15633</v>
      </c>
      <c r="O8" s="61">
        <v>8189</v>
      </c>
      <c r="P8" s="111">
        <v>7444</v>
      </c>
      <c r="Q8" s="72">
        <v>66420</v>
      </c>
      <c r="R8" s="61">
        <v>33627</v>
      </c>
      <c r="S8" s="111">
        <v>32793</v>
      </c>
      <c r="T8" s="72">
        <v>106067</v>
      </c>
      <c r="U8" s="61">
        <v>51475</v>
      </c>
      <c r="V8" s="111">
        <v>54592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6707</v>
      </c>
      <c r="C15" s="172">
        <f>E8</f>
        <v>8181</v>
      </c>
      <c r="D15" s="172">
        <f>H8</f>
        <v>4284</v>
      </c>
      <c r="E15" s="172">
        <f>K8</f>
        <v>18088</v>
      </c>
      <c r="F15" s="172">
        <f>N8</f>
        <v>15633</v>
      </c>
      <c r="G15" s="172">
        <f>Q8</f>
        <v>66420</v>
      </c>
      <c r="H15" s="334">
        <f>T8</f>
        <v>106067</v>
      </c>
      <c r="M15" s="172">
        <f>K8</f>
        <v>18088</v>
      </c>
      <c r="N15" s="172">
        <f>H15-E15-O15</f>
        <v>63220</v>
      </c>
      <c r="O15" s="172">
        <f>H15-(B15+C15+G15)</f>
        <v>24759</v>
      </c>
      <c r="P15" s="29"/>
      <c r="Q15" s="100">
        <f>M15/H15*100</f>
        <v>17.053371925292502</v>
      </c>
      <c r="R15" s="100">
        <f>N15/H15*100</f>
        <v>59.603835311642641</v>
      </c>
      <c r="S15" s="100">
        <f>O15/H15*100</f>
        <v>23.342792763064853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17.053371925292502</v>
      </c>
      <c r="R18" s="100">
        <f>N15/H15*100</f>
        <v>59.603835311642641</v>
      </c>
      <c r="S18" s="100">
        <f>O15/H15*100</f>
        <v>23.342792763064853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4.2</v>
      </c>
      <c r="C23" s="361"/>
      <c r="D23" s="361"/>
      <c r="E23" s="167">
        <v>7.3</v>
      </c>
      <c r="F23" s="361"/>
      <c r="G23" s="362"/>
      <c r="H23" s="167">
        <v>2.11</v>
      </c>
      <c r="I23" s="94">
        <v>2.0499999999999998</v>
      </c>
      <c r="J23" s="169">
        <v>2.17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3.2</v>
      </c>
      <c r="C24" s="361"/>
      <c r="D24" s="361"/>
      <c r="E24" s="167">
        <v>11.6</v>
      </c>
      <c r="F24" s="361"/>
      <c r="G24" s="362"/>
      <c r="H24" s="167">
        <v>2.12</v>
      </c>
      <c r="I24" s="94">
        <v>2.02</v>
      </c>
      <c r="J24" s="169">
        <v>2.23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10.199999999999999</v>
      </c>
      <c r="C25" s="357"/>
      <c r="D25" s="357"/>
      <c r="E25" s="72">
        <v>9</v>
      </c>
      <c r="F25" s="357"/>
      <c r="G25" s="461"/>
      <c r="H25" s="72">
        <v>7.95</v>
      </c>
      <c r="I25" s="61">
        <v>11.01</v>
      </c>
      <c r="J25" s="111">
        <v>4.6900000000000004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2.17</v>
      </c>
      <c r="C32" s="674">
        <f>IF(ISBLANK(I23),"",I23)</f>
        <v>2.0499999999999998</v>
      </c>
      <c r="F32" s="700">
        <f>A23</f>
        <v>2020</v>
      </c>
      <c r="G32" s="674">
        <f>IF(ISBLANK(J23),"",J23)</f>
        <v>2.17</v>
      </c>
      <c r="H32" s="674">
        <f>IF(ISBLANK(I23),"",I23)</f>
        <v>2.0499999999999998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2.23</v>
      </c>
      <c r="C33" s="853">
        <f t="shared" ref="C33:C34" si="2">IF(ISBLANK(I24),"",I24)</f>
        <v>2.02</v>
      </c>
      <c r="F33" s="701">
        <f t="shared" ref="F33:F34" si="3">A24</f>
        <v>2021</v>
      </c>
      <c r="G33" s="853">
        <f t="shared" ref="G33:G34" si="4">IF(ISBLANK(J24),"",J24)</f>
        <v>2.23</v>
      </c>
      <c r="H33" s="853">
        <f t="shared" ref="H33:H34" si="5">IF(ISBLANK(I24),"",I24)</f>
        <v>2.02</v>
      </c>
    </row>
    <row r="34" spans="1:8" x14ac:dyDescent="0.25">
      <c r="A34" s="702">
        <f t="shared" si="0"/>
        <v>2022</v>
      </c>
      <c r="B34" s="676">
        <f t="shared" si="1"/>
        <v>4.6900000000000004</v>
      </c>
      <c r="C34" s="676">
        <f t="shared" si="2"/>
        <v>11.01</v>
      </c>
      <c r="F34" s="702">
        <f t="shared" si="3"/>
        <v>2022</v>
      </c>
      <c r="G34" s="676">
        <f t="shared" si="4"/>
        <v>4.6900000000000004</v>
      </c>
      <c r="H34" s="676">
        <f t="shared" si="5"/>
        <v>11.01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104</v>
      </c>
      <c r="C4" s="600">
        <v>4</v>
      </c>
      <c r="D4" s="600">
        <v>13</v>
      </c>
      <c r="E4" s="599">
        <v>8</v>
      </c>
      <c r="F4" s="600">
        <v>6.1</v>
      </c>
      <c r="G4" s="600">
        <v>0.7</v>
      </c>
    </row>
    <row r="5" spans="1:10" x14ac:dyDescent="0.25">
      <c r="A5" s="286">
        <v>2022</v>
      </c>
      <c r="B5" s="751">
        <v>104</v>
      </c>
      <c r="C5" s="751">
        <v>6</v>
      </c>
      <c r="D5" s="751">
        <v>13</v>
      </c>
      <c r="E5" s="753">
        <v>7</v>
      </c>
      <c r="F5" s="751">
        <v>6.5</v>
      </c>
      <c r="G5" s="751">
        <v>0.7</v>
      </c>
    </row>
    <row r="6" spans="1:10" x14ac:dyDescent="0.25">
      <c r="A6" s="218">
        <v>2023</v>
      </c>
      <c r="B6" s="752">
        <v>91</v>
      </c>
      <c r="C6" s="752">
        <v>7</v>
      </c>
      <c r="D6" s="752">
        <v>12</v>
      </c>
      <c r="E6" s="754">
        <v>4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104</v>
      </c>
      <c r="C11" s="80">
        <f>IF(ISBLANK(D4),"",D4)</f>
        <v>13</v>
      </c>
      <c r="E11" s="103">
        <f>A4</f>
        <v>2021</v>
      </c>
      <c r="F11" s="80">
        <f>IF(ISBLANK(B4),"",B4)</f>
        <v>104</v>
      </c>
      <c r="G11" s="80">
        <f>IF(ISBLANK(D4),"",D4)</f>
        <v>13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104</v>
      </c>
      <c r="C12" s="80">
        <f>IF(ISBLANK(D5),"",D5)</f>
        <v>13</v>
      </c>
      <c r="E12" s="103">
        <f t="shared" ref="E12:E13" si="1">A5</f>
        <v>2022</v>
      </c>
      <c r="F12" s="80">
        <f t="shared" ref="F12:F13" si="2">IF(ISBLANK(B5),"",B5)</f>
        <v>104</v>
      </c>
      <c r="G12" s="80">
        <f t="shared" ref="G12:G13" si="3">IF(ISBLANK(D5),"",D5)</f>
        <v>13</v>
      </c>
    </row>
    <row r="13" spans="1:10" x14ac:dyDescent="0.25">
      <c r="A13" s="155">
        <f t="shared" si="0"/>
        <v>2023</v>
      </c>
      <c r="B13" s="83">
        <f>IF(ISBLANK(B6),"",B6)</f>
        <v>91</v>
      </c>
      <c r="C13" s="83">
        <f>IF(ISBLANK(D6),"",D6)</f>
        <v>12</v>
      </c>
      <c r="D13" s="253"/>
      <c r="E13" s="155">
        <f t="shared" si="1"/>
        <v>2023</v>
      </c>
      <c r="F13" s="83">
        <f t="shared" si="2"/>
        <v>91</v>
      </c>
      <c r="G13" s="83">
        <f t="shared" si="3"/>
        <v>12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4</v>
      </c>
      <c r="C18" s="80">
        <f>IF(ISBLANK(E4),"",E4)</f>
        <v>8</v>
      </c>
      <c r="E18" s="603">
        <f>A4</f>
        <v>2021</v>
      </c>
      <c r="F18" s="100">
        <f>IF(ISBLANK(C4),"",C4)</f>
        <v>4</v>
      </c>
      <c r="G18" s="100">
        <f>IF(ISBLANK(E4),"",E4)</f>
        <v>8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6</v>
      </c>
      <c r="C19" s="80">
        <f>IF(ISBLANK(E5),"",E5)</f>
        <v>7</v>
      </c>
      <c r="E19" s="103">
        <f t="shared" ref="E19:E20" si="5">A5</f>
        <v>2022</v>
      </c>
      <c r="F19" s="104">
        <f>IF(ISBLANK(C5),"",C5)</f>
        <v>6</v>
      </c>
      <c r="G19" s="104">
        <f t="shared" ref="G19:G20" si="6">IF(ISBLANK(E5),"",E5)</f>
        <v>7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7</v>
      </c>
      <c r="C20" s="83">
        <f>IF(ISBLANK(E6),"",E6)</f>
        <v>4</v>
      </c>
      <c r="E20" s="155">
        <f t="shared" si="5"/>
        <v>2023</v>
      </c>
      <c r="F20" s="83">
        <f>IF(ISBLANK(C6),"",C6)</f>
        <v>7</v>
      </c>
      <c r="G20" s="83">
        <f t="shared" si="6"/>
        <v>4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2791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2.7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1617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12.6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840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5.7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618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0.6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2535</v>
      </c>
    </row>
    <row r="17" spans="2:3" x14ac:dyDescent="0.25">
      <c r="B17" s="253">
        <v>2022</v>
      </c>
      <c r="C17" s="1100">
        <v>2265</v>
      </c>
    </row>
    <row r="18" spans="2:3" x14ac:dyDescent="0.25">
      <c r="B18" s="253">
        <v>2023</v>
      </c>
      <c r="C18" s="1100">
        <v>1617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2535</v>
      </c>
    </row>
    <row r="22" spans="2:3" x14ac:dyDescent="0.25">
      <c r="B22" s="636">
        <f>B17</f>
        <v>2022</v>
      </c>
      <c r="C22" s="636">
        <f t="shared" ref="C22:C23" si="0">IF(ISBLANK(C17),"",C17)</f>
        <v>2265</v>
      </c>
    </row>
    <row r="23" spans="2:3" x14ac:dyDescent="0.25">
      <c r="B23" s="636">
        <f>B18</f>
        <v>2023</v>
      </c>
      <c r="C23" s="636">
        <f t="shared" si="0"/>
        <v>1617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66</v>
      </c>
      <c r="C5" s="55">
        <v>102</v>
      </c>
      <c r="D5" s="55">
        <v>97</v>
      </c>
      <c r="E5" s="269">
        <f>SUM(B5:D5)</f>
        <v>265</v>
      </c>
      <c r="F5" s="71">
        <v>3021</v>
      </c>
      <c r="G5" s="70">
        <v>0.3</v>
      </c>
      <c r="H5" s="55">
        <v>0.1</v>
      </c>
      <c r="I5" s="110">
        <v>0.4</v>
      </c>
      <c r="J5" s="71">
        <v>2.7</v>
      </c>
    </row>
    <row r="6" spans="1:10" x14ac:dyDescent="0.25">
      <c r="A6" s="286">
        <v>2022</v>
      </c>
      <c r="B6" s="757">
        <v>91</v>
      </c>
      <c r="C6" s="758">
        <v>123</v>
      </c>
      <c r="D6" s="758">
        <v>85</v>
      </c>
      <c r="E6" s="270">
        <f>SUM(B6:D6)</f>
        <v>299</v>
      </c>
      <c r="F6" s="214">
        <v>2885</v>
      </c>
      <c r="G6" s="457">
        <v>0.5</v>
      </c>
      <c r="H6" s="458">
        <v>0.2</v>
      </c>
      <c r="I6" s="763">
        <v>0.3</v>
      </c>
      <c r="J6" s="214">
        <v>2.7</v>
      </c>
    </row>
    <row r="7" spans="1:10" x14ac:dyDescent="0.25">
      <c r="A7" s="218">
        <v>2023</v>
      </c>
      <c r="B7" s="167">
        <v>102</v>
      </c>
      <c r="C7" s="94">
        <v>132</v>
      </c>
      <c r="D7" s="94">
        <v>97</v>
      </c>
      <c r="E7" s="447">
        <f>SUM(B7:D7)</f>
        <v>331</v>
      </c>
      <c r="F7" s="168">
        <v>2791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3021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2885</v>
      </c>
      <c r="C14" s="28"/>
      <c r="D14" s="28"/>
      <c r="F14" s="625" t="s">
        <v>1526</v>
      </c>
      <c r="G14" s="621">
        <f>IF(ISBLANK(B7),"",B7)</f>
        <v>102</v>
      </c>
      <c r="I14" s="625" t="s">
        <v>1529</v>
      </c>
      <c r="J14" s="621">
        <f>IF(ISBLANK(B7),"",B7)</f>
        <v>102</v>
      </c>
    </row>
    <row r="15" spans="1:10" x14ac:dyDescent="0.25">
      <c r="A15" s="624">
        <f t="shared" ref="A15" si="1">A7</f>
        <v>2023</v>
      </c>
      <c r="B15" s="623">
        <f t="shared" si="0"/>
        <v>2791</v>
      </c>
      <c r="C15" s="28"/>
      <c r="D15" s="28"/>
      <c r="F15" s="626" t="s">
        <v>1527</v>
      </c>
      <c r="G15" s="622">
        <f>IF(ISBLANK(C7),"",C7)</f>
        <v>132</v>
      </c>
      <c r="I15" s="626" t="s">
        <v>1538</v>
      </c>
      <c r="J15" s="622">
        <f>IF(ISBLANK(C7),"",C7)</f>
        <v>132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97</v>
      </c>
      <c r="I16" s="627" t="s">
        <v>1539</v>
      </c>
      <c r="J16" s="623">
        <f>IF(ISBLANK(D7),"",D7)</f>
        <v>97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0.5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0.3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72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363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128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10.4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214</v>
      </c>
      <c r="C6" s="759"/>
      <c r="D6" s="759"/>
      <c r="E6" s="457">
        <v>15.8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180</v>
      </c>
      <c r="C7" s="759"/>
      <c r="D7" s="759"/>
      <c r="E7" s="457">
        <v>13.5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128</v>
      </c>
      <c r="C8" s="760"/>
      <c r="D8" s="760"/>
      <c r="E8" s="601">
        <v>10.4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214</v>
      </c>
      <c r="C16" s="755"/>
      <c r="I16" s="700">
        <f>A6</f>
        <v>2020</v>
      </c>
      <c r="J16" s="674">
        <f>IF(ISBLANK(E6),"",E6)</f>
        <v>15.8</v>
      </c>
      <c r="K16" s="756"/>
    </row>
    <row r="17" spans="1:10" x14ac:dyDescent="0.25">
      <c r="A17" s="701">
        <f>A7</f>
        <v>2021</v>
      </c>
      <c r="B17" s="853">
        <f>IF(ISBLANK(B7),"",B7)</f>
        <v>180</v>
      </c>
      <c r="C17" s="755"/>
      <c r="I17" s="701">
        <f>A7</f>
        <v>2021</v>
      </c>
      <c r="J17" s="853">
        <f>IF(ISBLANK(E7),"",E7)</f>
        <v>13.5</v>
      </c>
    </row>
    <row r="18" spans="1:10" x14ac:dyDescent="0.25">
      <c r="A18" s="702">
        <f>A8</f>
        <v>2022</v>
      </c>
      <c r="B18" s="676">
        <f>IF(ISBLANK(B8),"",B8)</f>
        <v>128</v>
      </c>
      <c r="C18" s="755"/>
      <c r="I18" s="702">
        <f>A8</f>
        <v>2022</v>
      </c>
      <c r="J18" s="676">
        <f>IF(ISBLANK(E8),"",E8)</f>
        <v>10.4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41</v>
      </c>
      <c r="D5" s="449">
        <f>IF(ISBLANK(B5),"",A5)</f>
        <v>2021</v>
      </c>
      <c r="E5" s="618">
        <f>IF(ISBLANK(B5),"",B5)</f>
        <v>41</v>
      </c>
      <c r="K5" s="217">
        <v>2020</v>
      </c>
      <c r="L5" s="655">
        <v>5</v>
      </c>
    </row>
    <row r="6" spans="1:12" x14ac:dyDescent="0.25">
      <c r="A6" s="229">
        <v>2022</v>
      </c>
      <c r="B6" s="602">
        <v>39</v>
      </c>
      <c r="D6" s="450">
        <f>IF(ISBLANK(B6),"",A6)</f>
        <v>2022</v>
      </c>
      <c r="E6" s="619">
        <f>IF(ISBLANK(B6),"",B6)</f>
        <v>39</v>
      </c>
      <c r="K6" s="286">
        <v>2021</v>
      </c>
      <c r="L6" s="657">
        <v>5.4</v>
      </c>
    </row>
    <row r="7" spans="1:12" x14ac:dyDescent="0.25">
      <c r="A7" s="123">
        <v>2023</v>
      </c>
      <c r="B7" s="617">
        <v>39</v>
      </c>
      <c r="D7" s="379">
        <f>IF(ISBLANK(B7),"",A7)</f>
        <v>2023</v>
      </c>
      <c r="E7" s="620">
        <f>IF(ISBLANK(B7),"",B7)</f>
        <v>39</v>
      </c>
      <c r="K7" s="219">
        <v>2022</v>
      </c>
      <c r="L7" s="617">
        <v>5.8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79</v>
      </c>
      <c r="C4" s="643">
        <v>336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94</v>
      </c>
      <c r="C5" s="602">
        <v>345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72</v>
      </c>
      <c r="C6" s="602">
        <v>363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21</v>
      </c>
      <c r="C5" s="643">
        <v>5430</v>
      </c>
      <c r="D5" s="643">
        <v>563</v>
      </c>
      <c r="E5" s="869">
        <v>10.3</v>
      </c>
      <c r="F5" s="1039">
        <v>10.199999999999999</v>
      </c>
      <c r="G5" s="1039">
        <v>10.4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22</v>
      </c>
      <c r="C6" s="657">
        <v>5112</v>
      </c>
      <c r="D6" s="657">
        <v>434</v>
      </c>
      <c r="E6" s="657">
        <v>8.4</v>
      </c>
      <c r="F6" s="657">
        <v>8.3000000000000007</v>
      </c>
      <c r="G6" s="657">
        <v>8.5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20</v>
      </c>
      <c r="C7" s="617">
        <v>5274</v>
      </c>
      <c r="D7" s="617">
        <v>514</v>
      </c>
      <c r="E7" s="617">
        <v>9.6999999999999993</v>
      </c>
      <c r="F7" s="617">
        <v>9.6999999999999993</v>
      </c>
      <c r="G7" s="617">
        <v>9.6999999999999993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13.2</v>
      </c>
      <c r="C4" s="655">
        <v>954</v>
      </c>
      <c r="D4" s="655">
        <v>5</v>
      </c>
      <c r="E4" s="655">
        <v>647</v>
      </c>
      <c r="F4" s="655">
        <v>0.6</v>
      </c>
      <c r="G4" s="655">
        <v>117</v>
      </c>
      <c r="H4" s="655">
        <v>12</v>
      </c>
      <c r="I4" s="655">
        <v>197</v>
      </c>
      <c r="J4" s="655">
        <v>0.8</v>
      </c>
      <c r="K4" s="253"/>
      <c r="L4" s="253"/>
      <c r="M4" s="253"/>
    </row>
    <row r="5" spans="1:13" x14ac:dyDescent="0.25">
      <c r="A5" s="486">
        <v>2022</v>
      </c>
      <c r="B5" s="602">
        <v>12.6</v>
      </c>
      <c r="C5" s="602">
        <v>1019</v>
      </c>
      <c r="D5" s="602">
        <v>5.7</v>
      </c>
      <c r="E5" s="602">
        <v>597</v>
      </c>
      <c r="F5" s="602">
        <v>0.6</v>
      </c>
      <c r="G5" s="602">
        <v>117</v>
      </c>
      <c r="H5" s="602">
        <v>13</v>
      </c>
      <c r="I5" s="602">
        <v>220</v>
      </c>
      <c r="J5" s="602">
        <v>0.9</v>
      </c>
      <c r="K5" s="253"/>
      <c r="L5" s="253"/>
      <c r="M5" s="253"/>
    </row>
    <row r="6" spans="1:13" x14ac:dyDescent="0.25">
      <c r="A6" s="481">
        <v>2023</v>
      </c>
      <c r="B6" s="617"/>
      <c r="C6" s="617">
        <v>840</v>
      </c>
      <c r="D6" s="617"/>
      <c r="E6" s="617">
        <v>618</v>
      </c>
      <c r="F6" s="617"/>
      <c r="G6" s="617">
        <v>103</v>
      </c>
      <c r="H6" s="617">
        <v>11</v>
      </c>
      <c r="I6" s="617">
        <v>209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17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940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194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948</v>
      </c>
      <c r="C4" s="1006">
        <v>488</v>
      </c>
      <c r="D4" s="1006">
        <v>460</v>
      </c>
      <c r="E4" s="1005">
        <v>2089</v>
      </c>
      <c r="F4" s="1006">
        <v>1048</v>
      </c>
      <c r="G4" s="1006">
        <v>1041</v>
      </c>
      <c r="H4" s="1007">
        <v>8.3000000000000007</v>
      </c>
      <c r="I4" s="1007">
        <v>18.2</v>
      </c>
      <c r="J4" s="1007">
        <v>-9.9</v>
      </c>
      <c r="K4" s="70">
        <v>1159</v>
      </c>
      <c r="L4" s="55">
        <v>506</v>
      </c>
      <c r="M4" s="110">
        <v>653</v>
      </c>
      <c r="N4" s="55">
        <v>1308</v>
      </c>
      <c r="O4" s="55">
        <v>554</v>
      </c>
      <c r="P4" s="110">
        <v>754</v>
      </c>
    </row>
    <row r="5" spans="1:17" x14ac:dyDescent="0.25">
      <c r="A5" s="286">
        <v>2021</v>
      </c>
      <c r="B5" s="1008">
        <v>943</v>
      </c>
      <c r="C5" s="1009">
        <v>495</v>
      </c>
      <c r="D5" s="1009">
        <v>448</v>
      </c>
      <c r="E5" s="1008">
        <v>2267</v>
      </c>
      <c r="F5" s="1009">
        <v>1122</v>
      </c>
      <c r="G5" s="1009">
        <v>1145</v>
      </c>
      <c r="H5" s="1010">
        <v>8.3000000000000007</v>
      </c>
      <c r="I5" s="1010">
        <v>20</v>
      </c>
      <c r="J5" s="1010">
        <v>-11.7</v>
      </c>
      <c r="K5" s="212">
        <v>1564</v>
      </c>
      <c r="L5" s="58">
        <v>706</v>
      </c>
      <c r="M5" s="160">
        <v>858</v>
      </c>
      <c r="N5" s="58">
        <v>1811</v>
      </c>
      <c r="O5" s="58">
        <v>763</v>
      </c>
      <c r="P5" s="160">
        <v>1048</v>
      </c>
    </row>
    <row r="6" spans="1:17" x14ac:dyDescent="0.25">
      <c r="A6" s="219">
        <v>2022</v>
      </c>
      <c r="B6" s="1011">
        <v>880</v>
      </c>
      <c r="C6" s="1012">
        <v>454</v>
      </c>
      <c r="D6" s="1012">
        <v>426</v>
      </c>
      <c r="E6" s="1011">
        <v>1941</v>
      </c>
      <c r="F6" s="1012">
        <v>927</v>
      </c>
      <c r="G6" s="1012">
        <v>1014</v>
      </c>
      <c r="H6" s="1013">
        <v>8.3000000000000007</v>
      </c>
      <c r="I6" s="1013">
        <v>18.3</v>
      </c>
      <c r="J6" s="1013">
        <v>-10</v>
      </c>
      <c r="K6" s="1014">
        <v>1730</v>
      </c>
      <c r="L6" s="1015">
        <v>752</v>
      </c>
      <c r="M6" s="1016">
        <v>978</v>
      </c>
      <c r="N6" s="1015">
        <v>1831</v>
      </c>
      <c r="O6" s="1015">
        <v>795</v>
      </c>
      <c r="P6" s="1016">
        <v>1036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460</v>
      </c>
      <c r="C13" s="319">
        <f>IF(ISBLANK(C4),"",C4)</f>
        <v>488</v>
      </c>
      <c r="D13" s="364"/>
      <c r="E13" s="322">
        <f>A4</f>
        <v>2020</v>
      </c>
      <c r="F13" s="319">
        <f>IF(ISBLANK(G4),"",G4)</f>
        <v>1041</v>
      </c>
      <c r="G13" s="319">
        <f>IF(ISBLANK(F4),"",F4)</f>
        <v>1048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448</v>
      </c>
      <c r="C14" s="320">
        <f t="shared" ref="C14:C15" si="2">IF(ISBLANK(C5),"",C5)</f>
        <v>495</v>
      </c>
      <c r="D14" s="364"/>
      <c r="E14" s="323">
        <f t="shared" ref="E14:E15" si="3">A5</f>
        <v>2021</v>
      </c>
      <c r="F14" s="320">
        <f t="shared" ref="F14:F15" si="4">IF(ISBLANK(G5),"",G5)</f>
        <v>1145</v>
      </c>
      <c r="G14" s="320">
        <f t="shared" ref="G14:G15" si="5">IF(ISBLANK(F5),"",F5)</f>
        <v>1122</v>
      </c>
      <c r="H14" s="389"/>
      <c r="I14" s="389"/>
      <c r="J14" s="48"/>
      <c r="K14" s="325" t="s">
        <v>536</v>
      </c>
      <c r="L14" s="328">
        <f>IF(ISBLANK(K4),"",K4)</f>
        <v>1159</v>
      </c>
      <c r="M14" s="328">
        <f>IF(ISBLANK(K5),"",K5)</f>
        <v>1564</v>
      </c>
      <c r="N14" s="328">
        <f>IF(ISBLANK(K6),"",K6)</f>
        <v>1730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426</v>
      </c>
      <c r="C15" s="321">
        <f t="shared" si="2"/>
        <v>454</v>
      </c>
      <c r="E15" s="324">
        <f t="shared" si="3"/>
        <v>2022</v>
      </c>
      <c r="F15" s="321">
        <f t="shared" si="4"/>
        <v>1014</v>
      </c>
      <c r="G15" s="321">
        <f t="shared" si="5"/>
        <v>927</v>
      </c>
      <c r="H15" s="211"/>
      <c r="I15" s="211"/>
      <c r="J15" s="28"/>
      <c r="K15" s="326" t="s">
        <v>535</v>
      </c>
      <c r="L15" s="329">
        <f>IF(ISBLANK(N4),"",N4)</f>
        <v>1308</v>
      </c>
      <c r="M15" s="329">
        <f>IF(ISBLANK(N5),"",N5)</f>
        <v>1811</v>
      </c>
      <c r="N15" s="329">
        <f>IF(ISBLANK(N6),"",N6)</f>
        <v>1831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1159</v>
      </c>
      <c r="M19" s="328">
        <f>IF(ISBLANK(K5),"",K5)</f>
        <v>1564</v>
      </c>
      <c r="N19" s="328">
        <f>IF(ISBLANK(K6),"",K6)</f>
        <v>1730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1308</v>
      </c>
      <c r="M20" s="329">
        <f>IF(ISBLANK(N5),"",N5)</f>
        <v>1811</v>
      </c>
      <c r="N20" s="329">
        <f>IF(ISBLANK(N6),"",N6)</f>
        <v>1831</v>
      </c>
      <c r="O20" s="364"/>
    </row>
    <row r="21" spans="1:15" x14ac:dyDescent="0.25">
      <c r="A21" s="322">
        <f>A4</f>
        <v>2020</v>
      </c>
      <c r="B21" s="319">
        <f>IF(ISBLANK(D4),"",D4)</f>
        <v>460</v>
      </c>
      <c r="C21" s="319">
        <f>IF(ISBLANK(C4),"",C4)</f>
        <v>488</v>
      </c>
      <c r="E21" s="322">
        <f>A4</f>
        <v>2020</v>
      </c>
      <c r="F21" s="319">
        <f>IF(ISBLANK(G4),"",G4)</f>
        <v>1041</v>
      </c>
      <c r="G21" s="319">
        <f>IF(ISBLANK(F4),"",F4)</f>
        <v>1048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448</v>
      </c>
      <c r="C22" s="320">
        <f t="shared" ref="C22:C23" si="8">IF(ISBLANK(C5),"",C5)</f>
        <v>495</v>
      </c>
      <c r="E22" s="323">
        <f t="shared" ref="E22:E23" si="9">A5</f>
        <v>2021</v>
      </c>
      <c r="F22" s="320">
        <f t="shared" ref="F22:F23" si="10">IF(ISBLANK(G5),"",G5)</f>
        <v>1145</v>
      </c>
      <c r="G22" s="320">
        <f t="shared" ref="G22:G23" si="11">IF(ISBLANK(F5),"",F5)</f>
        <v>1122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426</v>
      </c>
      <c r="C23" s="321">
        <f t="shared" si="8"/>
        <v>454</v>
      </c>
      <c r="E23" s="324">
        <f t="shared" si="9"/>
        <v>2022</v>
      </c>
      <c r="F23" s="321">
        <f t="shared" si="10"/>
        <v>1014</v>
      </c>
      <c r="G23" s="321">
        <f t="shared" si="11"/>
        <v>927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35</v>
      </c>
      <c r="C5" s="611"/>
      <c r="D5" s="611"/>
      <c r="E5" s="599">
        <v>160</v>
      </c>
      <c r="F5" s="616"/>
      <c r="G5" s="945"/>
      <c r="H5" s="599">
        <v>713</v>
      </c>
      <c r="I5" s="616">
        <v>198</v>
      </c>
      <c r="J5" s="616">
        <v>515</v>
      </c>
      <c r="K5" s="616"/>
      <c r="L5" s="945"/>
    </row>
    <row r="6" spans="1:12" x14ac:dyDescent="0.25">
      <c r="A6" s="286">
        <v>2021</v>
      </c>
      <c r="B6" s="601">
        <v>11</v>
      </c>
      <c r="C6" s="612"/>
      <c r="D6" s="612"/>
      <c r="E6" s="1034">
        <v>161</v>
      </c>
      <c r="F6" s="1028"/>
      <c r="G6" s="980"/>
      <c r="H6" s="1034">
        <v>1003</v>
      </c>
      <c r="I6" s="1028">
        <v>306</v>
      </c>
      <c r="J6" s="1028">
        <v>697</v>
      </c>
      <c r="K6" s="1028"/>
      <c r="L6" s="980"/>
    </row>
    <row r="7" spans="1:12" x14ac:dyDescent="0.25">
      <c r="A7" s="218">
        <v>2022</v>
      </c>
      <c r="B7" s="601">
        <v>17</v>
      </c>
      <c r="C7" s="612"/>
      <c r="D7" s="612"/>
      <c r="E7" s="1034">
        <v>194</v>
      </c>
      <c r="F7" s="1028"/>
      <c r="G7" s="980"/>
      <c r="H7" s="1034">
        <v>940</v>
      </c>
      <c r="I7" s="1028">
        <v>291</v>
      </c>
      <c r="J7" s="1028">
        <v>649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291</v>
      </c>
    </row>
    <row r="15" spans="1:12" ht="30" x14ac:dyDescent="0.25">
      <c r="A15" s="833" t="s">
        <v>1543</v>
      </c>
      <c r="B15" s="623">
        <f>IF(ISBLANK(J7),"",J7)</f>
        <v>649</v>
      </c>
    </row>
    <row r="17" spans="1:2" x14ac:dyDescent="0.25">
      <c r="A17" s="625" t="s">
        <v>1540</v>
      </c>
      <c r="B17" s="621">
        <f>IF(ISBLANK(I7),"",I7)</f>
        <v>291</v>
      </c>
    </row>
    <row r="18" spans="1:2" x14ac:dyDescent="0.25">
      <c r="A18" s="627" t="s">
        <v>1541</v>
      </c>
      <c r="B18" s="623">
        <f>IF(ISBLANK(J7),"",J7)</f>
        <v>649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41.4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41.8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55.5</v>
      </c>
      <c r="C6" s="614">
        <v>25.4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51.8</v>
      </c>
      <c r="C10" s="614">
        <v>32.799999999999997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41.4</v>
      </c>
      <c r="C14" s="73">
        <v>41.8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409.87099999999998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659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41880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430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32660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6573.78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5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2.9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41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409.87099999999998</v>
      </c>
      <c r="C5" s="611">
        <v>371.30099999999999</v>
      </c>
      <c r="D5" s="751">
        <v>41190</v>
      </c>
      <c r="E5" s="751">
        <v>37</v>
      </c>
      <c r="G5" s="358">
        <v>2014</v>
      </c>
      <c r="H5" s="70">
        <v>5263.01</v>
      </c>
      <c r="I5" s="55">
        <v>73</v>
      </c>
      <c r="J5" s="55">
        <v>5190.01</v>
      </c>
      <c r="K5" s="71">
        <v>4</v>
      </c>
    </row>
    <row r="6" spans="1:12" x14ac:dyDescent="0.25">
      <c r="A6" s="286">
        <v>2021</v>
      </c>
      <c r="B6" s="601">
        <v>409.87099999999998</v>
      </c>
      <c r="C6" s="612">
        <v>371.30099999999999</v>
      </c>
      <c r="D6" s="959">
        <v>42057</v>
      </c>
      <c r="E6" s="959">
        <v>38</v>
      </c>
      <c r="G6" s="480">
        <v>2017</v>
      </c>
      <c r="H6" s="212">
        <v>5235.0600000000004</v>
      </c>
      <c r="I6" s="58">
        <v>73</v>
      </c>
      <c r="J6" s="58">
        <v>5162.0600000000004</v>
      </c>
      <c r="K6" s="214">
        <v>4</v>
      </c>
    </row>
    <row r="7" spans="1:12" x14ac:dyDescent="0.25">
      <c r="A7" s="218">
        <v>2022</v>
      </c>
      <c r="B7" s="601">
        <v>409.87099999999998</v>
      </c>
      <c r="C7" s="612">
        <v>371.30099999999999</v>
      </c>
      <c r="D7" s="959">
        <v>42651</v>
      </c>
      <c r="E7" s="959">
        <v>41</v>
      </c>
      <c r="G7" s="482">
        <v>2020</v>
      </c>
      <c r="H7" s="72">
        <v>6573.78</v>
      </c>
      <c r="I7" s="61">
        <v>76</v>
      </c>
      <c r="J7" s="61">
        <v>6497.78</v>
      </c>
      <c r="K7" s="73">
        <v>5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371.30099999999999</v>
      </c>
      <c r="D14" s="631">
        <f>A5</f>
        <v>2020</v>
      </c>
      <c r="E14" s="625">
        <f>IF(ISBLANK(D5),"",D5)</f>
        <v>41190</v>
      </c>
      <c r="F14" s="211"/>
      <c r="G14" s="634" t="s">
        <v>925</v>
      </c>
      <c r="H14" s="621">
        <f>IF(ISBLANK(J7),"",J7)</f>
        <v>6497.78</v>
      </c>
      <c r="I14" s="211"/>
      <c r="J14" s="211"/>
    </row>
    <row r="15" spans="1:12" x14ac:dyDescent="0.25">
      <c r="A15" s="870" t="s">
        <v>16</v>
      </c>
      <c r="B15" s="630">
        <f>IF(ISBLANK(B7),"",B7)</f>
        <v>409.87099999999998</v>
      </c>
      <c r="D15" s="632">
        <f t="shared" ref="D15:D16" si="0">A6</f>
        <v>2021</v>
      </c>
      <c r="E15" s="626">
        <f>IF(ISBLANK(D6),"",D6)</f>
        <v>42057</v>
      </c>
      <c r="F15" s="211"/>
      <c r="G15" s="635" t="s">
        <v>926</v>
      </c>
      <c r="H15" s="623">
        <f>IF(ISBLANK(I7),"",I7)</f>
        <v>76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42651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371.30099999999999</v>
      </c>
      <c r="F19" s="253"/>
      <c r="G19" s="634" t="s">
        <v>529</v>
      </c>
      <c r="H19" s="621">
        <f>IF(ISBLANK(J7),"",J7)</f>
        <v>6497.78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409.87099999999998</v>
      </c>
      <c r="F20" s="253"/>
      <c r="G20" s="635" t="s">
        <v>528</v>
      </c>
      <c r="H20" s="623">
        <f>IF(ISBLANK(I7),"",I7)</f>
        <v>76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2.6</v>
      </c>
      <c r="C5" s="1092">
        <v>41880</v>
      </c>
      <c r="D5" s="1093">
        <v>656</v>
      </c>
      <c r="E5" s="1092">
        <v>30608</v>
      </c>
      <c r="F5" s="1093">
        <v>429</v>
      </c>
    </row>
    <row r="6" spans="1:9" x14ac:dyDescent="0.25">
      <c r="A6" s="218">
        <v>2021</v>
      </c>
      <c r="B6" s="1092">
        <v>2</v>
      </c>
      <c r="C6" s="1092">
        <v>41880</v>
      </c>
      <c r="D6" s="1093">
        <v>656</v>
      </c>
      <c r="E6" s="1092">
        <v>30950</v>
      </c>
      <c r="F6" s="1093">
        <v>429</v>
      </c>
    </row>
    <row r="7" spans="1:9" x14ac:dyDescent="0.25">
      <c r="A7" s="219">
        <v>2022</v>
      </c>
      <c r="B7" s="73">
        <v>2.9</v>
      </c>
      <c r="C7" s="73">
        <v>41880</v>
      </c>
      <c r="D7" s="73">
        <v>659</v>
      </c>
      <c r="E7" s="73">
        <v>32660</v>
      </c>
      <c r="F7" s="73">
        <v>430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18268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10880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7388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68138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40908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27230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3.8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3.7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7607</v>
      </c>
      <c r="C5" s="458">
        <v>5767</v>
      </c>
      <c r="D5" s="458">
        <v>1840</v>
      </c>
      <c r="E5" s="457">
        <v>28593</v>
      </c>
      <c r="F5" s="458">
        <v>20294</v>
      </c>
      <c r="G5" s="458">
        <v>8299</v>
      </c>
      <c r="H5" s="457">
        <v>3.5</v>
      </c>
      <c r="I5" s="763">
        <v>4.5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11718</v>
      </c>
      <c r="C6" s="458">
        <v>7726</v>
      </c>
      <c r="D6" s="458">
        <v>3992</v>
      </c>
      <c r="E6" s="457">
        <v>45615</v>
      </c>
      <c r="F6" s="458">
        <v>29987</v>
      </c>
      <c r="G6" s="458">
        <v>15628</v>
      </c>
      <c r="H6" s="457">
        <v>3.9</v>
      </c>
      <c r="I6" s="763">
        <v>3.9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18268</v>
      </c>
      <c r="C7" s="612">
        <v>10880</v>
      </c>
      <c r="D7" s="612">
        <v>7388</v>
      </c>
      <c r="E7" s="601">
        <v>68138</v>
      </c>
      <c r="F7" s="612">
        <v>40908</v>
      </c>
      <c r="G7" s="612">
        <v>27230</v>
      </c>
      <c r="H7" s="947">
        <v>3.8</v>
      </c>
      <c r="I7" s="948">
        <v>3.7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7607</v>
      </c>
      <c r="C14" s="674">
        <f t="shared" ref="C14:D14" si="0">IF(ISBLANK(C5),"",C5)</f>
        <v>5767</v>
      </c>
      <c r="D14" s="669">
        <f t="shared" si="0"/>
        <v>1840</v>
      </c>
      <c r="F14" s="884">
        <f>A5</f>
        <v>2020</v>
      </c>
      <c r="G14" s="674">
        <f>IF(ISBLANK(E5),"",E5)</f>
        <v>28593</v>
      </c>
      <c r="H14" s="674">
        <f t="shared" ref="H14:I16" si="1">IF(ISBLANK(F5),"",F5)</f>
        <v>20294</v>
      </c>
      <c r="I14" s="669">
        <f t="shared" si="1"/>
        <v>8299</v>
      </c>
      <c r="J14" s="756"/>
      <c r="K14" s="884">
        <f>A5</f>
        <v>2020</v>
      </c>
      <c r="L14" s="674">
        <f>IF(ISBLANK(H5),"",H5)</f>
        <v>3.5</v>
      </c>
      <c r="M14" s="669">
        <f>IF(ISBLANK(I5),"",I5)</f>
        <v>4.5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11718</v>
      </c>
      <c r="C15" s="879">
        <f t="shared" si="3"/>
        <v>7726</v>
      </c>
      <c r="D15" s="886">
        <f t="shared" si="3"/>
        <v>3992</v>
      </c>
      <c r="F15" s="890">
        <f t="shared" ref="F15:F16" si="4">A6</f>
        <v>2021</v>
      </c>
      <c r="G15" s="853">
        <f t="shared" ref="G15:G16" si="5">IF(ISBLANK(E6),"",E6)</f>
        <v>45615</v>
      </c>
      <c r="H15" s="853">
        <f t="shared" si="1"/>
        <v>29987</v>
      </c>
      <c r="I15" s="670">
        <f t="shared" si="1"/>
        <v>15628</v>
      </c>
      <c r="J15" s="211"/>
      <c r="K15" s="890">
        <f t="shared" ref="K15:K16" si="6">A6</f>
        <v>2021</v>
      </c>
      <c r="L15" s="853">
        <f t="shared" ref="L15:M16" si="7">IF(ISBLANK(H6),"",H6)</f>
        <v>3.9</v>
      </c>
      <c r="M15" s="670">
        <f t="shared" si="7"/>
        <v>3.9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18268</v>
      </c>
      <c r="C16" s="888">
        <f t="shared" si="3"/>
        <v>10880</v>
      </c>
      <c r="D16" s="889">
        <f t="shared" si="3"/>
        <v>7388</v>
      </c>
      <c r="F16" s="891">
        <f t="shared" si="4"/>
        <v>2022</v>
      </c>
      <c r="G16" s="676">
        <f t="shared" si="5"/>
        <v>68138</v>
      </c>
      <c r="H16" s="676">
        <f t="shared" si="1"/>
        <v>40908</v>
      </c>
      <c r="I16" s="671">
        <f t="shared" si="1"/>
        <v>27230</v>
      </c>
      <c r="J16" s="211"/>
      <c r="K16" s="891">
        <f t="shared" si="6"/>
        <v>2022</v>
      </c>
      <c r="L16" s="676">
        <f t="shared" si="7"/>
        <v>3.8</v>
      </c>
      <c r="M16" s="671">
        <f t="shared" si="7"/>
        <v>3.7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7607</v>
      </c>
      <c r="C22" s="674">
        <f t="shared" ref="C22:D22" si="8">IF(ISBLANK(C5),"",C5)</f>
        <v>5767</v>
      </c>
      <c r="D22" s="669">
        <f t="shared" si="8"/>
        <v>1840</v>
      </c>
      <c r="F22" s="884">
        <f>A5</f>
        <v>2020</v>
      </c>
      <c r="G22" s="674">
        <f>IF(ISBLANK(E5),"",E5)</f>
        <v>28593</v>
      </c>
      <c r="H22" s="674">
        <f t="shared" ref="H22:I24" si="9">IF(ISBLANK(F5),"",F5)</f>
        <v>20294</v>
      </c>
      <c r="I22" s="669">
        <f t="shared" si="9"/>
        <v>8299</v>
      </c>
      <c r="J22" s="756"/>
      <c r="K22" s="884">
        <f>A5</f>
        <v>2020</v>
      </c>
      <c r="L22" s="674">
        <f>IF(ISBLANK(H5),"",H5)</f>
        <v>3.5</v>
      </c>
      <c r="M22" s="669">
        <f>IF(ISBLANK(I5),"",I5)</f>
        <v>4.5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11718</v>
      </c>
      <c r="C23" s="853">
        <f t="shared" si="11"/>
        <v>7726</v>
      </c>
      <c r="D23" s="670">
        <f t="shared" si="11"/>
        <v>3992</v>
      </c>
      <c r="F23" s="890">
        <f t="shared" ref="F23:F24" si="12">A6</f>
        <v>2021</v>
      </c>
      <c r="G23" s="853">
        <f t="shared" ref="G23:G24" si="13">IF(ISBLANK(E6),"",E6)</f>
        <v>45615</v>
      </c>
      <c r="H23" s="853">
        <f t="shared" si="9"/>
        <v>29987</v>
      </c>
      <c r="I23" s="670">
        <f t="shared" si="9"/>
        <v>15628</v>
      </c>
      <c r="J23" s="211"/>
      <c r="K23" s="890">
        <f t="shared" ref="K23:K24" si="14">A6</f>
        <v>2021</v>
      </c>
      <c r="L23" s="853">
        <f t="shared" ref="L23:M24" si="15">IF(ISBLANK(H6),"",H6)</f>
        <v>3.9</v>
      </c>
      <c r="M23" s="670">
        <f t="shared" si="15"/>
        <v>3.9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18268</v>
      </c>
      <c r="C24" s="676">
        <f t="shared" si="11"/>
        <v>10880</v>
      </c>
      <c r="D24" s="671">
        <f t="shared" si="11"/>
        <v>7388</v>
      </c>
      <c r="F24" s="891">
        <f t="shared" si="12"/>
        <v>2022</v>
      </c>
      <c r="G24" s="676">
        <f t="shared" si="13"/>
        <v>68138</v>
      </c>
      <c r="H24" s="676">
        <f t="shared" si="9"/>
        <v>40908</v>
      </c>
      <c r="I24" s="671">
        <f t="shared" si="9"/>
        <v>27230</v>
      </c>
      <c r="J24" s="211"/>
      <c r="K24" s="891">
        <f t="shared" si="14"/>
        <v>2022</v>
      </c>
      <c r="L24" s="676">
        <f t="shared" si="15"/>
        <v>3.8</v>
      </c>
      <c r="M24" s="671">
        <f t="shared" si="15"/>
        <v>3.7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363</v>
      </c>
      <c r="C3" s="71">
        <v>196</v>
      </c>
      <c r="D3" s="71">
        <v>14.2</v>
      </c>
      <c r="F3" s="105" t="s">
        <v>537</v>
      </c>
      <c r="G3" s="97">
        <f>IF(ISBLANK(B3),"",B3)</f>
        <v>363</v>
      </c>
      <c r="H3" s="97">
        <f>IF(ISBLANK(B4),"",B4)</f>
        <v>516</v>
      </c>
      <c r="I3" s="97">
        <f>IF(ISBLANK(B5),"",B5)</f>
        <v>509</v>
      </c>
      <c r="J3" s="365"/>
    </row>
    <row r="4" spans="1:12" x14ac:dyDescent="0.25">
      <c r="A4" s="286">
        <v>2021</v>
      </c>
      <c r="B4" s="214">
        <v>516</v>
      </c>
      <c r="C4" s="214">
        <v>247</v>
      </c>
      <c r="D4" s="214">
        <v>13.7</v>
      </c>
      <c r="F4" s="130" t="s">
        <v>538</v>
      </c>
      <c r="G4" s="98">
        <f>IF(ISBLANK(C3),"",C3)</f>
        <v>196</v>
      </c>
      <c r="H4" s="98">
        <f>IF(ISBLANK(C4),"",C4)</f>
        <v>247</v>
      </c>
      <c r="I4" s="98">
        <f>IF(ISBLANK(C5),"",C5)</f>
        <v>235</v>
      </c>
      <c r="J4" s="365"/>
    </row>
    <row r="5" spans="1:12" x14ac:dyDescent="0.25">
      <c r="A5" s="218">
        <v>2022</v>
      </c>
      <c r="B5" s="168">
        <v>509</v>
      </c>
      <c r="C5" s="168">
        <v>235</v>
      </c>
      <c r="D5" s="168">
        <v>13.1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363</v>
      </c>
      <c r="H8" s="97">
        <f>IF(ISBLANK(B4),"",B4)</f>
        <v>516</v>
      </c>
      <c r="I8" s="97">
        <f>IF(ISBLANK(B5),"",B5)</f>
        <v>509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196</v>
      </c>
      <c r="H9" s="98">
        <f>IF(ISBLANK(C4),"",C4)</f>
        <v>247</v>
      </c>
      <c r="I9" s="98">
        <f>IF(ISBLANK(C5),"",C5)</f>
        <v>235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14.2</v>
      </c>
      <c r="H13" s="132">
        <f>IF(ISBLANK(D4),"",D4)</f>
        <v>13.7</v>
      </c>
      <c r="I13" s="132">
        <f>IF(ISBLANK(D5),"",D5)</f>
        <v>13.1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2253</v>
      </c>
      <c r="C4" s="110">
        <v>2499</v>
      </c>
      <c r="E4" s="29" t="s">
        <v>540</v>
      </c>
      <c r="F4" s="163">
        <f>B4/($B$22+$C$22)*100</f>
        <v>2.1241290882178245</v>
      </c>
      <c r="G4" s="163">
        <f>C4/($B$22+$C$22)*100</f>
        <v>2.3560579633627801</v>
      </c>
      <c r="J4" s="29" t="s">
        <v>540</v>
      </c>
      <c r="K4" s="163">
        <f>G4</f>
        <v>2.3560579633627801</v>
      </c>
    </row>
    <row r="5" spans="1:11" x14ac:dyDescent="0.25">
      <c r="A5" s="202" t="s">
        <v>541</v>
      </c>
      <c r="B5" s="212">
        <v>2360</v>
      </c>
      <c r="C5" s="160">
        <v>2569</v>
      </c>
      <c r="E5" s="29" t="s">
        <v>541</v>
      </c>
      <c r="F5" s="163">
        <f t="shared" ref="F5:G21" si="0">B5/($B$22+$C$22)*100</f>
        <v>2.2250087209028253</v>
      </c>
      <c r="G5" s="163">
        <f t="shared" si="0"/>
        <v>2.4220539847454909</v>
      </c>
      <c r="J5" s="29" t="s">
        <v>541</v>
      </c>
      <c r="K5" s="163">
        <f t="shared" ref="K5:K21" si="1">G5</f>
        <v>2.4220539847454909</v>
      </c>
    </row>
    <row r="6" spans="1:11" x14ac:dyDescent="0.25">
      <c r="A6" s="202" t="s">
        <v>542</v>
      </c>
      <c r="B6" s="212">
        <v>2489</v>
      </c>
      <c r="C6" s="160">
        <v>2718</v>
      </c>
      <c r="E6" s="29" t="s">
        <v>542</v>
      </c>
      <c r="F6" s="163">
        <f t="shared" si="0"/>
        <v>2.3466299603081069</v>
      </c>
      <c r="G6" s="163">
        <f t="shared" si="0"/>
        <v>2.5625312302601184</v>
      </c>
      <c r="J6" s="29" t="s">
        <v>542</v>
      </c>
      <c r="K6" s="163">
        <f t="shared" si="1"/>
        <v>2.5625312302601184</v>
      </c>
    </row>
    <row r="7" spans="1:11" x14ac:dyDescent="0.25">
      <c r="A7" s="202" t="s">
        <v>543</v>
      </c>
      <c r="B7" s="212">
        <v>2544</v>
      </c>
      <c r="C7" s="160">
        <v>2786</v>
      </c>
      <c r="E7" s="29" t="s">
        <v>543</v>
      </c>
      <c r="F7" s="163">
        <f t="shared" si="0"/>
        <v>2.3984839771088087</v>
      </c>
      <c r="G7" s="163">
        <f t="shared" si="0"/>
        <v>2.6266416510318953</v>
      </c>
      <c r="J7" s="29" t="s">
        <v>543</v>
      </c>
      <c r="K7" s="163">
        <f t="shared" si="1"/>
        <v>2.6266416510318953</v>
      </c>
    </row>
    <row r="8" spans="1:11" x14ac:dyDescent="0.25">
      <c r="A8" s="202" t="s">
        <v>544</v>
      </c>
      <c r="B8" s="212">
        <v>2334</v>
      </c>
      <c r="C8" s="160">
        <v>2588</v>
      </c>
      <c r="E8" s="29" t="s">
        <v>544</v>
      </c>
      <c r="F8" s="163">
        <f t="shared" si="0"/>
        <v>2.2004959129606756</v>
      </c>
      <c r="G8" s="163">
        <f t="shared" si="0"/>
        <v>2.4399671905493698</v>
      </c>
      <c r="J8" s="29" t="s">
        <v>544</v>
      </c>
      <c r="K8" s="163">
        <f t="shared" si="1"/>
        <v>2.4399671905493698</v>
      </c>
    </row>
    <row r="9" spans="1:11" x14ac:dyDescent="0.25">
      <c r="A9" s="202" t="s">
        <v>545</v>
      </c>
      <c r="B9" s="212">
        <v>2566</v>
      </c>
      <c r="C9" s="160">
        <v>2815</v>
      </c>
      <c r="E9" s="29" t="s">
        <v>545</v>
      </c>
      <c r="F9" s="163">
        <f t="shared" si="0"/>
        <v>2.419225583829089</v>
      </c>
      <c r="G9" s="163">
        <f t="shared" si="0"/>
        <v>2.6539828598904465</v>
      </c>
      <c r="J9" s="29" t="s">
        <v>545</v>
      </c>
      <c r="K9" s="163">
        <f t="shared" si="1"/>
        <v>2.6539828598904465</v>
      </c>
    </row>
    <row r="10" spans="1:11" x14ac:dyDescent="0.25">
      <c r="A10" s="202" t="s">
        <v>546</v>
      </c>
      <c r="B10" s="212">
        <v>2799</v>
      </c>
      <c r="C10" s="160">
        <v>3018</v>
      </c>
      <c r="E10" s="29" t="s">
        <v>546</v>
      </c>
      <c r="F10" s="163">
        <f t="shared" si="0"/>
        <v>2.6388980550029699</v>
      </c>
      <c r="G10" s="163">
        <f t="shared" si="0"/>
        <v>2.8453713219003083</v>
      </c>
      <c r="J10" s="29" t="s">
        <v>546</v>
      </c>
      <c r="K10" s="163">
        <f t="shared" si="1"/>
        <v>2.8453713219003083</v>
      </c>
    </row>
    <row r="11" spans="1:11" x14ac:dyDescent="0.25">
      <c r="A11" s="202" t="s">
        <v>547</v>
      </c>
      <c r="B11" s="212">
        <v>3309</v>
      </c>
      <c r="C11" s="160">
        <v>3453</v>
      </c>
      <c r="E11" s="29" t="s">
        <v>547</v>
      </c>
      <c r="F11" s="163">
        <f t="shared" si="0"/>
        <v>3.119726210791292</v>
      </c>
      <c r="G11" s="163">
        <f t="shared" si="0"/>
        <v>3.2554894547785831</v>
      </c>
      <c r="J11" s="29" t="s">
        <v>547</v>
      </c>
      <c r="K11" s="163">
        <f t="shared" si="1"/>
        <v>3.2554894547785831</v>
      </c>
    </row>
    <row r="12" spans="1:11" x14ac:dyDescent="0.25">
      <c r="A12" s="202" t="s">
        <v>548</v>
      </c>
      <c r="B12" s="212">
        <v>3694</v>
      </c>
      <c r="C12" s="160">
        <v>3916</v>
      </c>
      <c r="E12" s="29" t="s">
        <v>548</v>
      </c>
      <c r="F12" s="163">
        <f t="shared" si="0"/>
        <v>3.4827043283962023</v>
      </c>
      <c r="G12" s="163">
        <f t="shared" si="0"/>
        <v>3.6920059962099425</v>
      </c>
      <c r="J12" s="29" t="s">
        <v>548</v>
      </c>
      <c r="K12" s="163">
        <f t="shared" si="1"/>
        <v>3.6920059962099425</v>
      </c>
    </row>
    <row r="13" spans="1:11" x14ac:dyDescent="0.25">
      <c r="A13" s="202" t="s">
        <v>549</v>
      </c>
      <c r="B13" s="212">
        <v>3769</v>
      </c>
      <c r="C13" s="160">
        <v>3966</v>
      </c>
      <c r="E13" s="29" t="s">
        <v>549</v>
      </c>
      <c r="F13" s="163">
        <f t="shared" si="0"/>
        <v>3.5534143513062499</v>
      </c>
      <c r="G13" s="163">
        <f t="shared" si="0"/>
        <v>3.7391460114833075</v>
      </c>
      <c r="J13" s="29" t="s">
        <v>549</v>
      </c>
      <c r="K13" s="163">
        <f t="shared" si="1"/>
        <v>3.7391460114833075</v>
      </c>
    </row>
    <row r="14" spans="1:11" x14ac:dyDescent="0.25">
      <c r="A14" s="202" t="s">
        <v>550</v>
      </c>
      <c r="B14" s="212">
        <v>3591</v>
      </c>
      <c r="C14" s="160">
        <v>3762</v>
      </c>
      <c r="E14" s="29" t="s">
        <v>550</v>
      </c>
      <c r="F14" s="163">
        <f t="shared" si="0"/>
        <v>3.3855958969330704</v>
      </c>
      <c r="G14" s="163">
        <f t="shared" si="0"/>
        <v>3.5468147491679787</v>
      </c>
      <c r="J14" s="29" t="s">
        <v>550</v>
      </c>
      <c r="K14" s="163">
        <f t="shared" si="1"/>
        <v>3.5468147491679787</v>
      </c>
    </row>
    <row r="15" spans="1:11" x14ac:dyDescent="0.25">
      <c r="A15" s="202" t="s">
        <v>551</v>
      </c>
      <c r="B15" s="212">
        <v>4038</v>
      </c>
      <c r="C15" s="160">
        <v>3715</v>
      </c>
      <c r="E15" s="29" t="s">
        <v>551</v>
      </c>
      <c r="F15" s="163">
        <f t="shared" si="0"/>
        <v>3.8070276334769533</v>
      </c>
      <c r="G15" s="163">
        <f t="shared" si="0"/>
        <v>3.5025031348110156</v>
      </c>
      <c r="J15" s="29" t="s">
        <v>551</v>
      </c>
      <c r="K15" s="163">
        <f t="shared" si="1"/>
        <v>3.5025031348110156</v>
      </c>
    </row>
    <row r="16" spans="1:11" x14ac:dyDescent="0.25">
      <c r="A16" s="202" t="s">
        <v>552</v>
      </c>
      <c r="B16" s="212">
        <v>4149</v>
      </c>
      <c r="C16" s="160">
        <v>3608</v>
      </c>
      <c r="E16" s="29" t="s">
        <v>552</v>
      </c>
      <c r="F16" s="163">
        <f t="shared" si="0"/>
        <v>3.9116784673838239</v>
      </c>
      <c r="G16" s="163">
        <f t="shared" si="0"/>
        <v>3.4016235021260144</v>
      </c>
      <c r="J16" s="29" t="s">
        <v>552</v>
      </c>
      <c r="K16" s="163">
        <f t="shared" si="1"/>
        <v>3.4016235021260144</v>
      </c>
    </row>
    <row r="17" spans="1:11" x14ac:dyDescent="0.25">
      <c r="A17" s="202" t="s">
        <v>553</v>
      </c>
      <c r="B17" s="212">
        <v>4739</v>
      </c>
      <c r="C17" s="160">
        <v>3863</v>
      </c>
      <c r="E17" s="29" t="s">
        <v>553</v>
      </c>
      <c r="F17" s="163">
        <f t="shared" si="0"/>
        <v>4.4679306476095295</v>
      </c>
      <c r="G17" s="163">
        <f t="shared" si="0"/>
        <v>3.6420375800201756</v>
      </c>
      <c r="J17" s="29" t="s">
        <v>553</v>
      </c>
      <c r="K17" s="163">
        <f t="shared" si="1"/>
        <v>3.6420375800201756</v>
      </c>
    </row>
    <row r="18" spans="1:11" x14ac:dyDescent="0.25">
      <c r="A18" s="202" t="s">
        <v>554</v>
      </c>
      <c r="B18" s="212">
        <v>4299</v>
      </c>
      <c r="C18" s="160">
        <v>3075</v>
      </c>
      <c r="E18" s="29" t="s">
        <v>554</v>
      </c>
      <c r="F18" s="163">
        <f t="shared" si="0"/>
        <v>4.0530985132039188</v>
      </c>
      <c r="G18" s="163">
        <f t="shared" si="0"/>
        <v>2.8991109393119445</v>
      </c>
      <c r="J18" s="29" t="s">
        <v>554</v>
      </c>
      <c r="K18" s="163">
        <f t="shared" si="1"/>
        <v>2.8991109393119445</v>
      </c>
    </row>
    <row r="19" spans="1:11" x14ac:dyDescent="0.25">
      <c r="A19" s="202" t="s">
        <v>555</v>
      </c>
      <c r="B19" s="212">
        <v>2476</v>
      </c>
      <c r="C19" s="160">
        <v>1541</v>
      </c>
      <c r="E19" s="29" t="s">
        <v>555</v>
      </c>
      <c r="F19" s="163">
        <f t="shared" si="0"/>
        <v>2.3343735563370323</v>
      </c>
      <c r="G19" s="163">
        <f t="shared" si="0"/>
        <v>1.4528552707251077</v>
      </c>
      <c r="J19" s="29" t="s">
        <v>555</v>
      </c>
      <c r="K19" s="163">
        <f t="shared" si="1"/>
        <v>1.4528552707251077</v>
      </c>
    </row>
    <row r="20" spans="1:11" x14ac:dyDescent="0.25">
      <c r="A20" s="202" t="s">
        <v>556</v>
      </c>
      <c r="B20" s="212">
        <v>1842</v>
      </c>
      <c r="C20" s="160">
        <v>1017</v>
      </c>
      <c r="E20" s="29" t="s">
        <v>556</v>
      </c>
      <c r="F20" s="163">
        <f t="shared" si="0"/>
        <v>1.7366381626707648</v>
      </c>
      <c r="G20" s="163">
        <f t="shared" si="0"/>
        <v>0.95882791066024298</v>
      </c>
      <c r="J20" s="29" t="s">
        <v>556</v>
      </c>
      <c r="K20" s="163">
        <f t="shared" si="1"/>
        <v>0.95882791066024298</v>
      </c>
    </row>
    <row r="21" spans="1:11" x14ac:dyDescent="0.25">
      <c r="A21" s="203" t="s">
        <v>557</v>
      </c>
      <c r="B21" s="72">
        <v>1341</v>
      </c>
      <c r="C21" s="111">
        <v>566</v>
      </c>
      <c r="E21" s="31" t="s">
        <v>557</v>
      </c>
      <c r="F21" s="163">
        <f t="shared" si="0"/>
        <v>1.264295209631648</v>
      </c>
      <c r="G21" s="163">
        <f t="shared" si="0"/>
        <v>0.53362497289449118</v>
      </c>
      <c r="J21" s="31" t="s">
        <v>557</v>
      </c>
      <c r="K21" s="210">
        <f t="shared" si="1"/>
        <v>0.53362497289449118</v>
      </c>
    </row>
    <row r="22" spans="1:11" x14ac:dyDescent="0.25">
      <c r="A22" s="309" t="s">
        <v>16</v>
      </c>
      <c r="B22" s="121">
        <f>SUM(B4:B21)</f>
        <v>54592</v>
      </c>
      <c r="C22" s="124">
        <f>SUM(C4:C21)</f>
        <v>51475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6459</v>
      </c>
      <c r="C3" s="110">
        <v>3682</v>
      </c>
      <c r="E3" s="297" t="s">
        <v>709</v>
      </c>
      <c r="F3" s="71">
        <v>54.15</v>
      </c>
      <c r="G3" s="71">
        <v>56.69</v>
      </c>
      <c r="K3" s="122" t="s">
        <v>16</v>
      </c>
      <c r="L3" s="71">
        <v>2.77</v>
      </c>
      <c r="M3" s="71">
        <v>2.5</v>
      </c>
    </row>
    <row r="4" spans="1:16" x14ac:dyDescent="0.25">
      <c r="A4" s="202" t="s">
        <v>704</v>
      </c>
      <c r="B4" s="212">
        <v>7538</v>
      </c>
      <c r="C4" s="160">
        <v>4381</v>
      </c>
      <c r="E4" s="298" t="s">
        <v>710</v>
      </c>
      <c r="F4" s="214">
        <v>38.69</v>
      </c>
      <c r="G4" s="214">
        <v>34.26</v>
      </c>
      <c r="K4" s="215" t="s">
        <v>212</v>
      </c>
      <c r="L4" s="214">
        <v>2.71</v>
      </c>
      <c r="M4" s="214">
        <v>2.4300000000000002</v>
      </c>
      <c r="N4" s="211"/>
    </row>
    <row r="5" spans="1:16" x14ac:dyDescent="0.25">
      <c r="A5" s="202" t="s">
        <v>705</v>
      </c>
      <c r="B5" s="212">
        <v>6082</v>
      </c>
      <c r="C5" s="160">
        <v>2969</v>
      </c>
      <c r="E5" s="298" t="s">
        <v>711</v>
      </c>
      <c r="F5" s="214">
        <v>5.66</v>
      </c>
      <c r="G5" s="214">
        <v>7.22</v>
      </c>
      <c r="K5" s="123" t="s">
        <v>213</v>
      </c>
      <c r="L5" s="73">
        <v>2.86</v>
      </c>
      <c r="M5" s="73">
        <v>2.64</v>
      </c>
      <c r="N5" s="211"/>
    </row>
    <row r="6" spans="1:16" x14ac:dyDescent="0.25">
      <c r="A6" s="202" t="s">
        <v>706</v>
      </c>
      <c r="B6" s="212">
        <v>5270</v>
      </c>
      <c r="C6" s="160">
        <v>2901</v>
      </c>
      <c r="E6" s="298" t="s">
        <v>712</v>
      </c>
      <c r="F6" s="214">
        <v>1.1299999999999999</v>
      </c>
      <c r="G6" s="214">
        <v>1.37</v>
      </c>
      <c r="K6" s="226"/>
      <c r="L6" s="164"/>
      <c r="M6" s="211"/>
    </row>
    <row r="7" spans="1:16" x14ac:dyDescent="0.25">
      <c r="A7" s="202" t="s">
        <v>707</v>
      </c>
      <c r="B7" s="212">
        <v>1742</v>
      </c>
      <c r="C7" s="160">
        <v>1381</v>
      </c>
      <c r="E7" s="299" t="s">
        <v>713</v>
      </c>
      <c r="F7" s="73">
        <v>0.38</v>
      </c>
      <c r="G7" s="73">
        <v>0.46</v>
      </c>
      <c r="K7" s="227"/>
      <c r="L7" s="211"/>
      <c r="M7" s="211"/>
    </row>
    <row r="8" spans="1:16" x14ac:dyDescent="0.25">
      <c r="A8" s="203" t="s">
        <v>708</v>
      </c>
      <c r="B8" s="72">
        <v>994</v>
      </c>
      <c r="C8" s="111">
        <v>1071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22.471772963075985</v>
      </c>
      <c r="C13" s="301">
        <f>B3/SUM(B3:B8)*100</f>
        <v>22.99804165924871</v>
      </c>
      <c r="E13" s="217" t="s">
        <v>836</v>
      </c>
      <c r="F13" s="289">
        <f>IF(ISBLANK(F3),"",F3)</f>
        <v>54.15</v>
      </c>
      <c r="G13" s="289">
        <f>IF(ISBLANK(G3),"",G3)</f>
        <v>56.69</v>
      </c>
    </row>
    <row r="14" spans="1:16" x14ac:dyDescent="0.25">
      <c r="A14" s="220" t="s">
        <v>825</v>
      </c>
      <c r="B14" s="305">
        <f>C4/SUM(C3:C8)*100</f>
        <v>26.737870003051572</v>
      </c>
      <c r="C14" s="302">
        <f>B4/SUM(B3:B8)*100</f>
        <v>26.839950151326331</v>
      </c>
      <c r="E14" s="286" t="s">
        <v>837</v>
      </c>
      <c r="F14" s="290">
        <f t="shared" ref="F14:G17" si="0">IF(ISBLANK(F4),"",F4)</f>
        <v>38.69</v>
      </c>
      <c r="G14" s="290">
        <f t="shared" si="0"/>
        <v>34.26</v>
      </c>
    </row>
    <row r="15" spans="1:16" x14ac:dyDescent="0.25">
      <c r="A15" s="220" t="s">
        <v>826</v>
      </c>
      <c r="B15" s="305">
        <f>C5/SUM(C3:C8)*100</f>
        <v>18.120231919438513</v>
      </c>
      <c r="C15" s="302">
        <f>B5/SUM(B3:B8)*100</f>
        <v>21.655688089727612</v>
      </c>
      <c r="E15" s="286" t="s">
        <v>838</v>
      </c>
      <c r="F15" s="290">
        <f t="shared" si="0"/>
        <v>5.66</v>
      </c>
      <c r="G15" s="290">
        <f t="shared" si="0"/>
        <v>7.22</v>
      </c>
    </row>
    <row r="16" spans="1:16" x14ac:dyDescent="0.25">
      <c r="A16" s="220" t="s">
        <v>827</v>
      </c>
      <c r="B16" s="305">
        <f>C6/SUM(C3:C8)*100</f>
        <v>17.705218187366494</v>
      </c>
      <c r="C16" s="302">
        <f>B6/SUM(B3:B8)*100</f>
        <v>18.764465016912943</v>
      </c>
      <c r="E16" s="286" t="s">
        <v>839</v>
      </c>
      <c r="F16" s="290">
        <f t="shared" si="0"/>
        <v>1.1299999999999999</v>
      </c>
      <c r="G16" s="290">
        <f t="shared" si="0"/>
        <v>1.37</v>
      </c>
    </row>
    <row r="17" spans="1:18" x14ac:dyDescent="0.25">
      <c r="A17" s="220" t="s">
        <v>828</v>
      </c>
      <c r="B17" s="305">
        <f>C7/SUM(C3:C8)*100</f>
        <v>8.4284406469331703</v>
      </c>
      <c r="C17" s="302">
        <f>B7/SUM(B3:B8)*100</f>
        <v>6.2025992522698949</v>
      </c>
      <c r="E17" s="219" t="s">
        <v>840</v>
      </c>
      <c r="F17" s="291">
        <f t="shared" si="0"/>
        <v>0.38</v>
      </c>
      <c r="G17" s="291">
        <f t="shared" si="0"/>
        <v>0.46</v>
      </c>
    </row>
    <row r="18" spans="1:18" x14ac:dyDescent="0.25">
      <c r="A18" s="221" t="s">
        <v>829</v>
      </c>
      <c r="B18" s="306">
        <f>C8/SUM(C3:C8)*100</f>
        <v>6.5364662801342694</v>
      </c>
      <c r="C18" s="303">
        <f>B8/SUM(B3:B8)*100</f>
        <v>3.5392558305145094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22.471772963075985</v>
      </c>
      <c r="C22" s="301">
        <f>C13</f>
        <v>22.99804165924871</v>
      </c>
    </row>
    <row r="23" spans="1:18" x14ac:dyDescent="0.25">
      <c r="A23" s="220" t="s">
        <v>831</v>
      </c>
      <c r="B23" s="305">
        <f t="shared" ref="B23:C27" si="1">B14</f>
        <v>26.737870003051572</v>
      </c>
      <c r="C23" s="302">
        <f t="shared" si="1"/>
        <v>26.839950151326331</v>
      </c>
    </row>
    <row r="24" spans="1:18" x14ac:dyDescent="0.25">
      <c r="A24" s="307" t="s">
        <v>832</v>
      </c>
      <c r="B24" s="305">
        <f t="shared" si="1"/>
        <v>18.120231919438513</v>
      </c>
      <c r="C24" s="302">
        <f t="shared" si="1"/>
        <v>21.655688089727612</v>
      </c>
    </row>
    <row r="25" spans="1:18" x14ac:dyDescent="0.25">
      <c r="A25" s="220" t="s">
        <v>833</v>
      </c>
      <c r="B25" s="305">
        <f t="shared" si="1"/>
        <v>17.705218187366494</v>
      </c>
      <c r="C25" s="302">
        <f t="shared" si="1"/>
        <v>18.764465016912943</v>
      </c>
    </row>
    <row r="26" spans="1:18" x14ac:dyDescent="0.25">
      <c r="A26" s="220" t="s">
        <v>834</v>
      </c>
      <c r="B26" s="305">
        <f t="shared" si="1"/>
        <v>8.4284406469331703</v>
      </c>
      <c r="C26" s="302">
        <f t="shared" si="1"/>
        <v>6.2025992522698949</v>
      </c>
    </row>
    <row r="27" spans="1:18" x14ac:dyDescent="0.25">
      <c r="A27" s="308" t="s">
        <v>835</v>
      </c>
      <c r="B27" s="306">
        <f t="shared" si="1"/>
        <v>6.5364662801342694</v>
      </c>
      <c r="C27" s="303">
        <f t="shared" si="1"/>
        <v>3.5392558305145094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8303</v>
      </c>
      <c r="C34" s="110">
        <v>4115</v>
      </c>
      <c r="E34" s="297" t="s">
        <v>709</v>
      </c>
      <c r="F34" s="71">
        <v>56.69</v>
      </c>
      <c r="G34" s="211"/>
      <c r="K34" s="122" t="s">
        <v>16</v>
      </c>
      <c r="L34" s="71">
        <v>2.5</v>
      </c>
      <c r="M34" s="211"/>
    </row>
    <row r="35" spans="1:16" x14ac:dyDescent="0.25">
      <c r="A35" s="202" t="s">
        <v>704</v>
      </c>
      <c r="B35" s="212">
        <v>7983</v>
      </c>
      <c r="C35" s="160">
        <v>4134</v>
      </c>
      <c r="E35" s="298" t="s">
        <v>710</v>
      </c>
      <c r="F35" s="214">
        <v>34.26</v>
      </c>
      <c r="G35" s="211"/>
      <c r="K35" s="215" t="s">
        <v>212</v>
      </c>
      <c r="L35" s="214">
        <v>2.4300000000000002</v>
      </c>
      <c r="M35" s="211"/>
      <c r="N35" s="29" t="s">
        <v>876</v>
      </c>
    </row>
    <row r="36" spans="1:16" x14ac:dyDescent="0.25">
      <c r="A36" s="202" t="s">
        <v>705</v>
      </c>
      <c r="B36" s="212">
        <v>5207</v>
      </c>
      <c r="C36" s="160">
        <v>2489</v>
      </c>
      <c r="E36" s="298" t="s">
        <v>711</v>
      </c>
      <c r="F36" s="214">
        <v>7.22</v>
      </c>
      <c r="G36" s="211"/>
      <c r="K36" s="123" t="s">
        <v>213</v>
      </c>
      <c r="L36" s="73">
        <v>2.64</v>
      </c>
      <c r="M36" s="211"/>
      <c r="N36" s="288">
        <v>2022</v>
      </c>
    </row>
    <row r="37" spans="1:16" x14ac:dyDescent="0.25">
      <c r="A37" s="202" t="s">
        <v>706</v>
      </c>
      <c r="B37" s="212">
        <v>3851</v>
      </c>
      <c r="C37" s="160">
        <v>1893</v>
      </c>
      <c r="E37" s="298" t="s">
        <v>712</v>
      </c>
      <c r="F37" s="214">
        <v>1.37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1363</v>
      </c>
      <c r="C38" s="160">
        <v>1127</v>
      </c>
      <c r="E38" s="299" t="s">
        <v>713</v>
      </c>
      <c r="F38" s="73">
        <v>0.46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651</v>
      </c>
      <c r="C39" s="111">
        <v>848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28.173353416404218</v>
      </c>
      <c r="C44" s="301">
        <f>B34/SUM(B34:B39)*100</f>
        <v>30.34944074859273</v>
      </c>
      <c r="E44" s="217" t="s">
        <v>836</v>
      </c>
      <c r="F44" s="289">
        <f>IF(ISBLANK(F34),"",F34)</f>
        <v>56.69</v>
      </c>
    </row>
    <row r="45" spans="1:16" x14ac:dyDescent="0.25">
      <c r="A45" s="220" t="s">
        <v>825</v>
      </c>
      <c r="B45" s="305">
        <f>C35/SUM(C34:C39)*100</f>
        <v>28.30343694372176</v>
      </c>
      <c r="C45" s="302">
        <f>B35/SUM(B34:B39)*100</f>
        <v>29.179764602675633</v>
      </c>
      <c r="E45" s="286" t="s">
        <v>837</v>
      </c>
      <c r="F45" s="290">
        <f t="shared" ref="F45:F48" si="2">IF(ISBLANK(F35),"",F35)</f>
        <v>34.26</v>
      </c>
    </row>
    <row r="46" spans="1:16" x14ac:dyDescent="0.25">
      <c r="A46" s="220" t="s">
        <v>826</v>
      </c>
      <c r="B46" s="305">
        <f>C36/SUM(C34:C39)*100</f>
        <v>17.040942078597837</v>
      </c>
      <c r="C46" s="302">
        <f>B36/SUM(B34:B39)*100</f>
        <v>19.032824036844797</v>
      </c>
      <c r="E46" s="286" t="s">
        <v>838</v>
      </c>
      <c r="F46" s="290">
        <f t="shared" si="2"/>
        <v>7.22</v>
      </c>
    </row>
    <row r="47" spans="1:16" x14ac:dyDescent="0.25">
      <c r="A47" s="220" t="s">
        <v>827</v>
      </c>
      <c r="B47" s="305">
        <f>C37/SUM(C34:C39)*100</f>
        <v>12.960427221689717</v>
      </c>
      <c r="C47" s="302">
        <f>B37/SUM(B34:B39)*100</f>
        <v>14.076321368521091</v>
      </c>
      <c r="E47" s="286" t="s">
        <v>839</v>
      </c>
      <c r="F47" s="290">
        <f t="shared" si="2"/>
        <v>1.37</v>
      </c>
    </row>
    <row r="48" spans="1:16" x14ac:dyDescent="0.25">
      <c r="A48" s="220" t="s">
        <v>828</v>
      </c>
      <c r="B48" s="305">
        <f>C38/SUM(C34:C39)*100</f>
        <v>7.7160071203614953</v>
      </c>
      <c r="C48" s="302">
        <f>B38/SUM(B34:B39)*100</f>
        <v>4.9820893340156447</v>
      </c>
      <c r="E48" s="219" t="s">
        <v>840</v>
      </c>
      <c r="F48" s="291">
        <f t="shared" si="2"/>
        <v>0.46</v>
      </c>
    </row>
    <row r="49" spans="1:3" x14ac:dyDescent="0.25">
      <c r="A49" s="221" t="s">
        <v>829</v>
      </c>
      <c r="B49" s="306">
        <f>C39/SUM(C34:C39)*100</f>
        <v>5.8058332192249757</v>
      </c>
      <c r="C49" s="303">
        <f>B39/SUM(B34:B39)*100</f>
        <v>2.3795599093500988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28.173353416404218</v>
      </c>
      <c r="C53" s="301">
        <f>C44</f>
        <v>30.34944074859273</v>
      </c>
    </row>
    <row r="54" spans="1:3" x14ac:dyDescent="0.25">
      <c r="A54" s="220" t="s">
        <v>831</v>
      </c>
      <c r="B54" s="305">
        <f t="shared" ref="B54:C54" si="3">B45</f>
        <v>28.30343694372176</v>
      </c>
      <c r="C54" s="302">
        <f t="shared" si="3"/>
        <v>29.179764602675633</v>
      </c>
    </row>
    <row r="55" spans="1:3" x14ac:dyDescent="0.25">
      <c r="A55" s="307" t="s">
        <v>832</v>
      </c>
      <c r="B55" s="305">
        <f t="shared" ref="B55:C55" si="4">B46</f>
        <v>17.040942078597837</v>
      </c>
      <c r="C55" s="302">
        <f t="shared" si="4"/>
        <v>19.032824036844797</v>
      </c>
    </row>
    <row r="56" spans="1:3" x14ac:dyDescent="0.25">
      <c r="A56" s="220" t="s">
        <v>833</v>
      </c>
      <c r="B56" s="305">
        <f t="shared" ref="B56:C56" si="5">B47</f>
        <v>12.960427221689717</v>
      </c>
      <c r="C56" s="302">
        <f t="shared" si="5"/>
        <v>14.076321368521091</v>
      </c>
    </row>
    <row r="57" spans="1:3" x14ac:dyDescent="0.25">
      <c r="A57" s="220" t="s">
        <v>834</v>
      </c>
      <c r="B57" s="305">
        <f t="shared" ref="B57:C57" si="6">B48</f>
        <v>7.7160071203614953</v>
      </c>
      <c r="C57" s="302">
        <f t="shared" si="6"/>
        <v>4.9820893340156447</v>
      </c>
    </row>
    <row r="58" spans="1:3" x14ac:dyDescent="0.25">
      <c r="A58" s="308" t="s">
        <v>835</v>
      </c>
      <c r="B58" s="306">
        <f t="shared" ref="B58:C58" si="7">B49</f>
        <v>5.8058332192249757</v>
      </c>
      <c r="C58" s="303">
        <f t="shared" si="7"/>
        <v>2.3795599093500988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2024-04-26T07:43:26Z</dcterms:modified>
</cp:coreProperties>
</file>