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<sst xmlns="http://schemas.openxmlformats.org/spreadsheetml/2006/main" count="6316" uniqueCount="2914">
  <si>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</si>
  <si>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</si>
  <si>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</si>
  <si>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</si>
  <si>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</si>
  <si>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</si>
  <si>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</si>
  <si>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</si>
  <si>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</si>
  <si>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</si>
  <si>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</si>
  <si>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</si>
  <si>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</si>
  <si>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</si>
  <si>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</si>
  <si>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</si>
  <si>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</si>
  <si>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</si>
  <si>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</si>
  <si>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</si>
  <si>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</si>
  <si>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</si>
  <si>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</si>
  <si>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</si>
  <si>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</si>
  <si>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</si>
  <si>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</si>
  <si>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</si>
  <si>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</si>
  <si>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</si>
  <si>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</si>
  <si>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</si>
  <si>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</si>
  <si>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</si>
  <si>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</si>
  <si>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</si>
  <si>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</si>
  <si>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</si>
  <si>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</si>
  <si>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</si>
  <si>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</si>
  <si>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</si>
  <si>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</si>
  <si>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</si>
  <si>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</si>
  <si>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</si>
  <si>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</si>
  <si>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</si>
  <si>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</si>
  <si>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</si>
  <si>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</si>
  <si>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</si>
  <si>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</si>
  <si>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</si>
  <si>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</si>
  <si>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</si>
  <si>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</si>
  <si>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</si>
  <si>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</si>
  <si>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</si>
  <si>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</si>
  <si>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</si>
  <si>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</si>
  <si>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</si>
  <si>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</si>
  <si>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</si>
  <si>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</si>
  <si>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</si>
  <si>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</si>
  <si>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</si>
  <si>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</si>
  <si>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</si>
  <si>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</si>
  <si>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</si>
  <si>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</si>
  <si>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</si>
  <si>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</si>
  <si>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</si>
  <si>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</si>
  <si>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</si>
  <si>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</si>
  <si>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</si>
  <si>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</si>
  <si>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</si>
  <si>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</si>
  <si>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</si>
  <si>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</si>
  <si>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</si>
  <si>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</si>
  <si>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</si>
  <si>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</si>
  <si>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</si>
  <si>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</si>
  <si>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</si>
  <si>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</si>
  <si>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</si>
  <si>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</si>
  <si>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</si>
  <si>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</si>
  <si>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</si>
  <si>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</si>
  <si>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</si>
  <si>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</si>
  <si>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</si>
  <si>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</si>
  <si>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</si>
  <si>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</si>
  <si>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</si>
  <si>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</si>
  <si>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</si>
  <si>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</si>
  <si>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</si>
  <si>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</si>
  <si>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</si>
  <si>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</si>
  <si>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</si>
  <si>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</si>
  <si>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</si>
  <si>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</si>
  <si>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</si>
  <si>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</si>
  <si>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</si>
  <si>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</si>
  <si>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</si>
  <si>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</si>
  <si>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</si>
  <si>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</si>
  <si>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</si>
  <si>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</si>
  <si>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</si>
  <si>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</si>
  <si>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</si>
  <si>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</si>
  <si>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</si>
  <si>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</si>
  <si>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</si>
  <si>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</si>
  <si>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</si>
  <si>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</si>
  <si>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</si>
  <si>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</si>
  <si>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</si>
  <si>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</si>
  <si>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</si>
  <si>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</si>
  <si>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</si>
  <si>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</si>
  <si>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</si>
  <si>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</si>
  <si>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</si>
  <si>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</si>
  <si>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</si>
  <si>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</si>
  <si>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</si>
  <si>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</si>
  <si>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</si>
  <si>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</si>
  <si>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</si>
  <si>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</si>
  <si>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</si>
  <si>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</si>
  <si>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</si>
  <si>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</si>
  <si>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</si>
  <si>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</si>
  <si>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</si>
  <si>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</si>
  <si>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</si>
  <si>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</si>
  <si>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</si>
  <si>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</si>
  <si>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</si>
  <si>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</si>
  <si>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</si>
  <si>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</si>
  <si>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</si>
  <si>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</si>
  <si>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</si>
  <si>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</si>
  <si>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</si>
  <si>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</si>
  <si>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</si>
  <si>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</si>
  <si>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</si>
  <si>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</si>
  <si>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</si>
  <si>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</si>
  <si>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</si>
  <si>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</si>
  <si>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</si>
  <si>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</si>
  <si>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</si>
  <si>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</si>
  <si>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</si>
  <si>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</si>
  <si>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</si>
  <si>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</si>
  <si>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</si>
  <si>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</si>
  <si>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</si>
  <si>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</si>
  <si>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</si>
  <si>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</si>
  <si>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</si>
  <si>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</si>
  <si>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</si>
  <si>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</si>
  <si>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</si>
  <si>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</si>
  <si>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</si>
  <si>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</si>
  <si>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</si>
  <si>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</si>
  <si>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</si>
  <si>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</si>
  <si>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</si>
  <si>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</si>
  <si>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</si>
  <si>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</si>
  <si>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</si>
  <si>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</si>
  <si>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</si>
  <si>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</si>
  <si>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</si>
  <si>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</si>
  <si>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</si>
  <si>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</si>
  <si>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</si>
  <si>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</si>
  <si>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</si>
  <si>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</si>
  <si>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</si>
  <si>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</si>
  <si>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</si>
  <si>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</si>
  <si>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</si>
  <si>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</si>
  <si>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</si>
  <si>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</si>
  <si>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</si>
  <si>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</si>
  <si>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</si>
  <si>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</si>
  <si>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</si>
  <si>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</si>
  <si>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</si>
  <si>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</si>
  <si>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</si>
  <si>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</si>
  <si>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</si>
  <si>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</si>
  <si>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</si>
  <si>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</si>
  <si>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</si>
  <si>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</si>
  <si>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</si>
  <si>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</si>
  <si>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</si>
  <si>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</si>
  <si>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</si>
  <si>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</si>
  <si>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</si>
  <si>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</si>
  <si>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</si>
  <si>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</si>
  <si>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</si>
  <si>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</si>
  <si>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</si>
  <si>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</si>
  <si>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</si>
  <si>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</si>
  <si>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</si>
  <si>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</si>
  <si>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</si>
  <si>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</si>
  <si>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</si>
  <si>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</si>
  <si>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</si>
  <si>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</si>
  <si>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</si>
  <si>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</si>
  <si>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</si>
  <si>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</si>
  <si>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</si>
  <si>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</si>
  <si>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</si>
  <si>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</si>
  <si>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</si>
  <si>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</si>
  <si>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</si>
  <si>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</si>
  <si>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</si>
  <si>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</si>
  <si>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</si>
  <si>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</si>
  <si>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</si>
  <si>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</si>
  <si>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</si>
  <si>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</si>
  <si>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</si>
  <si>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</si>
  <si>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</si>
  <si>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</si>
  <si>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</si>
  <si>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</si>
  <si>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</si>
  <si>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</si>
  <si>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</si>
  <si>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</si>
  <si>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</si>
  <si>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</si>
  <si>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</si>
  <si>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</si>
  <si>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</si>
  <si>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</si>
  <si>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</si>
  <si>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</si>
  <si>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</si>
  <si>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</si>
  <si>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</si>
  <si>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</si>
  <si>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</si>
  <si>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</si>
  <si>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</si>
  <si>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</si>
  <si>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</si>
  <si>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</si>
  <si>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</si>
  <si>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</si>
  <si>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</si>
  <si>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</si>
  <si>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</si>
  <si>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</si>
  <si>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</si>
  <si>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</si>
  <si>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</si>
  <si>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</si>
  <si>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</si>
  <si>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</si>
  <si>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</si>
  <si>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</si>
  <si>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</si>
  <si>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</si>
  <si>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</si>
  <si>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</si>
  <si>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</si>
  <si>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</si>
  <si>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</si>
  <si>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</si>
  <si>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</si>
  <si>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</si>
  <si>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</si>
  <si>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</si>
  <si>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</si>
  <si>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</si>
  <si>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</si>
  <si>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</si>
  <si>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</si>
  <si>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</si>
  <si>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</si>
  <si>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</si>
  <si>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</si>
  <si>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</si>
  <si>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</si>
  <si>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</si>
  <si>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</si>
  <si>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</si>
  <si>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</si>
  <si>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</si>
  <si>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</si>
  <si>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</si>
  <si>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</si>
  <si>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</si>
  <si>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</si>
  <si>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</si>
  <si>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</si>
  <si>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</si>
  <si>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</si>
  <si>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</si>
  <si>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</si>
  <si>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</si>
  <si>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</si>
  <si>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</si>
  <si>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</si>
  <si>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</si>
  <si>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</si>
  <si>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</si>
  <si>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</si>
  <si>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</si>
  <si>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</si>
  <si>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</si>
  <si>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</si>
  <si>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</si>
  <si>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</si>
  <si>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</si>
  <si>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</si>
  <si>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</si>
  <si>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</si>
  <si>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</si>
  <si>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</si>
  <si>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</si>
  <si>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</si>
  <si>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</si>
  <si>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</si>
  <si>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</si>
  <si>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</si>
  <si>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</si>
  <si>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</si>
  <si>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</si>
  <si>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</si>
  <si>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</si>
  <si>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</si>
  <si>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</si>
  <si>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</si>
  <si>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</si>
  <si>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</si>
  <si>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</si>
  <si>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</si>
  <si>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</si>
  <si>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</si>
  <si>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</si>
  <si>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</si>
  <si>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</si>
  <si>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</si>
  <si>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</si>
  <si>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</si>
  <si>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</si>
  <si>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</si>
  <si>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</si>
  <si>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</si>
  <si>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</si>
  <si>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</si>
  <si>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</si>
  <si>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</si>
  <si>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</si>
  <si>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</si>
  <si>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</si>
  <si>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</si>
  <si>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</si>
  <si>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</si>
  <si>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</si>
  <si>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</si>
  <si>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</si>
  <si>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</si>
  <si>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</si>
  <si>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</si>
  <si>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</si>
  <si>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</si>
  <si>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</si>
  <si>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</si>
  <si>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</si>
  <si>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</si>
  <si>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</si>
  <si>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</si>
  <si>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</si>
  <si>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</si>
  <si>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</si>
  <si>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</si>
  <si>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</si>
  <si>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</si>
  <si>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</si>
  <si>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</si>
  <si>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</si>
  <si>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</si>
  <si>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</si>
  <si>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</si>
  <si>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</si>
  <si>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</si>
  <si>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</si>
  <si>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</si>
  <si>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</si>
  <si>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</si>
  <si>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</si>
  <si>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</si>
  <si>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</si>
  <si>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</si>
  <si>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</si>
  <si>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</si>
  <si>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</si>
  <si>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</si>
  <si>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</si>
  <si>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</si>
  <si>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</si>
  <si>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</si>
  <si>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</si>
  <si>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</si>
  <si>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</si>
  <si>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</si>
  <si>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</si>
  <si>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</si>
  <si>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</si>
  <si>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</si>
  <si>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</si>
  <si>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</si>
  <si>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</si>
  <si>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</si>
  <si>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</si>
  <si>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</si>
  <si>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</si>
  <si>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</si>
  <si>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</si>
  <si>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</si>
  <si>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</si>
  <si>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</si>
  <si>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</si>
  <si>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</si>
  <si>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</si>
  <si>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</si>
  <si>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</si>
  <si>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</si>
  <si>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</si>
  <si>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</si>
  <si>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</si>
  <si>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</si>
  <si>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</si>
  <si>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</si>
  <si>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</si>
  <si>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</si>
  <si>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</si>
  <si>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</si>
  <si>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</si>
  <si>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</si>
  <si>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</si>
  <si>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</si>
  <si>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</si>
  <si>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</si>
  <si>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</si>
  <si>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</si>
  <si>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</si>
  <si>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</si>
  <si>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</si>
  <si>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</si>
  <si>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</si>
  <si>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</si>
  <si>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</si>
  <si>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</si>
  <si>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</si>
  <si>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</si>
  <si>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</si>
  <si>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</si>
  <si>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</si>
  <si>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</si>
  <si>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</si>
  <si>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</si>
  <si>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</si>
  <si>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</si>
  <si>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</si>
  <si>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</si>
  <si>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</si>
  <si>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</si>
  <si>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</si>
  <si>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</si>
  <si>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</si>
  <si>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</si>
  <si>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</si>
  <si>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</si>
  <si>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</si>
  <si>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</si>
  <si>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</si>
  <si>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</si>
  <si>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</si>
  <si>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</si>
  <si>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</si>
  <si>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</si>
  <si>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</si>
  <si>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</si>
  <si>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</si>
  <si>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</si>
  <si>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</si>
  <si>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</si>
  <si>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</si>
  <si>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</si>
  <si>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</si>
  <si>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</si>
  <si>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</si>
  <si>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</si>
  <si>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</si>
  <si>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</si>
  <si>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</si>
  <si>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</si>
  <si>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</si>
  <si>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</si>
  <si>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</si>
  <si>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</si>
  <si>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</si>
  <si>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</si>
  <si>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</si>
  <si>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</si>
  <si>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</si>
  <si>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</si>
  <si>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</si>
  <si>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</si>
  <si>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</si>
  <si>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</si>
  <si>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</si>
  <si>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</si>
  <si>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</si>
  <si>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</si>
  <si>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</si>
  <si>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</si>
  <si>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</si>
  <si>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</si>
  <si>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</si>
  <si>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</si>
  <si>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</si>
  <si>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</si>
  <si>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</si>
  <si>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</si>
  <si>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</si>
  <si>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</si>
  <si>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</si>
  <si>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</si>
  <si>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</si>
  <si>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</si>
  <si>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</si>
  <si>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</si>
  <si>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</si>
  <si>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</si>
  <si>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</si>
  <si>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</si>
  <si>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</si>
  <si>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</si>
  <si>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</si>
  <si>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</si>
  <si>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</si>
  <si>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</si>
  <si>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</si>
  <si>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</si>
  <si>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</si>
  <si>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</si>
  <si>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</si>
  <si>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</si>
  <si>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</si>
  <si>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</si>
  <si>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</si>
  <si>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</si>
  <si>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</si>
  <si>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</si>
  <si>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</si>
  <si>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</si>
  <si>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</si>
  <si>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</si>
  <si>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</si>
  <si>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</si>
  <si>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</si>
  <si>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</si>
  <si>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</si>
  <si>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</si>
  <si>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</si>
  <si>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</si>
  <si>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</si>
  <si>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</si>
  <si>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</si>
  <si>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</si>
  <si>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</si>
  <si>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</si>
  <si>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</si>
  <si>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</si>
  <si>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</si>
  <si>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</si>
  <si>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</si>
  <si>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</si>
  <si>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</si>
  <si>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</si>
  <si>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</si>
  <si>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</si>
  <si>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</si>
  <si>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</si>
  <si>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</si>
  <si>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</si>
  <si>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</si>
  <si>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</si>
  <si>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</si>
  <si>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</si>
  <si>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</si>
  <si>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</si>
  <si>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</si>
  <si>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</si>
  <si>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</si>
  <si>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</si>
  <si>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</si>
  <si>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</si>
  <si>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</si>
  <si>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</si>
  <si>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</si>
  <si>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</si>
  <si>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</si>
  <si>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</si>
  <si>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</si>
  <si>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</si>
  <si>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</si>
  <si>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</si>
  <si>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</si>
  <si>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</si>
  <si>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</si>
  <si>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</si>
  <si>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</si>
  <si>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</si>
  <si>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</si>
  <si>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</si>
  <si>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</si>
  <si>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</si>
  <si>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</si>
  <si>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</si>
  <si>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</si>
  <si>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</si>
  <si>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</si>
  <si>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</si>
  <si>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</si>
  <si>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</si>
  <si>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</si>
  <si>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</si>
  <si>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</si>
  <si>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</si>
  <si>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</si>
  <si>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</si>
  <si>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</si>
  <si>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</si>
  <si>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</si>
  <si>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</si>
  <si>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</si>
  <si>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</si>
  <si>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</si>
  <si>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</si>
  <si>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</si>
  <si>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</si>
  <si>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</si>
  <si>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</si>
  <si>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</si>
  <si>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</si>
  <si>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</si>
  <si>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</si>
  <si>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</si>
  <si>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</si>
  <si>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</si>
  <si>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</si>
  <si>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</si>
  <si>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</si>
  <si>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</si>
  <si>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</si>
  <si>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</si>
  <si>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</si>
  <si>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</si>
  <si>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</si>
  <si>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</si>
  <si>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</si>
  <si>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</si>
  <si>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</si>
  <si>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</si>
  <si>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</si>
  <si>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</si>
  <si>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</si>
  <si>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</si>
  <si>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</si>
  <si>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</si>
  <si>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</si>
  <si>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</si>
  <si>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</si>
  <si>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</si>
  <si>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</si>
  <si>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</si>
  <si>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</si>
  <si>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</si>
  <si>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</si>
  <si>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</si>
  <si>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</si>
  <si>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</si>
  <si>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</si>
  <si>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</si>
  <si>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</si>
  <si>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</si>
  <si>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</si>
  <si>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</si>
  <si>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</si>
  <si>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</si>
  <si>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</si>
  <si>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</si>
  <si>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</si>
  <si>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</si>
  <si>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</si>
  <si>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</si>
  <si>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</si>
  <si>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</si>
  <si>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</si>
  <si>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</si>
  <si>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</si>
  <si>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</si>
  <si>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</si>
  <si>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</si>
  <si>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</si>
  <si>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</si>
  <si>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</si>
  <si>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</si>
  <si>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</si>
  <si>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</si>
  <si>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</si>
  <si>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</si>
  <si>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</si>
  <si>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</si>
  <si>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</si>
  <si>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</si>
  <si>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</si>
  <si>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</si>
  <si>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</si>
  <si>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</si>
  <si>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</si>
  <si>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</si>
  <si>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</si>
  <si>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</si>
  <si>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</si>
  <si>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</si>
  <si>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</si>
  <si>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</si>
  <si>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</si>
  <si>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</si>
  <si>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</si>
  <si>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</si>
  <si>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</si>
  <si>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</si>
  <si>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</si>
  <si>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</si>
  <si>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</si>
  <si>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</si>
  <si>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</si>
  <si>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</si>
  <si>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</si>
  <si>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</si>
  <si>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</si>
  <si>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</si>
  <si>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</si>
  <si>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</si>
  <si>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</si>
  <si>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</si>
  <si>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</si>
  <si>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</si>
  <si>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</si>
  <si>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</si>
  <si>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</si>
  <si>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</si>
  <si>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</si>
  <si>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</si>
  <si>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</si>
  <si>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</si>
  <si>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</si>
  <si>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</si>
  <si>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</si>
  <si>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</si>
  <si>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</si>
  <si>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</si>
  <si>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</si>
  <si>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</si>
  <si>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</si>
  <si>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</si>
  <si>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</si>
  <si>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</si>
  <si>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</si>
  <si>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</si>
  <si>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</si>
  <si>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</si>
  <si>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</si>
  <si>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</si>
  <si>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</si>
  <si>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</si>
  <si>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</si>
  <si>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</si>
  <si>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</si>
  <si>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</si>
  <si>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</si>
  <si>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</si>
  <si>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</si>
  <si>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</si>
  <si>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</si>
  <si>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</si>
  <si>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</si>
  <si>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</si>
  <si>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</si>
  <si>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</si>
  <si>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</si>
  <si>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</si>
  <si>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</si>
  <si>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</si>
  <si>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</si>
  <si>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</si>
  <si>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</si>
  <si>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</si>
  <si>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</si>
  <si>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</si>
  <si>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</si>
  <si>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</si>
  <si>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</si>
  <si>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</si>
  <si>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</si>
  <si>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</si>
  <si>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</si>
  <si>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</si>
  <si>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</si>
  <si>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</si>
  <si>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</si>
  <si>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</si>
  <si>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</si>
  <si>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</si>
  <si>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</si>
  <si>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</si>
  <si>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</si>
  <si>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</si>
  <si>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</si>
  <si>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</si>
  <si>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</si>
  <si>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</si>
  <si>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</si>
  <si>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</si>
  <si>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</si>
  <si>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</si>
  <si>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</si>
  <si>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</si>
  <si>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</si>
  <si>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</si>
  <si>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</si>
  <si>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</si>
  <si>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</si>
  <si>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</si>
  <si>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</si>
  <si>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</si>
  <si>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</si>
  <si>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</si>
  <si>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</si>
  <si>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</si>
  <si>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</si>
  <si>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</si>
  <si>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</si>
  <si>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</si>
  <si>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</si>
  <si>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</si>
  <si>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</si>
  <si>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</si>
  <si>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</si>
  <si>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</si>
  <si>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</si>
  <si>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</si>
  <si>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</si>
  <si>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</si>
  <si>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</si>
  <si>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</si>
  <si>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</si>
  <si>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</si>
  <si>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</si>
  <si>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</si>
  <si>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</si>
  <si>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</si>
  <si>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</si>
  <si>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</si>
  <si>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</si>
  <si>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</si>
  <si>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</si>
  <si>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</si>
  <si>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</si>
  <si>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</si>
  <si>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</si>
  <si>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</si>
  <si>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</si>
  <si>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</si>
  <si>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</si>
  <si>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</si>
  <si>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</si>
  <si>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</si>
  <si>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</si>
  <si>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</si>
  <si>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</si>
  <si>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</si>
  <si>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</si>
  <si>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</si>
  <si>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</si>
  <si>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</si>
  <si>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</si>
  <si>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</si>
  <si>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</si>
  <si>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</si>
  <si>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</si>
  <si>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</si>
  <si>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</si>
  <si>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</si>
  <si>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</si>
  <si>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</si>
  <si>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</si>
  <si>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</si>
  <si>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</si>
  <si>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</si>
  <si>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</si>
  <si>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</si>
  <si>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</si>
  <si>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</si>
  <si>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</si>
  <si>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</si>
  <si>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</si>
  <si>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</si>
  <si>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</si>
  <si>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</si>
  <si>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</si>
  <si>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</si>
  <si>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</si>
  <si>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</si>
  <si>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</si>
  <si>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</si>
  <si>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</si>
  <si>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</si>
  <si>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</si>
  <si>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</si>
  <si>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</si>
  <si>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</si>
  <si>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</si>
  <si>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</si>
  <si>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</si>
  <si>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</si>
  <si>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</si>
  <si>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</si>
  <si>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</si>
  <si>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</si>
  <si>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</si>
  <si>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</si>
  <si>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</si>
  <si>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</si>
  <si>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</si>
  <si>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</si>
  <si>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</si>
  <si>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</si>
  <si>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</si>
  <si>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</si>
  <si>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</si>
  <si>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</si>
  <si>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</si>
  <si>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</si>
  <si>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</si>
  <si>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</si>
  <si>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</si>
  <si>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</si>
  <si>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</si>
  <si>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</si>
  <si>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</si>
  <si>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</si>
  <si>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</si>
  <si>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</si>
  <si>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</si>
  <si>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</si>
  <si>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</si>
  <si>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</si>
  <si>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</si>
  <si>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</si>
  <si>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</si>
  <si>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</si>
  <si>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</si>
  <si>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</si>
  <si>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</si>
  <si>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</si>
  <si>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</si>
  <si>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</si>
  <si>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</si>
  <si>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</si>
  <si>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</si>
  <si>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</si>
  <si>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</si>
  <si>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</si>
  <si>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</si>
  <si>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</si>
  <si>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</si>
  <si>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</si>
  <si>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</si>
  <si>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</si>
  <si>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</si>
  <si>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</si>
  <si>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</si>
  <si>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</si>
  <si>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</si>
  <si>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</si>
  <si>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</si>
  <si>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</si>
  <si>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</si>
  <si>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</si>
  <si>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</si>
  <si>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</si>
  <si>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</si>
  <si>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</si>
  <si>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</si>
  <si>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</si>
  <si>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</si>
  <si>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</si>
  <si>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</si>
  <si>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</si>
  <si>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</si>
  <si>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</si>
  <si>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</si>
  <si>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</si>
  <si>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</si>
  <si>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</si>
  <si>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</si>
  <si>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</si>
  <si>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</si>
  <si>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</si>
  <si>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</si>
  <si>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</si>
  <si>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</si>
  <si>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</si>
  <si>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</si>
  <si>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</si>
  <si>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</si>
  <si>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</si>
  <si>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</si>
  <si>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</si>
  <si>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</si>
  <si>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</si>
  <si>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</si>
  <si>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</si>
  <si>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</si>
  <si>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</si>
  <si>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</si>
  <si>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</si>
  <si>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</si>
  <si>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</si>
  <si>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</si>
  <si>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</si>
  <si>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</si>
  <si>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</si>
  <si>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</si>
  <si>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</si>
  <si>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</si>
  <si>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</si>
  <si>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</si>
  <si>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</si>
  <si>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</si>
  <si>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</si>
  <si>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</si>
  <si>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</si>
  <si>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</si>
  <si>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</si>
  <si>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</si>
  <si>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</si>
  <si>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</si>
  <si>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</si>
  <si>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</si>
  <si>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</si>
  <si>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</si>
  <si>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</si>
  <si>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</si>
  <si>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</si>
  <si>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</si>
  <si>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</si>
  <si>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</si>
  <si>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</si>
  <si>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</si>
  <si>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</si>
  <si>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</si>
  <si>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</si>
  <si>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</si>
  <si>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</si>
  <si>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</si>
  <si>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</si>
  <si>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</si>
  <si>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</si>
  <si>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</si>
  <si>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</si>
  <si>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</si>
  <si>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</si>
  <si>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</si>
  <si>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</si>
  <si>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</si>
  <si>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</si>
  <si>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</si>
  <si>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</si>
  <si>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</si>
  <si>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</si>
  <si>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</si>
  <si>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</si>
  <si>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</si>
  <si>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</si>
  <si>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</si>
  <si>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</si>
  <si>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</si>
  <si>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</si>
  <si>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</si>
  <si>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</si>
  <si>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</si>
  <si>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</si>
  <si>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</si>
  <si>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</si>
  <si>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</si>
  <si>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</si>
  <si>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</si>
  <si>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</si>
  <si>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</si>
  <si>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</si>
  <si>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</si>
  <si>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</si>
  <si>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</si>
  <si>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</si>
  <si>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</si>
  <si>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</si>
  <si>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</si>
  <si>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</si>
  <si>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</si>
  <si>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</si>
  <si>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</si>
  <si>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</si>
  <si>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</si>
  <si>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</si>
  <si>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</si>
  <si>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</si>
  <si>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</si>
  <si>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</si>
  <si>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</si>
  <si>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</si>
  <si>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</si>
  <si>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</si>
  <si>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</si>
  <si>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</si>
  <si>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</si>
  <si>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</si>
  <si>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</si>
  <si>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</si>
  <si>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</si>
  <si>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</si>
  <si>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</si>
  <si>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</si>
  <si>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</si>
  <si>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</si>
  <si>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</si>
  <si>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</si>
  <si>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</si>
  <si>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</si>
  <si>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</si>
  <si>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</si>
  <si>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</si>
  <si>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</si>
  <si>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</si>
  <si>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</si>
  <si>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</si>
  <si>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</si>
  <si>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</si>
  <si>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</si>
  <si>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</si>
  <si>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</si>
  <si>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</si>
  <si>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</si>
  <si>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</si>
  <si>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</si>
  <si>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</si>
  <si>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</si>
  <si>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</si>
  <si>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</si>
  <si>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</si>
  <si>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</si>
  <si>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</si>
  <si>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</si>
  <si>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</si>
  <si>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</si>
  <si>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</si>
  <si>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</si>
  <si>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</si>
  <si>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</si>
  <si>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</si>
  <si>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</si>
  <si>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</si>
  <si>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</si>
  <si>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</si>
  <si>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</si>
  <si>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</si>
  <si>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</si>
  <si>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</si>
  <si>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</si>
  <si>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</si>
  <si>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</si>
  <si>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</si>
  <si>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</si>
  <si>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</si>
  <si>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</si>
  <si>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</si>
  <si>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</si>
  <si>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</si>
  <si>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</si>
  <si>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</si>
  <si>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</si>
  <si>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</si>
  <si>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</si>
  <si>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</si>
  <si>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</si>
  <si>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</si>
  <si>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</si>
  <si>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</si>
  <si>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</si>
  <si>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</si>
  <si>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</si>
  <si>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</si>
  <si>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</si>
  <si>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</si>
  <si>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</si>
  <si>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</si>
  <si>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</si>
  <si>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</si>
  <si>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</si>
  <si>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</si>
  <si>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</si>
  <si>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</si>
  <si>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</si>
  <si>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</si>
  <si>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</si>
  <si>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</si>
  <si>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</si>
  <si>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</si>
  <si>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</si>
  <si>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</si>
  <si>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</si>
  <si>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</si>
  <si>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</si>
  <si>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</si>
  <si>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</si>
  <si>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</si>
  <si>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</si>
  <si>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</si>
  <si>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</si>
  <si>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</si>
  <si>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</si>
  <si>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</si>
  <si>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</si>
  <si>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</si>
  <si>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</si>
  <si>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</si>
  <si>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</si>
  <si>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</si>
  <si>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</si>
  <si>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</si>
  <si>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</si>
  <si>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</si>
  <si>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</si>
  <si>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</si>
  <si>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</si>
  <si>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</si>
  <si>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</si>
  <si>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</si>
  <si>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</si>
  <si>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</si>
  <si>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</si>
  <si>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</si>
  <si>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</si>
  <si>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</si>
  <si>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</si>
  <si>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</si>
  <si>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</si>
  <si>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</si>
  <si>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</si>
  <si>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</si>
  <si>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</si>
  <si>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</si>
  <si>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</si>
  <si>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</si>
  <si>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</si>
  <si>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</si>
  <si>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</si>
  <si>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</si>
  <si>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</si>
  <si>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</si>
  <si>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</si>
  <si>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</si>
  <si>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</si>
  <si>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</si>
  <si>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</si>
  <si>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</si>
  <si>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</si>
  <si>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</si>
  <si>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</si>
  <si>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</si>
  <si>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</si>
  <si>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</si>
  <si>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</si>
  <si>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</si>
  <si>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</si>
  <si>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</si>
  <si>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</si>
  <si>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</si>
  <si>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</si>
  <si>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</si>
  <si>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</si>
  <si>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</si>
  <si>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</si>
  <si>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</si>
  <si>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</si>
  <si>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</si>
  <si>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</si>
  <si>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</si>
  <si>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</si>
  <si>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</si>
  <si>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</si>
  <si>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</si>
  <si>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</si>
  <si>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</si>
  <si>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</si>
  <si>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</si>
  <si>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</si>
  <si>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</si>
  <si>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</si>
  <si>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</si>
  <si>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</si>
  <si>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</si>
  <si>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</si>
  <si>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</si>
  <si>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</si>
  <si>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</si>
  <si>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</si>
  <si>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</si>
  <si>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</si>
  <si>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</si>
  <si>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</si>
  <si>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</si>
  <si>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</si>
  <si>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</si>
  <si>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</si>
  <si>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</si>
  <si>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</si>
  <si>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</si>
  <si>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</si>
  <si>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</si>
  <si>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</si>
  <si>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</si>
  <si>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</si>
  <si>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</si>
  <si>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</si>
  <si>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</si>
  <si>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</si>
  <si>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</si>
  <si>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</si>
  <si>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</si>
  <si>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</si>
  <si>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</si>
  <si>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</si>
  <si>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</si>
  <si>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</si>
  <si>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</si>
  <si>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</si>
  <si>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</si>
  <si>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</si>
  <si>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</si>
  <si>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</si>
  <si>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</si>
  <si>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</si>
  <si>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</si>
  <si>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</si>
  <si>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</si>
  <si>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</si>
  <si>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</si>
  <si>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</si>
  <si>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</si>
  <si>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</si>
  <si>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</si>
  <si>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</si>
  <si>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</si>
  <si>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</si>
  <si>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</si>
  <si>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</si>
  <si>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</si>
  <si>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</si>
  <si>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</si>
  <si>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</si>
  <si>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</si>
  <si>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</si>
  <si>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</si>
  <si>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</si>
  <si>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</si>
  <si>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</si>
  <si>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</si>
  <si>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</si>
  <si>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</si>
  <si>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</si>
  <si>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</si>
  <si>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</si>
  <si>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</si>
  <si>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</si>
  <si>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</si>
  <si>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</si>
  <si>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</si>
  <si>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</si>
  <si>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</si>
  <si>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</si>
  <si>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</si>
  <si>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</si>
  <si>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</si>
  <si>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</si>
  <si>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</si>
  <si>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</si>
  <si>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</si>
  <si>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</si>
  <si>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</si>
  <si>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</si>
  <si>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</si>
  <si>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</si>
  <si>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</si>
  <si>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</si>
  <si>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</si>
  <si>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</si>
  <si>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</si>
  <si>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</si>
  <si>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</si>
  <si>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</si>
  <si>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</si>
  <si>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</si>
  <si>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</si>
  <si>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</si>
  <si>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</si>
  <si>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</si>
  <si>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</si>
  <si>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</si>
  <si>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</si>
  <si>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</si>
  <si>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</si>
  <si>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</si>
  <si>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</si>
  <si>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</si>
  <si>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</si>
  <si>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</si>
  <si>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</si>
  <si>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</si>
  <si>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</si>
  <si>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</si>
  <si>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</si>
  <si>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</si>
  <si>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</si>
  <si>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</si>
  <si>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</si>
  <si>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</si>
  <si>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</si>
  <si>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</si>
  <si>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</si>
  <si>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</si>
  <si>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</si>
  <si>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</si>
  <si>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</si>
  <si>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</si>
  <si>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</si>
  <si>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</si>
  <si>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</si>
  <si>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</si>
  <si>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</si>
  <si>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</si>
  <si>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</si>
  <si>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</si>
  <si>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</si>
  <si>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</si>
  <si>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</si>
  <si>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</si>
  <si>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</si>
  <si>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</si>
  <si>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</si>
  <si>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</si>
  <si>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</si>
  <si>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</si>
  <si>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</si>
  <si>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</si>
  <si>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</si>
  <si>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</si>
  <si>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</si>
  <si>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</si>
  <si>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</si>
  <si>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</si>
  <si>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</si>
  <si>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</si>
  <si>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</si>
  <si>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</si>
  <si>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</si>
  <si>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</si>
  <si>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</si>
  <si>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</si>
  <si>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</si>
  <si>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</si>
  <si>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</si>
  <si>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</si>
  <si>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</si>
  <si>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</si>
  <si>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</si>
  <si>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</si>
  <si>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</si>
  <si>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</si>
  <si>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</si>
  <si>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</si>
  <si>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</si>
  <si>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</si>
  <si>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</si>
  <si>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</si>
  <si>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</si>
  <si>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</si>
  <si>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</si>
  <si>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</si>
  <si>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</si>
  <si>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</si>
  <si>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</si>
  <si>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</si>
  <si>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</si>
  <si>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</si>
  <si>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</si>
  <si>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</si>
  <si>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</si>
  <si>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</si>
  <si>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</si>
  <si>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</si>
  <si>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</si>
  <si>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</si>
  <si>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</si>
  <si>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</si>
  <si>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</si>
  <si>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</si>
  <si>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</si>
  <si>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</si>
  <si>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</si>
  <si>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</si>
  <si>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</si>
  <si>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</si>
  <si>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</si>
  <si>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</si>
  <si>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</si>
  <si>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</si>
  <si>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</si>
  <si>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</si>
  <si>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</si>
  <si>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</si>
  <si>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</si>
  <si>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</si>
  <si>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</si>
  <si>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</si>
  <si>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</si>
  <si>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</si>
  <si>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</si>
  <si>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</si>
  <si>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</si>
  <si>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</si>
  <si>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</si>
  <si>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</si>
  <si>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</si>
  <si>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</si>
  <si>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</si>
  <si>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</si>
  <si>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</si>
  <si>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</si>
  <si>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</si>
  <si>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</si>
  <si>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</si>
  <si>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</si>
  <si>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</si>
  <si>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</si>
  <si>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</si>
  <si>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</si>
  <si>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</si>
  <si>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</si>
  <si>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</si>
  <si>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</si>
  <si>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</si>
  <si>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</si>
  <si>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</si>
  <si>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</si>
  <si>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</si>
  <si>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</si>
  <si>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</si>
  <si>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</si>
  <si>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</si>
  <si>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</si>
  <si>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</si>
  <si>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</si>
  <si>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</si>
  <si>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</si>
  <si>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</si>
  <si>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</si>
  <si>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</si>
  <si>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</si>
  <si>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</si>
  <si>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</si>
  <si>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</si>
  <si>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</si>
  <si>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</si>
  <si>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</si>
  <si>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</si>
  <si>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</si>
  <si>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</si>
  <si>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</si>
  <si>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</si>
  <si>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</si>
  <si>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</si>
  <si>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</si>
  <si>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</si>
  <si>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</si>
  <si>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</si>
  <si>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</si>
  <si>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</si>
  <si>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</si>
  <si>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</si>
  <si>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</si>
  <si>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</si>
  <si>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</si>
  <si>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</si>
  <si>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</si>
  <si>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</si>
  <si>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</si>
  <si>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</si>
  <si>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</si>
  <si>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</si>
  <si>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</si>
  <si>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</si>
  <si>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</si>
  <si>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</si>
  <si>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</si>
  <si>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</si>
  <si>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</si>
  <si>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</si>
  <si>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</si>
  <si>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</si>
  <si>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</si>
  <si>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</si>
  <si>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</si>
  <si>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</si>
  <si>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</si>
  <si>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</si>
  <si>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</si>
  <si>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</si>
  <si>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</si>
  <si>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</si>
  <si>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</si>
  <si>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</si>
  <si>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</si>
  <si>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</si>
  <si>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</si>
  <si>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</si>
  <si>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</si>
  <si>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</si>
  <si>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</si>
  <si>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</si>
  <si>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</si>
  <si>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</si>
  <si>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</si>
  <si>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</si>
  <si>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</si>
  <si>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</si>
  <si>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</si>
  <si>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</si>
  <si>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</si>
  <si>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</si>
  <si>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</si>
  <si>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</si>
  <si>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</si>
  <si>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</si>
  <si>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</si>
  <si>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</si>
  <si>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</si>
  <si>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</si>
  <si>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</si>
  <si>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</si>
  <si>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</si>
  <si>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</si>
  <si>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</si>
  <si>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</si>
  <si>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</si>
  <si>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</si>
  <si>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</si>
  <si>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</si>
  <si>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</si>
  <si>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</si>
  <si>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</si>
  <si>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</si>
  <si>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</si>
  <si>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</si>
  <si>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</si>
  <si>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</si>
  <si>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</si>
  <si>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</si>
  <si>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</si>
  <si>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</si>
  <si>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</si>
  <si>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</si>
  <si>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</si>
  <si>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</si>
  <si>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</si>
  <si>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</si>
  <si>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</si>
  <si>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</si>
  <si>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</si>
  <si>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</si>
  <si>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</si>
  <si>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</si>
  <si>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</si>
  <si>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</si>
  <si>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</si>
  <si>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</si>
  <si>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</si>
  <si>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</si>
  <si>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</si>
  <si>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</si>
  <si>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</si>
  <si>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</si>
  <si>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</si>
  <si>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</si>
  <si>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</si>
  <si>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</si>
  <si>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</si>
  <si>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</si>
  <si>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</si>
  <si>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</si>
  <si>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</si>
  <si>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</si>
  <si>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</si>
  <si>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</si>
  <si>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</si>
  <si>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</si>
  <si>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</si>
  <si>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</si>
  <si>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</si>
  <si>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</si>
  <si>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</si>
  <si>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</si>
  <si>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</si>
  <si>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</si>
  <si>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</si>
  <si>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</si>
  <si>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</si>
  <si>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</si>
  <si>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</si>
  <si>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</si>
  <si>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</si>
  <si>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</si>
  <si>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</si>
  <si>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</si>
  <si>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</si>
  <si>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</si>
  <si>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</si>
  <si>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</si>
  <si>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</si>
  <si>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</si>
  <si>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</si>
  <si>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</si>
  <si>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</si>
  <si>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</si>
  <si>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</si>
  <si>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</si>
  <si>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</si>
  <si>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</si>
  <si>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</si>
  <si>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</si>
  <si>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</si>
  <si>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</si>
  <si>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</si>
  <si>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</si>
  <si>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</si>
  <si>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</si>
  <si>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</si>
  <si>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</si>
  <si>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</si>
  <si>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</si>
  <si>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</si>
  <si>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</si>
  <si>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</si>
  <si>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</si>
  <si>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</si>
  <si>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</si>
  <si>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</si>
  <si>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</si>
  <si>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</si>
  <si>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</si>
  <si>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</si>
  <si>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</si>
  <si>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</si>
  <si>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</si>
  <si>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</si>
  <si>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</si>
  <si>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</si>
  <si>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</si>
  <si>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</si>
  <si>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</si>
  <si>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</si>
  <si>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</si>
  <si>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</si>
  <si>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</si>
  <si>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</si>
  <si>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</si>
  <si>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</si>
  <si>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</si>
  <si>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</si>
  <si>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</si>
  <si>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</si>
  <si>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</si>
  <si>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</si>
  <si>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</si>
  <si>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</si>
  <si>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</si>
  <si>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</si>
  <si>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</si>
  <si>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</si>
  <si>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</si>
  <si>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</si>
  <si>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</si>
  <si>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</si>
  <si>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</si>
  <si>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</si>
  <si>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</si>
  <si>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</si>
  <si>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</si>
  <si>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</si>
  <si>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</si>
  <si>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</si>
  <si>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</si>
  <si>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</si>
  <si>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</si>
  <si>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</si>
  <si>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</si>
  <si>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</si>
  <si>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</si>
  <si>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</si>
  <si>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</si>
  <si>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</si>
  <si>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</si>
  <si>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</si>
  <si>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</si>
  <si>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</si>
  <si>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</si>
  <si>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</si>
  <si>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</si>
  <si>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</si>
  <si>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</si>
  <si>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</si>
  <si>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</si>
  <si>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</si>
  <si>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</si>
  <si>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</si>
  <si>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</si>
  <si>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</si>
  <si>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</si>
  <si>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</si>
  <si>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</si>
  <si>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</si>
  <si>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</si>
  <si>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</si>
  <si>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</si>
  <si>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</si>
  <si>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</si>
  <si>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</si>
  <si>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</si>
  <si>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</si>
  <si>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</si>
  <si>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</si>
  <si>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</si>
  <si>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</si>
  <si>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</si>
  <si>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</si>
  <si>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</si>
  <si>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</si>
  <si>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</si>
  <si>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</si>
  <si>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</si>
  <si>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</si>
  <si>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</si>
  <si>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</si>
  <si>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</si>
  <si>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</si>
  <si>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</si>
  <si>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</si>
  <si>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</si>
  <si>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</si>
  <si>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</si>
  <si>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</si>
  <si>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</si>
  <si>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</si>
  <si>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</si>
  <si>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</si>
  <si>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</si>
  <si>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</si>
  <si>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</si>
  <si>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</si>
  <si>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</si>
  <si>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</si>
  <si>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</si>
  <si>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</si>
  <si>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</si>
  <si>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</si>
  <si>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</si>
  <si>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</si>
  <si>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</si>
  <si>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</si>
  <si>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</si>
  <si>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</si>
  <si>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</si>
  <si>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</si>
  <si>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</si>
  <si>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</si>
  <si>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</si>
  <si>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</si>
  <si>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</si>
  <si>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</si>
  <si>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</si>
  <si>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</si>
  <si>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</si>
  <si>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</si>
  <si>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</si>
  <si>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</si>
  <si>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</si>
  <si>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</si>
  <si>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</si>
  <si>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</si>
  <si>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</si>
  <si>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</si>
  <si>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</si>
  <si>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</si>
  <si>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</si>
  <si>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</si>
  <si>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</si>
  <si>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</si>
  <si>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</si>
  <si>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</si>
  <si>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</si>
  <si>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</si>
  <si>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</si>
  <si>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</si>
  <si>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</si>
  <si>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</si>
  <si>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</si>
  <si>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</si>
  <si>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</si>
  <si>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</si>
  <si>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</si>
  <si>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</si>
  <si>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</si>
  <si>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</si>
  <si>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</si>
  <si>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</si>
  <si>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</si>
  <si>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</si>
  <si>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</si>
  <si>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</si>
  <si>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</si>
  <si>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</si>
  <si>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</si>
  <si>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</si>
  <si>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</si>
  <si>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</si>
  <si>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</si>
  <si>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</si>
  <si>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</si>
  <si>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</si>
  <si>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</si>
  <si>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</si>
  <si>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</si>
  <si>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</si>
  <si>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</si>
  <si>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</si>
  <si>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</si>
  <si>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</si>
  <si>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</si>
  <si>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</si>
  <si>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</si>
  <si>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</si>
  <si>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</si>
  <si>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</si>
  <si>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</si>
  <si>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</si>
  <si>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</si>
  <si>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</si>
  <si>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</si>
  <si>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</si>
  <si>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</si>
  <si>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</si>
  <si>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</si>
  <si>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</si>
  <si>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</si>
  <si>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</si>
  <si>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</si>
  <si>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</si>
  <si>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</si>
  <si>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</si>
  <si>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</si>
  <si>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</si>
  <si>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</si>
  <si>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</si>
  <si>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</si>
  <si>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</si>
  <si>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</si>
  <si>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</si>
  <si>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</si>
  <si>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</si>
  <si>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</si>
  <si>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</si>
  <si>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</si>
  <si>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</si>
  <si>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</si>
  <si>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</si>
  <si>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</si>
  <si>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</si>
  <si>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</si>
  <si>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</si>
  <si>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</si>
  <si>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</si>
  <si>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</si>
  <si>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</si>
  <si>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</si>
  <si>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</si>
  <si>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</si>
  <si>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</si>
  <si>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</si>
  <si>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</si>
  <si>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</si>
  <si>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</si>
  <si>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</si>
  <si>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</si>
  <si>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</si>
  <si>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</si>
  <si>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</si>
  <si>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</si>
  <si>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</si>
  <si>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</si>
  <si>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</si>
  <si>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</si>
  <si>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</si>
  <si>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</si>
  <si>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</si>
  <si>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</si>
  <si>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</si>
  <si>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</si>
  <si>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</si>
  <si>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</si>
  <si>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</si>
  <si>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</si>
  <si>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</si>
  <si>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</si>
  <si>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</si>
  <si>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</si>
  <si>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</si>
  <si>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</si>
  <si>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</si>
  <si>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</si>
  <si>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</si>
  <si>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</si>
  <si>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</si>
  <si>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</si>
  <si>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</si>
  <si>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</si>
  <si>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</si>
  <si>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</si>
  <si>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</si>
  <si>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</si>
  <si>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</si>
  <si>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</si>
  <si>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</si>
  <si>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</si>
  <si>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</si>
  <si>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</si>
  <si>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</si>
  <si>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</si>
  <si>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</si>
  <si>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</si>
  <si>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</si>
  <si>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</si>
  <si>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</si>
  <si>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</si>
  <si>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</si>
  <si>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</si>
  <si>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</si>
  <si>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</si>
  <si>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</si>
  <si>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</si>
  <si>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</si>
  <si>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</si>
  <si>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</si>
  <si>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</si>
  <si>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</si>
  <si>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</si>
  <si>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</si>
  <si>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</si>
  <si>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</si>
  <si>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</si>
  <si>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</si>
  <si>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</si>
  <si>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</si>
  <si>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</si>
  <si>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</si>
  <si>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</si>
  <si>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</si>
  <si>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</si>
  <si>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</si>
  <si>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</si>
  <si>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</si>
  <si>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</si>
  <si>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</si>
  <si>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</si>
  <si>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</si>
  <si>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</si>
  <si>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</si>
  <si>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</si>
  <si>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</si>
  <si>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</si>
  <si>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</si>
  <si>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</si>
  <si>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</si>
  <si>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</si>
  <si>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</si>
  <si>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</si>
  <si>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</si>
  <si>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</si>
  <si>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</si>
  <si>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</si>
  <si>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</si>
  <si>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</si>
  <si>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</si>
  <si>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</si>
  <si>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</si>
  <si>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</si>
  <si>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</si>
  <si>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</si>
  <si>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</si>
  <si>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</si>
  <si>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</si>
  <si>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</si>
  <si>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</si>
  <si>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</si>
  <si>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</si>
  <si>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</si>
  <si>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</si>
  <si>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</si>
  <si>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</si>
  <si>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</si>
  <si>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</si>
  <si>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</si>
  <si>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</si>
  <si>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</si>
  <si>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</si>
  <si>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</si>
  <si>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</si>
  <si>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</si>
  <si>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</si>
  <si>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</si>
  <si>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</si>
  <si>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</si>
  <si>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</si>
  <si>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</si>
  <si>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</si>
  <si>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</si>
  <si>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</si>
  <si>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</si>
  <si>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</si>
  <si>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</si>
  <si>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</si>
  <si>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</si>
  <si>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</si>
  <si>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</si>
  <si>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</si>
  <si>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</si>
  <si>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</si>
  <si>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</si>
  <si>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</si>
  <si>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</si>
  <si>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</si>
  <si>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</si>
  <si>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</si>
  <si>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</si>
  <si>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</si>
  <si>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</si>
  <si>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</si>
  <si>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</si>
  <si>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</si>
  <si>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</si>
  <si>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</si>
  <si>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</si>
  <si>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</si>
  <si>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</si>
  <si>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</si>
  <si>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</si>
  <si>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</si>
  <si>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</si>
  <si>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</si>
  <si>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</si>
  <si>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</si>
  <si>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</si>
  <si>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</si>
  <si>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</si>
  <si>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</si>
  <si>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</si>
  <si>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</si>
  <si>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</si>
  <si>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</si>
  <si>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</si>
  <si>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</si>
  <si>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</si>
  <si>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</si>
  <si>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</si>
  <si>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</si>
  <si>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</si>
  <si>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</si>
  <si>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</si>
  <si>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</si>
  <si>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</si>
  <si>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</si>
  <si>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</si>
  <si>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</si>
  <si>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</si>
  <si>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</si>
  <si>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</si>
  <si>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</si>
  <si>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</si>
  <si>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</si>
  <si>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</si>
  <si>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</si>
  <si>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</si>
  <si>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</si>
  <si>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</si>
  <si>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</si>
  <si>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</si>
  <si>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</si>
  <si>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</si>
  <si>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</si>
  <si>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</si>
  <si>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</si>
  <si>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</si>
  <si>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</si>
  <si>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</si>
  <si>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</si>
  <si>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</si>
  <si>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</si>
  <si>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</si>
  <si>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</si>
  <si>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</si>
  <si>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</si>
  <si>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</si>
  <si>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</si>
  <si>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</si>
  <si>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</si>
  <si>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</si>
  <si>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</si>
  <si>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</si>
  <si>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</si>
  <si>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</si>
  <si>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</si>
  <si>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</si>
  <si>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</si>
  <si>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</si>
  <si>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</si>
  <si>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</si>
  <si>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</si>
  <si>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</si>
  <si>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</si>
  <si>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</si>
  <si>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</si>
  <si>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</si>
  <si>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</si>
  <si>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</si>
  <si>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</si>
  <si>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</si>
  <si>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</si>
  <si>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</si>
  <si>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</si>
  <si>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</si>
  <si>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</si>
  <si>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</si>
  <si>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</si>
  <si>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</si>
  <si>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</si>
  <si>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</si>
  <si>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</si>
  <si>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</si>
  <si>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</si>
  <si>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</si>
  <si>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</si>
  <si>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</si>
  <si>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</si>
  <si>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</si>
  <si>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</si>
  <si>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</si>
  <si>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</si>
  <si>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</si>
  <si>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</si>
  <si>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</si>
  <si>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</si>
  <si>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</si>
  <si>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</si>
  <si>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</si>
  <si>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</si>
  <si>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</si>
  <si>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</si>
  <si>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</si>
  <si>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</si>
  <si>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</si>
  <si>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</si>
  <si>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</si>
  <si>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</si>
  <si>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</si>
  <si>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</si>
  <si>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</si>
  <si>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</si>
  <si>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</si>
  <si>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</si>
  <si>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</si>
  <si>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</si>
  <si>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</si>
  <si>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</si>
  <si>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</si>
  <si>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</si>
  <si>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</si>
  <si>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</si>
  <si>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</si>
  <si>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</si>
  <si>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</si>
  <si>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</si>
  <si>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</si>
  <si>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</si>
  <si>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</si>
  <si>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</si>
  <si>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</si>
  <si>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</si>
  <si>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</si>
  <si>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</si>
  <si>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</si>
  <si>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</si>
  <si>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</si>
  <si>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</si>
  <si>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</si>
  <si>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</si>
  <si>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</si>
  <si>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</si>
  <si>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</si>
  <si>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</si>
  <si>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</si>
  <si>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</si>
  <si>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</si>
  <si>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</si>
  <si>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</si>
  <si>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</si>
  <si>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</si>
  <si>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</si>
  <si>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</si>
  <si>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</si>
  <si>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</si>
  <si>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</si>
  <si>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</si>
  <si>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</si>
  <si>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</si>
  <si>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</si>
  <si>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</si>
  <si>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</si>
  <si>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</si>
  <si>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</si>
  <si>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</si>
  <si>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</si>
  <si>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</si>
  <si>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</si>
  <si>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</si>
  <si>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</si>
  <si>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</si>
  <si>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</si>
  <si>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</si>
  <si>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</si>
  <si>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</si>
  <si>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</si>
  <si>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</si>
  <si>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</si>
  <si>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</si>
  <si>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</si>
  <si>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</si>
  <si>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</si>
  <si>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</si>
  <si>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</si>
  <si>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</si>
  <si>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</si>
  <si>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</si>
  <si>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</si>
  <si>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</si>
  <si>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</si>
  <si>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</si>
  <si>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</si>
  <si>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</si>
  <si>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</si>
  <si>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</si>
  <si>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</si>
  <si>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</si>
  <si>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</si>
  <si>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</si>
  <si>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</si>
  <si>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</si>
  <si>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</si>
  <si>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</si>
  <si>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</si>
  <si>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</si>
  <si>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</si>
  <si>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</si>
  <si>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</si>
  <si>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</si>
  <si>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</si>
  <si>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</si>
  <si>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</si>
  <si>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</si>
  <si>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</si>
  <si>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</si>
  <si>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</si>
  <si>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</si>
  <si>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</si>
  <si>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</si>
  <si>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</si>
  <si>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</si>
  <si>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</si>
  <si>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</si>
  <si>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</si>
  <si>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</si>
  <si>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</si>
  <si>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</si>
  <si>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</si>
  <si>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</si>
  <si>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</si>
  <si>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</si>
  <si>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</si>
  <si>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</si>
  <si>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</si>
  <si>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</si>
  <si>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</si>
  <si>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</si>
  <si>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</si>
  <si>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</si>
  <si>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</si>
  <si>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</si>
  <si>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</si>
  <si>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</si>
  <si>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</si>
  <si>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</si>
  <si>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</si>
  <si>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</si>
  <si>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</si>
  <si>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</si>
  <si>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</si>
  <si>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</si>
  <si>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</si>
  <si>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</si>
  <si>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</si>
  <si>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</si>
  <si>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</si>
  <si>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</si>
  <si>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</si>
  <si>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</si>
  <si>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</si>
  <si>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</si>
  <si>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</si>
  <si>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</si>
  <si>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</si>
  <si>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</si>
  <si>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</si>
  <si>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</si>
  <si>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</si>
  <si>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</si>
  <si>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</si>
  <si>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</si>
  <si>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</si>
  <si>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</si>
  <si>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</si>
  <si>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</si>
  <si>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</si>
  <si>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</si>
  <si>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</si>
  <si>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</si>
  <si>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</si>
  <si>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</si>
  <si>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</si>
  <si>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</si>
  <si>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</si>
  <si>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</si>
  <si>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</si>
  <si>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</si>
  <si>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</si>
  <si>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</si>
  <si>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</si>
  <si>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</si>
  <si>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</si>
  <si>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</si>
  <si>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</si>
  <si>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</si>
  <si>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</si>
  <si>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</si>
  <si>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</si>
  <si>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</si>
  <si>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</si>
  <si>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</si>
  <si>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</si>
  <si>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</si>
  <si>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</si>
  <si>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</si>
  <si>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</si>
  <si>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</si>
  <si>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</si>
  <si>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</si>
  <si>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</si>
  <si>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</si>
  <si>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</si>
  <si>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</si>
  <si>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</si>
  <si>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</si>
  <si>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</si>
  <si>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</si>
  <si>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</si>
  <si>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</si>
  <si>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</si>
  <si>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</si>
  <si>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</si>
  <si>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</si>
  <si>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</si>
  <si>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</si>
  <si>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</si>
  <si>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</si>
  <si>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</si>
  <si>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</si>
  <si>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</si>
  <si>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</si>
  <si>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</si>
  <si>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</si>
  <si>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</si>
  <si>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</si>
  <si>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</si>
  <si>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</si>
  <si>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</si>
  <si>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</si>
  <si>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</si>
  <si>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</si>
  <si>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</si>
  <si>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</si>
  <si>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</si>
  <si>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</si>
  <si>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</si>
  <si>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</si>
  <si>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</si>
  <si>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</si>
  <si>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</si>
  <si>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</si>
  <si>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</si>
  <si>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</si>
  <si>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</si>
  <si>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</si>
  <si>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</si>
  <si>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</si>
  <si>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</si>
  <si>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</si>
  <si>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</si>
  <si>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</si>
  <si>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</si>
  <si>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</si>
  <si>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</si>
  <si>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</si>
  <si>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</si>
  <si>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</si>
  <si>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</si>
  <si>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</si>
  <si>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</si>
  <si>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</si>
  <si>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</si>
  <si>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</si>
  <si>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</si>
  <si>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</si>
  <si>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</si>
  <si>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</si>
  <si>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</si>
  <si>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</si>
  <si>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</si>
  <si>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</si>
  <si>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</si>
  <si>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</si>
  <si>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</si>
  <si>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</si>
  <si>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</si>
  <si>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</si>
  <si>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</si>
  <si>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</si>
  <si>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</si>
  <si>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</si>
  <si>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</si>
  <si>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</si>
  <si>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</si>
  <si>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</si>
  <si>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</si>
  <si>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</si>
  <si>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</si>
  <si>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</si>
  <si>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</si>
  <si>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</si>
  <si>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</si>
  <si>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</si>
  <si>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</si>
  <si>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</si>
  <si>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</si>
  <si>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</si>
  <si>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</si>
  <si>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</si>
  <si>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</si>
  <si>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</si>
  <si>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</si>
  <si>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</si>
  <si>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</si>
  <si>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</si>
  <si>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</si>
  <si>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</si>
  <si>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</si>
  <si>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</si>
  <si>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</si>
  <si>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</si>
  <si>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</si>
  <si>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</si>
  <si>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</si>
  <si>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</si>
  <si>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</si>
  <si>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</si>
  <si>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</si>
  <si>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</si>
  <si>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</si>
  <si>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</si>
  <si>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</si>
  <si>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</si>
  <si>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</si>
  <si>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</si>
  <si>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</si>
  <si>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</si>
  <si>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</si>
  <si>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</si>
  <si>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</si>
  <si>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</si>
  <si>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</si>
  <si>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</si>
  <si>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</si>
  <si>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</si>
  <si>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</si>
  <si>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</si>
  <si>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</si>
  <si>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</si>
  <si>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</si>
  <si>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</si>
  <si>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</si>
  <si>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</si>
  <si>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</si>
  <si>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</si>
  <si>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</si>
  <si>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</si>
  <si>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</si>
  <si>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</si>
  <si>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</si>
  <si>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</si>
  <si>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</si>
  <si>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</si>
  <si>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</si>
  <si>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</si>
  <si>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</si>
  <si>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</si>
  <si>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</si>
  <si>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</si>
  <si>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</si>
  <si>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</si>
  <si>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</si>
  <si>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</si>
  <si>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</si>
  <si>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</si>
  <si>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</si>
  <si>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</si>
  <si>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</si>
  <si>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</si>
  <si>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</si>
  <si>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</si>
  <si>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</si>
  <si>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</si>
  <si>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</si>
  <si>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</si>
  <si>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</si>
  <si>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</si>
  <si>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</si>
  <si>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</si>
  <si>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</si>
  <si>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</si>
  <si>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</si>
  <si>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</si>
  <si>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</si>
  <si>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</si>
  <si>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</si>
  <si>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</si>
  <si>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</si>
  <si>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</si>
  <si>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</si>
  <si>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</si>
  <si>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</si>
  <si>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</si>
  <si>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</si>
  <si>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</si>
  <si>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</si>
  <si>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</si>
  <si>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</si>
  <si>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</si>
  <si>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</si>
  <si>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</si>
  <si>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</si>
  <si>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</si>
  <si>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</si>
  <si>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</si>
  <si>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</si>
  <si>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</si>
  <si>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</si>
  <si>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</si>
  <si>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</si>
  <si>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</si>
  <si>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</si>
  <si>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</si>
  <si>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</si>
  <si>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</si>
  <si>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</si>
  <si>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</si>
  <si>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</si>
  <si>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</si>
  <si>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</si>
  <si>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</si>
  <si>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</si>
  <si>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</si>
  <si>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</si>
  <si>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</si>
  <si>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</si>
  <si>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</si>
  <si>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</si>
  <si>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</si>
  <si>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</si>
  <si>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</si>
  <si>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</si>
  <si>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</si>
  <si>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</si>
  <si>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</si>
  <si>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</si>
  <si>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</si>
  <si>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</si>
  <si>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</si>
  <si>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</si>
  <si>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</si>
  <si>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</si>
  <si>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</si>
  <si>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</si>
  <si>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</si>
  <si>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</si>
  <si>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</si>
  <si>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</si>
  <si>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</si>
  <si>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</si>
  <si>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</si>
  <si>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</si>
  <si>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</si>
  <si>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</si>
  <si>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</si>
  <si>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</si>
  <si>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</si>
  <si>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</si>
  <si>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</si>
  <si>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</si>
  <si>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</si>
  <si>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</si>
  <si>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</si>
  <si>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</si>
  <si>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</si>
  <si>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</si>
  <si>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</si>
  <si>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</si>
  <si>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</si>
  <si>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</si>
  <si>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</si>
  <si>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</si>
  <si>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</si>
  <si>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</si>
  <si>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</si>
  <si>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</si>
  <si>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</si>
  <si>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</si>
  <si>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</si>
  <si>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</si>
  <si>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</si>
  <si>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</si>
  <si>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</si>
  <si>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</si>
  <si>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</si>
  <si>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</si>
  <si>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</si>
  <si>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</si>
  <si>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</si>
  <si>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</si>
  <si>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</si>
  <si>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</si>
  <si>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</si>
  <si>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</si>
  <si>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</si>
  <si>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</si>
  <si>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</si>
  <si>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</si>
  <si>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</si>
  <si>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</si>
  <si>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</si>
  <si>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</si>
  <si>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</si>
  <si>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</si>
  <si>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</si>
  <si>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</si>
  <si>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</si>
  <si>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</si>
  <si>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</si>
  <si>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</si>
  <si>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</si>
  <si>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</si>
  <si>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</si>
  <si>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</si>
  <si>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</si>
  <si>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</si>
  <si>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</si>
  <si>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</si>
  <si>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</si>
  <si>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</si>
  <si>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</si>
  <si>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</si>
  <si>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</si>
  <si>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</si>
  <si>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</si>
  <si>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</si>
  <si>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</si>
  <si>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</si>
  <si>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</si>
  <si>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</si>
  <si>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</si>
  <si>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Žitorađa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</si>
</sst>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190</c:v>
                </c:pt>
                <c:pt idx="1">
                  <c:v>231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217</c:v>
                </c:pt>
                <c:pt idx="1">
                  <c:v>219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1280"/>
        <c:axId val="191683200"/>
      </c:barChart>
      <c:catAx>
        <c:axId val="191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200"/>
        <c:crosses val="autoZero"/>
        <c:auto val="1"/>
        <c:lblAlgn val="ctr"/>
        <c:lblOffset val="100"/>
        <c:noMultiLvlLbl val="0"/>
      </c:catAx>
      <c:valAx>
        <c:axId val="191683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12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1188</c:v>
                </c:pt>
                <c:pt idx="1">
                  <c:v>1173</c:v>
                </c:pt>
                <c:pt idx="2">
                  <c:v>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4768"/>
        <c:axId val="200712576"/>
      </c:barChart>
      <c:catAx>
        <c:axId val="2006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576"/>
        <c:crosses val="autoZero"/>
        <c:auto val="1"/>
        <c:lblAlgn val="ctr"/>
        <c:lblOffset val="100"/>
        <c:noMultiLvlLbl val="0"/>
      </c:catAx>
      <c:valAx>
        <c:axId val="200712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3824"/>
        <c:axId val="200735360"/>
      </c:barChart>
      <c:catAx>
        <c:axId val="200733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5360"/>
        <c:crosses val="autoZero"/>
        <c:auto val="1"/>
        <c:lblAlgn val="ctr"/>
        <c:lblOffset val="100"/>
        <c:noMultiLvlLbl val="0"/>
      </c:catAx>
      <c:valAx>
        <c:axId val="200735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3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8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31040"/>
        <c:axId val="201090176"/>
      </c:barChart>
      <c:catAx>
        <c:axId val="201031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176"/>
        <c:crosses val="autoZero"/>
        <c:auto val="1"/>
        <c:lblAlgn val="ctr"/>
        <c:lblOffset val="100"/>
        <c:noMultiLvlLbl val="0"/>
      </c:catAx>
      <c:valAx>
        <c:axId val="201090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31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3481</c:v>
                </c:pt>
                <c:pt idx="2">
                  <c:v>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1728"/>
        <c:axId val="201601024"/>
      </c:barChart>
      <c:catAx>
        <c:axId val="2012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024"/>
        <c:crosses val="autoZero"/>
        <c:auto val="1"/>
        <c:lblAlgn val="ctr"/>
        <c:lblOffset val="100"/>
        <c:noMultiLvlLbl val="0"/>
      </c:catAx>
      <c:valAx>
        <c:axId val="2016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18.242314647377938</c:v>
                </c:pt>
                <c:pt idx="1">
                  <c:v>58.256781193490056</c:v>
                </c:pt>
                <c:pt idx="2">
                  <c:v>23.500904159132009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33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4416"/>
        <c:axId val="202366336"/>
      </c:barChart>
      <c:catAx>
        <c:axId val="202364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6336"/>
        <c:crosses val="autoZero"/>
        <c:auto val="1"/>
        <c:lblAlgn val="ctr"/>
        <c:lblOffset val="100"/>
        <c:noMultiLvlLbl val="0"/>
      </c:catAx>
      <c:valAx>
        <c:axId val="202366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4768"/>
        <c:axId val="285373184"/>
      </c:barChart>
      <c:catAx>
        <c:axId val="202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184"/>
        <c:crosses val="autoZero"/>
        <c:auto val="1"/>
        <c:lblAlgn val="ctr"/>
        <c:lblOffset val="100"/>
        <c:noMultiLvlLbl val="0"/>
      </c:catAx>
      <c:valAx>
        <c:axId val="28537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4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120.4</c:v>
                </c:pt>
                <c:pt idx="1">
                  <c:v>92.2</c:v>
                </c:pt>
                <c:pt idx="2">
                  <c:v>118.6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124.3</c:v>
                </c:pt>
                <c:pt idx="1">
                  <c:v>118.6</c:v>
                </c:pt>
                <c:pt idx="2">
                  <c:v>137.5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8366848"/>
        <c:axId val="468368384"/>
      </c:barChart>
      <c:catAx>
        <c:axId val="468366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68384"/>
        <c:crosses val="autoZero"/>
        <c:auto val="1"/>
        <c:lblAlgn val="ctr"/>
        <c:lblOffset val="100"/>
        <c:noMultiLvlLbl val="0"/>
      </c:catAx>
      <c:valAx>
        <c:axId val="468368384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36684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487</c:v>
                </c:pt>
                <c:pt idx="1">
                  <c:v>423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8837504"/>
        <c:axId val="468839040"/>
      </c:barChart>
      <c:catAx>
        <c:axId val="46883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839040"/>
        <c:crosses val="autoZero"/>
        <c:auto val="1"/>
        <c:lblAlgn val="ctr"/>
        <c:lblOffset val="100"/>
        <c:noMultiLvlLbl val="0"/>
      </c:catAx>
      <c:valAx>
        <c:axId val="46883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83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9979904"/>
        <c:axId val="469988096"/>
      </c:barChart>
      <c:catAx>
        <c:axId val="46997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88096"/>
        <c:crosses val="autoZero"/>
        <c:auto val="1"/>
        <c:lblAlgn val="ctr"/>
        <c:lblOffset val="100"/>
        <c:noMultiLvlLbl val="0"/>
      </c:catAx>
      <c:valAx>
        <c:axId val="4699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99799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33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89504"/>
        <c:axId val="192391040"/>
      </c:barChart>
      <c:catAx>
        <c:axId val="192389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040"/>
        <c:crosses val="autoZero"/>
        <c:auto val="1"/>
        <c:lblAlgn val="ctr"/>
        <c:lblOffset val="100"/>
        <c:noMultiLvlLbl val="0"/>
      </c:catAx>
      <c:valAx>
        <c:axId val="192391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89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41</c:v>
                </c:pt>
                <c:pt idx="1">
                  <c:v>51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47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133632"/>
        <c:axId val="474135168"/>
      </c:barChart>
      <c:catAx>
        <c:axId val="47413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135168"/>
        <c:crosses val="autoZero"/>
        <c:auto val="1"/>
        <c:lblAlgn val="ctr"/>
        <c:lblOffset val="100"/>
        <c:noMultiLvlLbl val="0"/>
      </c:catAx>
      <c:valAx>
        <c:axId val="474135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4133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2.4231464737793851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2.4231464737793851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2.3869801084990958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2.6256781193490055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2.5750452079566002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3.0452079566003616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2.5822784810126582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2.6112115732368895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2.6690777576853524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3.4647377938517181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3.4141048824593132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3.2622061482820977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2.8716094032549728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3.5587703435804703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3.3707052441229659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1.9168173598553346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1.72875226039783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1.2947558770343581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7034752"/>
        <c:axId val="477254016"/>
      </c:barChart>
      <c:catAx>
        <c:axId val="4770347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77254016"/>
        <c:crosses val="autoZero"/>
        <c:auto val="1"/>
        <c:lblAlgn val="ctr"/>
        <c:lblOffset val="100"/>
        <c:noMultiLvlLbl val="0"/>
      </c:catAx>
      <c:valAx>
        <c:axId val="47725401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77034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2.3725135623869802</c:v>
                </c:pt>
                <c:pt idx="1">
                  <c:v>2.6690777576853524</c:v>
                </c:pt>
                <c:pt idx="2">
                  <c:v>2.8137432188065099</c:v>
                </c:pt>
                <c:pt idx="3">
                  <c:v>2.7920433996383363</c:v>
                </c:pt>
                <c:pt idx="4">
                  <c:v>2.6401446654611211</c:v>
                </c:pt>
                <c:pt idx="5">
                  <c:v>3.0886075949367089</c:v>
                </c:pt>
                <c:pt idx="6">
                  <c:v>2.9150090415913201</c:v>
                </c:pt>
                <c:pt idx="7">
                  <c:v>3.1609403254972879</c:v>
                </c:pt>
                <c:pt idx="8">
                  <c:v>2.8933092224231465</c:v>
                </c:pt>
                <c:pt idx="9">
                  <c:v>3.6455696202531649</c:v>
                </c:pt>
                <c:pt idx="10">
                  <c:v>3.6528028933092225</c:v>
                </c:pt>
                <c:pt idx="11">
                  <c:v>3.8119349005424956</c:v>
                </c:pt>
                <c:pt idx="12">
                  <c:v>3.6889692585895117</c:v>
                </c:pt>
                <c:pt idx="13">
                  <c:v>3.8047016274864376</c:v>
                </c:pt>
                <c:pt idx="14">
                  <c:v>3.5081374321880654</c:v>
                </c:pt>
                <c:pt idx="15">
                  <c:v>1.9529837251356239</c:v>
                </c:pt>
                <c:pt idx="16">
                  <c:v>1.4900542495479203</c:v>
                </c:pt>
                <c:pt idx="17">
                  <c:v>0.87522603978300184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8788608"/>
        <c:axId val="478794880"/>
      </c:barChart>
      <c:catAx>
        <c:axId val="47878860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78794880"/>
        <c:crosses val="autoZero"/>
        <c:auto val="1"/>
        <c:lblAlgn val="ctr"/>
        <c:lblOffset val="100"/>
        <c:noMultiLvlLbl val="0"/>
      </c:catAx>
      <c:valAx>
        <c:axId val="4787948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8860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0.10632642211589581</c:v>
                </c:pt>
                <c:pt idx="1">
                  <c:v>0.115549686365137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3.4201665780613149</c:v>
                </c:pt>
                <c:pt idx="1">
                  <c:v>0.90789039286893369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17.366648945596314</c:v>
                </c:pt>
                <c:pt idx="1">
                  <c:v>7.4116870254209308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27.963849016480598</c:v>
                </c:pt>
                <c:pt idx="1">
                  <c:v>22.598217233410367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43.64699627857523</c:v>
                </c:pt>
                <c:pt idx="1">
                  <c:v>61.257840871574778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2.7113237639553431</c:v>
                </c:pt>
                <c:pt idx="1">
                  <c:v>3.8791680422581707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4.7846889952153111</c:v>
                </c:pt>
                <c:pt idx="1">
                  <c:v>3.829646748101684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1381376"/>
        <c:axId val="481444608"/>
      </c:barChart>
      <c:catAx>
        <c:axId val="481381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444608"/>
        <c:crosses val="autoZero"/>
        <c:auto val="1"/>
        <c:lblAlgn val="ctr"/>
        <c:lblOffset val="100"/>
        <c:noMultiLvlLbl val="0"/>
      </c:catAx>
      <c:valAx>
        <c:axId val="4814446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381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40.829346092503989</c:v>
                </c:pt>
                <c:pt idx="1">
                  <c:v>34.417299438758661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32.411837674995567</c:v>
                </c:pt>
                <c:pt idx="1">
                  <c:v>37.206999009574119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26.599326599326602</c:v>
                </c:pt>
                <c:pt idx="1">
                  <c:v>28.19412347309343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0.15948963317384371</c:v>
                </c:pt>
                <c:pt idx="1">
                  <c:v>0.18157807857378672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5870208"/>
        <c:axId val="485954688"/>
      </c:barChart>
      <c:catAx>
        <c:axId val="48587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954688"/>
        <c:crosses val="autoZero"/>
        <c:auto val="1"/>
        <c:lblAlgn val="ctr"/>
        <c:lblOffset val="100"/>
        <c:noMultiLvlLbl val="0"/>
      </c:catAx>
      <c:valAx>
        <c:axId val="4859546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58702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11</c:v>
                </c:pt>
                <c:pt idx="4">
                  <c:v>14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88986496"/>
        <c:axId val="489006592"/>
      </c:barChart>
      <c:catAx>
        <c:axId val="4889864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9006592"/>
        <c:crosses val="autoZero"/>
        <c:auto val="1"/>
        <c:lblAlgn val="ctr"/>
        <c:lblOffset val="100"/>
        <c:noMultiLvlLbl val="0"/>
      </c:catAx>
      <c:valAx>
        <c:axId val="489006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89864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2.2799999999999998</c:v>
                </c:pt>
                <c:pt idx="1">
                  <c:v>0.56999999999999995</c:v>
                </c:pt>
                <c:pt idx="3">
                  <c:v>0</c:v>
                </c:pt>
                <c:pt idx="4">
                  <c:v>1.39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89336192"/>
        <c:axId val="489645568"/>
      </c:barChart>
      <c:catAx>
        <c:axId val="489336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645568"/>
        <c:crosses val="autoZero"/>
        <c:auto val="1"/>
        <c:lblAlgn val="ctr"/>
        <c:lblOffset val="100"/>
        <c:noMultiLvlLbl val="0"/>
      </c:catAx>
      <c:valAx>
        <c:axId val="48964556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33619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61.517417472186764</c:v>
                </c:pt>
                <c:pt idx="2">
                  <c:v>19.332256327409798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38.482582527813243</c:v>
                </c:pt>
                <c:pt idx="2">
                  <c:v>80.667743672590191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89857792"/>
        <c:axId val="489862272"/>
      </c:barChart>
      <c:catAx>
        <c:axId val="489857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862272"/>
        <c:crosses val="autoZero"/>
        <c:auto val="1"/>
        <c:lblAlgn val="ctr"/>
        <c:lblOffset val="100"/>
        <c:noMultiLvlLbl val="0"/>
      </c:catAx>
      <c:valAx>
        <c:axId val="4898622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98577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53.6</c:v>
                </c:pt>
                <c:pt idx="1">
                  <c:v>42.7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079360"/>
        <c:axId val="490099840"/>
      </c:barChart>
      <c:catAx>
        <c:axId val="4900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0099840"/>
        <c:crosses val="autoZero"/>
        <c:auto val="1"/>
        <c:lblAlgn val="ctr"/>
        <c:lblOffset val="100"/>
        <c:noMultiLvlLbl val="0"/>
      </c:catAx>
      <c:valAx>
        <c:axId val="490099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0079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50</c:v>
                </c:pt>
                <c:pt idx="1">
                  <c:v>58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60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474880"/>
        <c:axId val="490482688"/>
      </c:barChart>
      <c:catAx>
        <c:axId val="49047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482688"/>
        <c:crosses val="autoZero"/>
        <c:auto val="1"/>
        <c:lblAlgn val="ctr"/>
        <c:lblOffset val="100"/>
        <c:noMultiLvlLbl val="0"/>
      </c:catAx>
      <c:valAx>
        <c:axId val="490482688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47488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958</c:v>
                </c:pt>
                <c:pt idx="1">
                  <c:v>838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917</c:v>
                </c:pt>
                <c:pt idx="1">
                  <c:v>830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6400"/>
        <c:axId val="192567936"/>
      </c:barChart>
      <c:catAx>
        <c:axId val="192566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936"/>
        <c:crosses val="autoZero"/>
        <c:auto val="1"/>
        <c:lblAlgn val="ctr"/>
        <c:lblOffset val="100"/>
        <c:noMultiLvlLbl val="0"/>
      </c:catAx>
      <c:valAx>
        <c:axId val="19256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640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139</c:v>
                </c:pt>
                <c:pt idx="1">
                  <c:v>173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142</c:v>
                </c:pt>
                <c:pt idx="1">
                  <c:v>195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0534016"/>
        <c:axId val="490536320"/>
      </c:barChart>
      <c:catAx>
        <c:axId val="49053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536320"/>
        <c:crosses val="autoZero"/>
        <c:auto val="1"/>
        <c:lblAlgn val="ctr"/>
        <c:lblOffset val="100"/>
        <c:noMultiLvlLbl val="0"/>
      </c:catAx>
      <c:valAx>
        <c:axId val="490536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05340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21.124121779859482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24.192037470725996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15.105386416861826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14.519906323185012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10.585480093676814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14.473067915690866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90932864"/>
        <c:axId val="490934656"/>
      </c:barChart>
      <c:catAx>
        <c:axId val="490932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90934656"/>
        <c:crosses val="autoZero"/>
        <c:auto val="1"/>
        <c:lblAlgn val="ctr"/>
        <c:lblOffset val="100"/>
        <c:noMultiLvlLbl val="0"/>
      </c:catAx>
      <c:valAx>
        <c:axId val="490934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932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47.28</c:v>
                </c:pt>
                <c:pt idx="1">
                  <c:v>42.95</c:v>
                </c:pt>
                <c:pt idx="2">
                  <c:v>7.48</c:v>
                </c:pt>
                <c:pt idx="3">
                  <c:v>1.85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51.2</c:v>
                </c:pt>
                <c:pt idx="1">
                  <c:v>36.94</c:v>
                </c:pt>
                <c:pt idx="2">
                  <c:v>8.9499999999999993</c:v>
                </c:pt>
                <c:pt idx="3">
                  <c:v>2.13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90956288"/>
        <c:axId val="490959616"/>
      </c:barChart>
      <c:catAx>
        <c:axId val="490956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959616"/>
        <c:crosses val="autoZero"/>
        <c:auto val="1"/>
        <c:lblAlgn val="ctr"/>
        <c:lblOffset val="100"/>
        <c:noMultiLvlLbl val="0"/>
      </c:catAx>
      <c:valAx>
        <c:axId val="49095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956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50509</c:v>
                </c:pt>
                <c:pt idx="1">
                  <c:v>55604</c:v>
                </c:pt>
                <c:pt idx="2">
                  <c:v>63961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0980096"/>
        <c:axId val="490981632"/>
      </c:barChart>
      <c:catAx>
        <c:axId val="4909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981632"/>
        <c:crosses val="autoZero"/>
        <c:auto val="1"/>
        <c:lblAlgn val="ctr"/>
        <c:lblOffset val="100"/>
        <c:noMultiLvlLbl val="0"/>
      </c:catAx>
      <c:valAx>
        <c:axId val="49098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0980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1548</c:v>
                </c:pt>
                <c:pt idx="1">
                  <c:v>1650</c:v>
                </c:pt>
                <c:pt idx="2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2296</c:v>
                </c:pt>
                <c:pt idx="1">
                  <c:v>2348</c:v>
                </c:pt>
                <c:pt idx="2">
                  <c:v>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91071360"/>
        <c:axId val="491099648"/>
      </c:barChart>
      <c:catAx>
        <c:axId val="49107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099648"/>
        <c:crosses val="autoZero"/>
        <c:auto val="1"/>
        <c:lblAlgn val="ctr"/>
        <c:lblOffset val="100"/>
        <c:noMultiLvlLbl val="0"/>
      </c:catAx>
      <c:valAx>
        <c:axId val="491099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107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3.5</c:v>
                </c:pt>
                <c:pt idx="3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22.826086956521738</c:v>
                </c:pt>
                <c:pt idx="1">
                  <c:v>60.175438596491226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77.173913043478265</c:v>
                </c:pt>
                <c:pt idx="1">
                  <c:v>39.824561403508774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91164032"/>
        <c:axId val="491165952"/>
      </c:barChart>
      <c:catAx>
        <c:axId val="491164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165952"/>
        <c:crosses val="autoZero"/>
        <c:auto val="1"/>
        <c:lblAlgn val="ctr"/>
        <c:lblOffset val="100"/>
        <c:noMultiLvlLbl val="0"/>
      </c:catAx>
      <c:valAx>
        <c:axId val="4911659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11640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23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399808"/>
        <c:axId val="491440384"/>
      </c:barChart>
      <c:catAx>
        <c:axId val="49139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440384"/>
        <c:crosses val="autoZero"/>
        <c:auto val="1"/>
        <c:lblAlgn val="ctr"/>
        <c:lblOffset val="100"/>
        <c:noMultiLvlLbl val="0"/>
      </c:catAx>
      <c:valAx>
        <c:axId val="49144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399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12.5</c:v>
                </c:pt>
                <c:pt idx="1">
                  <c:v>14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1658240"/>
        <c:axId val="492271872"/>
      </c:barChart>
      <c:catAx>
        <c:axId val="4916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2271872"/>
        <c:crosses val="autoZero"/>
        <c:auto val="1"/>
        <c:lblAlgn val="ctr"/>
        <c:lblOffset val="100"/>
        <c:noMultiLvlLbl val="0"/>
      </c:catAx>
      <c:valAx>
        <c:axId val="49227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1658240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20.5</c:v>
                </c:pt>
                <c:pt idx="1">
                  <c:v>13.9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2302720"/>
        <c:axId val="493453312"/>
      </c:barChart>
      <c:catAx>
        <c:axId val="49230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3453312"/>
        <c:crosses val="autoZero"/>
        <c:auto val="1"/>
        <c:lblAlgn val="ctr"/>
        <c:lblOffset val="100"/>
        <c:noMultiLvlLbl val="0"/>
      </c:catAx>
      <c:valAx>
        <c:axId val="4934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2302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19.8</c:v>
                </c:pt>
                <c:pt idx="1">
                  <c:v>50.4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16.670000000000002</c:v>
                </c:pt>
                <c:pt idx="1">
                  <c:v>0</c:v>
                </c:pt>
                <c:pt idx="2">
                  <c:v>19.23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93596672"/>
        <c:axId val="493738240"/>
      </c:barChart>
      <c:catAx>
        <c:axId val="49359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3738240"/>
        <c:crosses val="autoZero"/>
        <c:auto val="1"/>
        <c:lblAlgn val="ctr"/>
        <c:lblOffset val="100"/>
        <c:noMultiLvlLbl val="0"/>
      </c:catAx>
      <c:valAx>
        <c:axId val="493738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93596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94541056"/>
        <c:axId val="494545536"/>
      </c:barChart>
      <c:catAx>
        <c:axId val="4945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545536"/>
        <c:crosses val="autoZero"/>
        <c:auto val="1"/>
        <c:lblAlgn val="ctr"/>
        <c:lblOffset val="100"/>
        <c:noMultiLvlLbl val="0"/>
      </c:catAx>
      <c:valAx>
        <c:axId val="494545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9454105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67.8</c:v>
                </c:pt>
                <c:pt idx="1">
                  <c:v>61.8</c:v>
                </c:pt>
                <c:pt idx="2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26.4</c:v>
                </c:pt>
                <c:pt idx="1">
                  <c:v>38.200000000000003</c:v>
                </c:pt>
                <c:pt idx="2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94934656"/>
        <c:axId val="494985600"/>
      </c:barChart>
      <c:catAx>
        <c:axId val="4949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94985600"/>
        <c:crosses val="autoZero"/>
        <c:auto val="1"/>
        <c:lblAlgn val="ctr"/>
        <c:lblOffset val="100"/>
        <c:noMultiLvlLbl val="0"/>
      </c:catAx>
      <c:valAx>
        <c:axId val="4949856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94934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174144"/>
        <c:axId val="317175680"/>
      </c:barChart>
      <c:catAx>
        <c:axId val="317174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175680"/>
        <c:crosses val="autoZero"/>
        <c:auto val="1"/>
        <c:lblAlgn val="ctr"/>
        <c:lblOffset val="100"/>
        <c:noMultiLvlLbl val="0"/>
      </c:catAx>
      <c:valAx>
        <c:axId val="3171756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1741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7636608"/>
        <c:axId val="317638144"/>
      </c:barChart>
      <c:catAx>
        <c:axId val="317636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7638144"/>
        <c:crosses val="autoZero"/>
        <c:auto val="1"/>
        <c:lblAlgn val="ctr"/>
        <c:lblOffset val="100"/>
        <c:noMultiLvlLbl val="0"/>
      </c:catAx>
      <c:valAx>
        <c:axId val="317638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636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7832576"/>
        <c:axId val="318018688"/>
      </c:barChart>
      <c:catAx>
        <c:axId val="31783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18688"/>
        <c:crosses val="autoZero"/>
        <c:auto val="1"/>
        <c:lblAlgn val="ctr"/>
        <c:lblOffset val="100"/>
        <c:noMultiLvlLbl val="0"/>
      </c:catAx>
      <c:valAx>
        <c:axId val="3180186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178325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</c:v>
                </c:pt>
                <c:pt idx="1">
                  <c:v>23.8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30.2</c:v>
                </c:pt>
                <c:pt idx="1">
                  <c:v>31.3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18028800"/>
        <c:axId val="318030592"/>
      </c:barChart>
      <c:catAx>
        <c:axId val="3180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30592"/>
        <c:crosses val="autoZero"/>
        <c:auto val="1"/>
        <c:lblAlgn val="ctr"/>
        <c:lblOffset val="100"/>
        <c:noMultiLvlLbl val="0"/>
      </c:catAx>
      <c:valAx>
        <c:axId val="31803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180288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83.555999999999997</c:v>
                </c:pt>
                <c:pt idx="1">
                  <c:v>94.555999999999997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061184"/>
        <c:axId val="318071168"/>
      </c:barChart>
      <c:catAx>
        <c:axId val="318061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71168"/>
        <c:crosses val="autoZero"/>
        <c:auto val="1"/>
        <c:lblAlgn val="ctr"/>
        <c:lblOffset val="100"/>
        <c:noMultiLvlLbl val="0"/>
      </c:catAx>
      <c:valAx>
        <c:axId val="3180711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6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822.77</c:v>
                </c:pt>
                <c:pt idx="1">
                  <c:v>2300.71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18084992"/>
        <c:axId val="318086528"/>
      </c:barChart>
      <c:catAx>
        <c:axId val="31808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86528"/>
        <c:crosses val="autoZero"/>
        <c:auto val="1"/>
        <c:lblAlgn val="ctr"/>
        <c:lblOffset val="100"/>
        <c:noMultiLvlLbl val="0"/>
      </c:catAx>
      <c:valAx>
        <c:axId val="31808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18084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134</c:v>
                </c:pt>
                <c:pt idx="1">
                  <c:v>139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118</c:v>
                </c:pt>
                <c:pt idx="1">
                  <c:v>123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18248064"/>
        <c:axId val="318249600"/>
      </c:barChart>
      <c:catAx>
        <c:axId val="31824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249600"/>
        <c:crosses val="autoZero"/>
        <c:auto val="1"/>
        <c:lblAlgn val="ctr"/>
        <c:lblOffset val="100"/>
        <c:noMultiLvlLbl val="0"/>
      </c:catAx>
      <c:valAx>
        <c:axId val="31824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182480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54.9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698816"/>
        <c:axId val="193712896"/>
      </c:barChart>
      <c:catAx>
        <c:axId val="193698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2896"/>
        <c:crosses val="autoZero"/>
        <c:auto val="1"/>
        <c:lblAlgn val="ctr"/>
        <c:lblOffset val="100"/>
        <c:noMultiLvlLbl val="0"/>
      </c:catAx>
      <c:valAx>
        <c:axId val="193712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6988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190</c:v>
                </c:pt>
                <c:pt idx="1">
                  <c:v>231</c:v>
                </c:pt>
                <c:pt idx="2">
                  <c:v>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217</c:v>
                </c:pt>
                <c:pt idx="1">
                  <c:v>219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49312"/>
        <c:axId val="58750848"/>
      </c:barChart>
      <c:catAx>
        <c:axId val="587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848"/>
        <c:crosses val="autoZero"/>
        <c:auto val="1"/>
        <c:lblAlgn val="ctr"/>
        <c:lblOffset val="100"/>
        <c:noMultiLvlLbl val="0"/>
      </c:catAx>
      <c:valAx>
        <c:axId val="587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49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33</c:v>
                </c:pt>
                <c:pt idx="1">
                  <c:v>49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0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551104"/>
        <c:axId val="59613568"/>
      </c:barChart>
      <c:catAx>
        <c:axId val="595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568"/>
        <c:crosses val="autoZero"/>
        <c:auto val="1"/>
        <c:lblAlgn val="ctr"/>
        <c:lblOffset val="100"/>
        <c:noMultiLvlLbl val="0"/>
      </c:catAx>
      <c:valAx>
        <c:axId val="596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511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958</c:v>
                </c:pt>
                <c:pt idx="1">
                  <c:v>838</c:v>
                </c:pt>
                <c:pt idx="2">
                  <c:v>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917</c:v>
                </c:pt>
                <c:pt idx="1">
                  <c:v>830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762560"/>
        <c:axId val="134155648"/>
      </c:barChart>
      <c:catAx>
        <c:axId val="5976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648"/>
        <c:crosses val="autoZero"/>
        <c:auto val="1"/>
        <c:lblAlgn val="ctr"/>
        <c:lblOffset val="100"/>
        <c:noMultiLvlLbl val="0"/>
      </c:catAx>
      <c:valAx>
        <c:axId val="13415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625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19.8</c:v>
                </c:pt>
                <c:pt idx="1">
                  <c:v>50.4</c:v>
                </c:pt>
                <c:pt idx="2">
                  <c:v>29.8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54.9</c:v>
                </c:pt>
                <c:pt idx="1">
                  <c:v>45.8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</c:v>
                </c:pt>
                <c:pt idx="1">
                  <c:v>35.9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115392"/>
        <c:axId val="147215488"/>
      </c:barChart>
      <c:catAx>
        <c:axId val="1471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15488"/>
        <c:crosses val="autoZero"/>
        <c:auto val="1"/>
        <c:lblAlgn val="ctr"/>
        <c:lblOffset val="100"/>
        <c:noMultiLvlLbl val="0"/>
      </c:catAx>
      <c:valAx>
        <c:axId val="14721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1153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67.8</c:v>
                </c:pt>
                <c:pt idx="1">
                  <c:v>61.8</c:v>
                </c:pt>
                <c:pt idx="2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5.7</c:v>
                </c:pt>
                <c:pt idx="1">
                  <c:v>0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26.4</c:v>
                </c:pt>
                <c:pt idx="1">
                  <c:v>38.200000000000003</c:v>
                </c:pt>
                <c:pt idx="2">
                  <c:v>25.2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7553664"/>
        <c:axId val="148312448"/>
      </c:barChart>
      <c:catAx>
        <c:axId val="147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312448"/>
        <c:crosses val="autoZero"/>
        <c:auto val="1"/>
        <c:lblAlgn val="ctr"/>
        <c:lblOffset val="100"/>
        <c:noMultiLvlLbl val="0"/>
      </c:catAx>
      <c:valAx>
        <c:axId val="148312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75536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4992"/>
        <c:axId val="150168704"/>
      </c:barChart>
      <c:catAx>
        <c:axId val="150164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8704"/>
        <c:crosses val="autoZero"/>
        <c:auto val="1"/>
        <c:lblAlgn val="ctr"/>
        <c:lblOffset val="100"/>
        <c:noMultiLvlLbl val="0"/>
      </c:catAx>
      <c:valAx>
        <c:axId val="15016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90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139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4640"/>
        <c:axId val="150306176"/>
      </c:barChart>
      <c:catAx>
        <c:axId val="15030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06176"/>
        <c:crosses val="autoZero"/>
        <c:auto val="1"/>
        <c:lblAlgn val="ctr"/>
        <c:lblOffset val="100"/>
        <c:noMultiLvlLbl val="0"/>
      </c:catAx>
      <c:valAx>
        <c:axId val="150306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4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73888"/>
        <c:axId val="150395904"/>
      </c:barChart>
      <c:catAx>
        <c:axId val="150373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95904"/>
        <c:crosses val="autoZero"/>
        <c:auto val="1"/>
        <c:lblAlgn val="ctr"/>
        <c:lblOffset val="100"/>
        <c:noMultiLvlLbl val="0"/>
      </c:catAx>
      <c:valAx>
        <c:axId val="150395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73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1074</c:v>
                </c:pt>
                <c:pt idx="1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2432"/>
        <c:axId val="150723968"/>
      </c:barChart>
      <c:catAx>
        <c:axId val="150722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723968"/>
        <c:crosses val="autoZero"/>
        <c:auto val="1"/>
        <c:lblAlgn val="ctr"/>
        <c:lblOffset val="100"/>
        <c:noMultiLvlLbl val="0"/>
      </c:catAx>
      <c:valAx>
        <c:axId val="15072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8544"/>
        <c:axId val="193855872"/>
      </c:barChart>
      <c:catAx>
        <c:axId val="193788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5872"/>
        <c:crosses val="autoZero"/>
        <c:auto val="1"/>
        <c:lblAlgn val="ctr"/>
        <c:lblOffset val="100"/>
        <c:noMultiLvlLbl val="0"/>
      </c:catAx>
      <c:valAx>
        <c:axId val="19385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8544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1188</c:v>
                </c:pt>
                <c:pt idx="1">
                  <c:v>1173</c:v>
                </c:pt>
                <c:pt idx="2">
                  <c:v>1011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5280"/>
        <c:axId val="151186816"/>
      </c:barChart>
      <c:catAx>
        <c:axId val="1511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816"/>
        <c:crosses val="autoZero"/>
        <c:auto val="1"/>
        <c:lblAlgn val="ctr"/>
        <c:lblOffset val="100"/>
        <c:noMultiLvlLbl val="0"/>
      </c:catAx>
      <c:valAx>
        <c:axId val="15118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15</c:v>
                </c:pt>
                <c:pt idx="1">
                  <c:v>27</c:v>
                </c:pt>
                <c:pt idx="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104"/>
        <c:axId val="151344640"/>
      </c:barChart>
      <c:catAx>
        <c:axId val="1513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4640"/>
        <c:crosses val="autoZero"/>
        <c:auto val="1"/>
        <c:lblAlgn val="ctr"/>
        <c:lblOffset val="100"/>
        <c:noMultiLvlLbl val="0"/>
      </c:catAx>
      <c:valAx>
        <c:axId val="1513446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23</c:v>
                </c:pt>
                <c:pt idx="1">
                  <c:v>25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6768"/>
        <c:axId val="151462656"/>
      </c:barChart>
      <c:catAx>
        <c:axId val="1514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656"/>
        <c:crosses val="autoZero"/>
        <c:auto val="1"/>
        <c:lblAlgn val="ctr"/>
        <c:lblOffset val="100"/>
        <c:noMultiLvlLbl val="0"/>
      </c:catAx>
      <c:valAx>
        <c:axId val="151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6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8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14720"/>
        <c:axId val="152829312"/>
      </c:barChart>
      <c:catAx>
        <c:axId val="1528147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9312"/>
        <c:crosses val="autoZero"/>
        <c:auto val="1"/>
        <c:lblAlgn val="ctr"/>
        <c:lblOffset val="100"/>
        <c:noMultiLvlLbl val="0"/>
      </c:catAx>
      <c:valAx>
        <c:axId val="1528293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1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83.555999999999997</c:v>
                </c:pt>
                <c:pt idx="1">
                  <c:v>94.555999999999997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08160"/>
        <c:axId val="153318528"/>
      </c:barChart>
      <c:catAx>
        <c:axId val="153308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528"/>
        <c:crosses val="autoZero"/>
        <c:auto val="1"/>
        <c:lblAlgn val="ctr"/>
        <c:lblOffset val="100"/>
        <c:noMultiLvlLbl val="0"/>
      </c:catAx>
      <c:valAx>
        <c:axId val="1533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08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3618</c:v>
                </c:pt>
                <c:pt idx="1">
                  <c:v>3481</c:v>
                </c:pt>
                <c:pt idx="2">
                  <c:v>3376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63808"/>
        <c:axId val="153504000"/>
      </c:barChart>
      <c:catAx>
        <c:axId val="1534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000"/>
        <c:crosses val="autoZero"/>
        <c:auto val="1"/>
        <c:lblAlgn val="ctr"/>
        <c:lblOffset val="100"/>
        <c:noMultiLvlLbl val="0"/>
      </c:catAx>
      <c:valAx>
        <c:axId val="15350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63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2320"/>
        <c:axId val="153753472"/>
      </c:barChart>
      <c:catAx>
        <c:axId val="1536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auto val="1"/>
        <c:lblAlgn val="ctr"/>
        <c:lblOffset val="100"/>
        <c:noMultiLvlLbl val="0"/>
      </c:catAx>
      <c:valAx>
        <c:axId val="15375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53.6</c:v>
                </c:pt>
                <c:pt idx="1">
                  <c:v>42.7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008"/>
        <c:axId val="153836544"/>
      </c:barChart>
      <c:catAx>
        <c:axId val="1538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36544"/>
        <c:crosses val="autoZero"/>
        <c:auto val="1"/>
        <c:lblAlgn val="ctr"/>
        <c:lblOffset val="100"/>
        <c:noMultiLvlLbl val="0"/>
      </c:catAx>
      <c:valAx>
        <c:axId val="153836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0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18.242314647377938</c:v>
                </c:pt>
                <c:pt idx="1">
                  <c:v>58.256781193490056</c:v>
                </c:pt>
                <c:pt idx="2">
                  <c:v>23.500904159132009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33</c:v>
                </c:pt>
                <c:pt idx="1">
                  <c:v>27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7728"/>
        <c:axId val="154084096"/>
      </c:barChart>
      <c:catAx>
        <c:axId val="15405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096"/>
        <c:crosses val="autoZero"/>
        <c:auto val="1"/>
        <c:lblAlgn val="ctr"/>
        <c:lblOffset val="100"/>
        <c:noMultiLvlLbl val="0"/>
      </c:catAx>
      <c:valAx>
        <c:axId val="154084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7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90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139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6256"/>
        <c:axId val="198497792"/>
      </c:barChart>
      <c:catAx>
        <c:axId val="198496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497792"/>
        <c:crosses val="autoZero"/>
        <c:auto val="1"/>
        <c:lblAlgn val="ctr"/>
        <c:lblOffset val="100"/>
        <c:noMultiLvlLbl val="0"/>
      </c:catAx>
      <c:valAx>
        <c:axId val="198497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6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392"/>
        <c:axId val="154593920"/>
      </c:barChart>
      <c:catAx>
        <c:axId val="15431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3920"/>
        <c:crosses val="autoZero"/>
        <c:auto val="1"/>
        <c:lblAlgn val="ctr"/>
        <c:lblOffset val="100"/>
        <c:noMultiLvlLbl val="0"/>
      </c:catAx>
      <c:valAx>
        <c:axId val="154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120.4</c:v>
                </c:pt>
                <c:pt idx="1">
                  <c:v>92.2</c:v>
                </c:pt>
                <c:pt idx="2">
                  <c:v>118.6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124.3</c:v>
                </c:pt>
                <c:pt idx="1">
                  <c:v>118.6</c:v>
                </c:pt>
                <c:pt idx="2">
                  <c:v>137.5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799104"/>
        <c:axId val="154837760"/>
      </c:barChart>
      <c:catAx>
        <c:axId val="154799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760"/>
        <c:crosses val="autoZero"/>
        <c:auto val="1"/>
        <c:lblAlgn val="ctr"/>
        <c:lblOffset val="100"/>
        <c:noMultiLvlLbl val="0"/>
      </c:catAx>
      <c:valAx>
        <c:axId val="154837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991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487</c:v>
                </c:pt>
                <c:pt idx="1">
                  <c:v>423</c:v>
                </c:pt>
                <c:pt idx="2">
                  <c:v>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128960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960"/>
        <c:crosses val="autoZero"/>
        <c:auto val="1"/>
        <c:lblAlgn val="ctr"/>
        <c:lblOffset val="100"/>
        <c:noMultiLvlLbl val="0"/>
      </c:catAx>
      <c:valAx>
        <c:axId val="1551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3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258880"/>
        <c:axId val="155461888"/>
      </c:barChart>
      <c:catAx>
        <c:axId val="15525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888"/>
        <c:crosses val="autoZero"/>
        <c:auto val="1"/>
        <c:lblAlgn val="ctr"/>
        <c:lblOffset val="100"/>
        <c:noMultiLvlLbl val="0"/>
      </c:catAx>
      <c:valAx>
        <c:axId val="15546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588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41</c:v>
                </c:pt>
                <c:pt idx="1">
                  <c:v>51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47</c:v>
                </c:pt>
                <c:pt idx="1">
                  <c:v>61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152"/>
        <c:axId val="155722112"/>
      </c:barChart>
      <c:catAx>
        <c:axId val="1556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2112"/>
        <c:crosses val="autoZero"/>
        <c:auto val="1"/>
        <c:lblAlgn val="ctr"/>
        <c:lblOffset val="100"/>
        <c:noMultiLvlLbl val="0"/>
      </c:catAx>
      <c:valAx>
        <c:axId val="15572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2.4231464737793851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2.4231464737793851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2.3869801084990958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2.6256781193490055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2.5750452079566002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3.0452079566003616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2.5822784810126582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2.6112115732368895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2.6690777576853524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3.4647377938517181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3.4141048824593132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3.2622061482820977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2.8716094032549728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3.5587703435804703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3.3707052441229659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1.9168173598553346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1.72875226039783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1.2947558770343581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241344"/>
        <c:axId val="157328512"/>
      </c:barChart>
      <c:catAx>
        <c:axId val="1572413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8512"/>
        <c:crosses val="autoZero"/>
        <c:auto val="1"/>
        <c:lblAlgn val="ctr"/>
        <c:lblOffset val="100"/>
        <c:noMultiLvlLbl val="0"/>
      </c:catAx>
      <c:valAx>
        <c:axId val="1573285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2413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2.3725135623869802</c:v>
                </c:pt>
                <c:pt idx="1">
                  <c:v>2.6690777576853524</c:v>
                </c:pt>
                <c:pt idx="2">
                  <c:v>2.8137432188065099</c:v>
                </c:pt>
                <c:pt idx="3">
                  <c:v>2.7920433996383363</c:v>
                </c:pt>
                <c:pt idx="4">
                  <c:v>2.6401446654611211</c:v>
                </c:pt>
                <c:pt idx="5">
                  <c:v>3.0886075949367089</c:v>
                </c:pt>
                <c:pt idx="6">
                  <c:v>2.9150090415913201</c:v>
                </c:pt>
                <c:pt idx="7">
                  <c:v>3.1609403254972879</c:v>
                </c:pt>
                <c:pt idx="8">
                  <c:v>2.8933092224231465</c:v>
                </c:pt>
                <c:pt idx="9">
                  <c:v>3.6455696202531649</c:v>
                </c:pt>
                <c:pt idx="10">
                  <c:v>3.6528028933092225</c:v>
                </c:pt>
                <c:pt idx="11">
                  <c:v>3.8119349005424956</c:v>
                </c:pt>
                <c:pt idx="12">
                  <c:v>3.6889692585895117</c:v>
                </c:pt>
                <c:pt idx="13">
                  <c:v>3.8047016274864376</c:v>
                </c:pt>
                <c:pt idx="14">
                  <c:v>3.5081374321880654</c:v>
                </c:pt>
                <c:pt idx="15">
                  <c:v>1.9529837251356239</c:v>
                </c:pt>
                <c:pt idx="16">
                  <c:v>1.4900542495479203</c:v>
                </c:pt>
                <c:pt idx="17">
                  <c:v>0.87522603978300184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2704"/>
        <c:axId val="157834240"/>
      </c:barChart>
      <c:catAx>
        <c:axId val="1578327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34240"/>
        <c:crosses val="autoZero"/>
        <c:auto val="1"/>
        <c:lblAlgn val="ctr"/>
        <c:lblOffset val="100"/>
        <c:noMultiLvlLbl val="0"/>
      </c:catAx>
      <c:valAx>
        <c:axId val="15783424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27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0.10632642211589581</c:v>
                </c:pt>
                <c:pt idx="1">
                  <c:v>0.115549686365137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3.4201665780613149</c:v>
                </c:pt>
                <c:pt idx="1">
                  <c:v>0.90789039286893369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17.366648945596314</c:v>
                </c:pt>
                <c:pt idx="1">
                  <c:v>7.4116870254209308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27.963849016480598</c:v>
                </c:pt>
                <c:pt idx="1">
                  <c:v>22.598217233410367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43.64699627857523</c:v>
                </c:pt>
                <c:pt idx="1">
                  <c:v>61.257840871574778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2.7113237639553431</c:v>
                </c:pt>
                <c:pt idx="1">
                  <c:v>3.8791680422581707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4.7846889952153111</c:v>
                </c:pt>
                <c:pt idx="1">
                  <c:v>3.829646748101684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3920"/>
        <c:axId val="158755456"/>
      </c:barChart>
      <c:catAx>
        <c:axId val="158753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456"/>
        <c:crosses val="autoZero"/>
        <c:auto val="1"/>
        <c:lblAlgn val="ctr"/>
        <c:lblOffset val="100"/>
        <c:noMultiLvlLbl val="0"/>
      </c:catAx>
      <c:valAx>
        <c:axId val="1587554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392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40.829346092503989</c:v>
                </c:pt>
                <c:pt idx="1">
                  <c:v>34.417299438758661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32.411837674995567</c:v>
                </c:pt>
                <c:pt idx="1">
                  <c:v>37.206999009574119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26.599326599326602</c:v>
                </c:pt>
                <c:pt idx="1">
                  <c:v>28.19412347309343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0.15948963317384371</c:v>
                </c:pt>
                <c:pt idx="1">
                  <c:v>0.18157807857378672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415296"/>
        <c:axId val="159548160"/>
      </c:barChart>
      <c:catAx>
        <c:axId val="159415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160"/>
        <c:crosses val="autoZero"/>
        <c:auto val="1"/>
        <c:lblAlgn val="ctr"/>
        <c:lblOffset val="100"/>
        <c:noMultiLvlLbl val="0"/>
      </c:catAx>
      <c:valAx>
        <c:axId val="1595481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4152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2</c:v>
                </c:pt>
                <c:pt idx="2">
                  <c:v>4</c:v>
                </c:pt>
                <c:pt idx="3">
                  <c:v>11</c:v>
                </c:pt>
                <c:pt idx="4">
                  <c:v>14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1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677056"/>
        <c:axId val="159710592"/>
      </c:barChart>
      <c:catAx>
        <c:axId val="15967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592"/>
        <c:crosses val="autoZero"/>
        <c:auto val="1"/>
        <c:lblAlgn val="ctr"/>
        <c:lblOffset val="100"/>
        <c:noMultiLvlLbl val="0"/>
      </c:catAx>
      <c:valAx>
        <c:axId val="159710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7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27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4624"/>
        <c:axId val="199532928"/>
      </c:barChart>
      <c:catAx>
        <c:axId val="19935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2928"/>
        <c:crosses val="autoZero"/>
        <c:auto val="1"/>
        <c:lblAlgn val="ctr"/>
        <c:lblOffset val="100"/>
        <c:noMultiLvlLbl val="0"/>
      </c:catAx>
      <c:valAx>
        <c:axId val="1995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2.2799999999999998</c:v>
                </c:pt>
                <c:pt idx="1">
                  <c:v>0.56999999999999995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028928"/>
        <c:axId val="160321536"/>
      </c:barChart>
      <c:catAx>
        <c:axId val="16002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1536"/>
        <c:crosses val="autoZero"/>
        <c:auto val="1"/>
        <c:lblAlgn val="ctr"/>
        <c:lblOffset val="100"/>
        <c:noMultiLvlLbl val="0"/>
      </c:catAx>
      <c:valAx>
        <c:axId val="16032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0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61.517417472186764</c:v>
                </c:pt>
                <c:pt idx="2">
                  <c:v>19.332256327409798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38.482582527813243</c:v>
                </c:pt>
                <c:pt idx="2">
                  <c:v>80.667743672590191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591232"/>
        <c:axId val="160610944"/>
      </c:barChart>
      <c:catAx>
        <c:axId val="1605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0944"/>
        <c:crosses val="autoZero"/>
        <c:auto val="1"/>
        <c:lblAlgn val="ctr"/>
        <c:lblOffset val="100"/>
        <c:noMultiLvlLbl val="0"/>
      </c:catAx>
      <c:valAx>
        <c:axId val="1606109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5912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50</c:v>
                </c:pt>
                <c:pt idx="1">
                  <c:v>58</c:v>
                </c:pt>
                <c:pt idx="2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60</c:v>
                </c:pt>
                <c:pt idx="1">
                  <c:v>65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072"/>
        <c:axId val="160884608"/>
      </c:barChart>
      <c:catAx>
        <c:axId val="1608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4608"/>
        <c:crosses val="autoZero"/>
        <c:auto val="1"/>
        <c:lblAlgn val="ctr"/>
        <c:lblOffset val="100"/>
        <c:noMultiLvlLbl val="0"/>
      </c:catAx>
      <c:valAx>
        <c:axId val="16088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139</c:v>
                </c:pt>
                <c:pt idx="1">
                  <c:v>173</c:v>
                </c:pt>
                <c:pt idx="2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142</c:v>
                </c:pt>
                <c:pt idx="1">
                  <c:v>195</c:v>
                </c:pt>
                <c:pt idx="2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96736"/>
        <c:axId val="161080064"/>
      </c:barChart>
      <c:catAx>
        <c:axId val="16099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0064"/>
        <c:crosses val="autoZero"/>
        <c:auto val="1"/>
        <c:lblAlgn val="ctr"/>
        <c:lblOffset val="100"/>
        <c:noMultiLvlLbl val="0"/>
      </c:catAx>
      <c:valAx>
        <c:axId val="1610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996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21.124121779859482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24.192037470725996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15.105386416861826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14.519906323185012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10.585480093676814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14.473067915690866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6224"/>
        <c:axId val="161879168"/>
      </c:barChart>
      <c:catAx>
        <c:axId val="1618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168"/>
        <c:crosses val="autoZero"/>
        <c:auto val="1"/>
        <c:lblAlgn val="ctr"/>
        <c:lblOffset val="100"/>
        <c:noMultiLvlLbl val="0"/>
      </c:catAx>
      <c:valAx>
        <c:axId val="1618791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62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47.28</c:v>
                </c:pt>
                <c:pt idx="1">
                  <c:v>42.95</c:v>
                </c:pt>
                <c:pt idx="2">
                  <c:v>7.48</c:v>
                </c:pt>
                <c:pt idx="3">
                  <c:v>1.85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51.2</c:v>
                </c:pt>
                <c:pt idx="1">
                  <c:v>36.94</c:v>
                </c:pt>
                <c:pt idx="2">
                  <c:v>8.9499999999999993</c:v>
                </c:pt>
                <c:pt idx="3">
                  <c:v>2.13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6448"/>
        <c:axId val="162139136"/>
      </c:barChart>
      <c:catAx>
        <c:axId val="16213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9136"/>
        <c:crosses val="autoZero"/>
        <c:auto val="1"/>
        <c:lblAlgn val="ctr"/>
        <c:lblOffset val="100"/>
        <c:noMultiLvlLbl val="0"/>
      </c:catAx>
      <c:valAx>
        <c:axId val="1621391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64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50509</c:v>
                </c:pt>
                <c:pt idx="1">
                  <c:v>55604</c:v>
                </c:pt>
                <c:pt idx="2">
                  <c:v>63961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040"/>
        <c:axId val="162248576"/>
      </c:barChart>
      <c:catAx>
        <c:axId val="16224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576"/>
        <c:crosses val="autoZero"/>
        <c:auto val="1"/>
        <c:lblAlgn val="ctr"/>
        <c:lblOffset val="100"/>
        <c:noMultiLvlLbl val="0"/>
      </c:catAx>
      <c:valAx>
        <c:axId val="162248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1548</c:v>
                </c:pt>
                <c:pt idx="1">
                  <c:v>1650</c:v>
                </c:pt>
                <c:pt idx="2">
                  <c:v>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2296</c:v>
                </c:pt>
                <c:pt idx="1">
                  <c:v>2348</c:v>
                </c:pt>
                <c:pt idx="2">
                  <c:v>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8800"/>
        <c:axId val="162446720"/>
      </c:barChart>
      <c:catAx>
        <c:axId val="16242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46720"/>
        <c:crosses val="autoZero"/>
        <c:auto val="1"/>
        <c:lblAlgn val="ctr"/>
        <c:lblOffset val="100"/>
        <c:noMultiLvlLbl val="0"/>
      </c:catAx>
      <c:valAx>
        <c:axId val="16244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40</c:v>
                </c:pt>
                <c:pt idx="2">
                  <c:v>3.5</c:v>
                </c:pt>
                <c:pt idx="3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22.826086956521738</c:v>
                </c:pt>
                <c:pt idx="1">
                  <c:v>60.175438596491226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77.173913043478265</c:v>
                </c:pt>
                <c:pt idx="1">
                  <c:v>39.824561403508774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5914880"/>
        <c:axId val="166009856"/>
      </c:barChart>
      <c:catAx>
        <c:axId val="165914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856"/>
        <c:crosses val="autoZero"/>
        <c:auto val="1"/>
        <c:lblAlgn val="ctr"/>
        <c:lblOffset val="100"/>
        <c:noMultiLvlLbl val="0"/>
      </c:catAx>
      <c:valAx>
        <c:axId val="16600985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91488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1074</c:v>
                </c:pt>
                <c:pt idx="1">
                  <c:v>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104"/>
        <c:axId val="199969024"/>
      </c:barChart>
      <c:catAx>
        <c:axId val="199967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024"/>
        <c:crosses val="autoZero"/>
        <c:auto val="1"/>
        <c:lblAlgn val="ctr"/>
        <c:lblOffset val="100"/>
        <c:noMultiLvlLbl val="0"/>
      </c:catAx>
      <c:valAx>
        <c:axId val="199969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12.5</c:v>
                </c:pt>
                <c:pt idx="1">
                  <c:v>14</c:v>
                </c:pt>
                <c:pt idx="2">
                  <c:v>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3616"/>
        <c:axId val="167575936"/>
      </c:barChart>
      <c:catAx>
        <c:axId val="16638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75936"/>
        <c:crosses val="autoZero"/>
        <c:auto val="1"/>
        <c:lblAlgn val="ctr"/>
        <c:lblOffset val="100"/>
        <c:noMultiLvlLbl val="0"/>
      </c:catAx>
      <c:valAx>
        <c:axId val="167575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3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20.5</c:v>
                </c:pt>
                <c:pt idx="1">
                  <c:v>13.9</c:v>
                </c:pt>
                <c:pt idx="2">
                  <c:v>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3840"/>
        <c:axId val="168213504"/>
      </c:barChart>
      <c:catAx>
        <c:axId val="16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504"/>
        <c:crosses val="autoZero"/>
        <c:auto val="1"/>
        <c:lblAlgn val="ctr"/>
        <c:lblOffset val="100"/>
        <c:noMultiLvlLbl val="0"/>
      </c:catAx>
      <c:valAx>
        <c:axId val="16821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16.670000000000002</c:v>
                </c:pt>
                <c:pt idx="1">
                  <c:v>0</c:v>
                </c:pt>
                <c:pt idx="2">
                  <c:v>19.23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072"/>
        <c:axId val="186452608"/>
      </c:barChart>
      <c:catAx>
        <c:axId val="1864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52608"/>
        <c:crosses val="autoZero"/>
        <c:auto val="1"/>
        <c:lblAlgn val="ctr"/>
        <c:lblOffset val="100"/>
        <c:noMultiLvlLbl val="0"/>
      </c:catAx>
      <c:valAx>
        <c:axId val="18645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0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568064"/>
        <c:axId val="186737408"/>
      </c:barChart>
      <c:catAx>
        <c:axId val="186568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37408"/>
        <c:crosses val="autoZero"/>
        <c:auto val="1"/>
        <c:lblAlgn val="ctr"/>
        <c:lblOffset val="100"/>
        <c:noMultiLvlLbl val="0"/>
      </c:catAx>
      <c:valAx>
        <c:axId val="1867374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568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112"/>
        <c:axId val="186893440"/>
      </c:barChart>
      <c:catAx>
        <c:axId val="186858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3440"/>
        <c:crosses val="autoZero"/>
        <c:auto val="1"/>
        <c:lblAlgn val="ctr"/>
        <c:lblOffset val="100"/>
        <c:noMultiLvlLbl val="0"/>
      </c:catAx>
      <c:valAx>
        <c:axId val="18689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4384"/>
        <c:axId val="189350656"/>
      </c:barChart>
      <c:catAx>
        <c:axId val="18934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0656"/>
        <c:crosses val="autoZero"/>
        <c:auto val="1"/>
        <c:lblAlgn val="ctr"/>
        <c:lblOffset val="100"/>
        <c:noMultiLvlLbl val="0"/>
      </c:catAx>
      <c:valAx>
        <c:axId val="189350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</c:v>
                </c:pt>
                <c:pt idx="1">
                  <c:v>23.8</c:v>
                </c:pt>
                <c:pt idx="2">
                  <c:v>25.3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30.2</c:v>
                </c:pt>
                <c:pt idx="1">
                  <c:v>31.3</c:v>
                </c:pt>
                <c:pt idx="2">
                  <c:v>32.6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1248"/>
        <c:axId val="189462784"/>
      </c:barChart>
      <c:catAx>
        <c:axId val="1894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784"/>
        <c:crosses val="autoZero"/>
        <c:auto val="1"/>
        <c:lblAlgn val="ctr"/>
        <c:lblOffset val="100"/>
        <c:noMultiLvlLbl val="0"/>
      </c:catAx>
      <c:valAx>
        <c:axId val="1894627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12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822.77</c:v>
                </c:pt>
                <c:pt idx="1">
                  <c:v>2300.71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6624"/>
        <c:axId val="189708928"/>
      </c:barChart>
      <c:catAx>
        <c:axId val="18970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8928"/>
        <c:crosses val="autoZero"/>
        <c:auto val="1"/>
        <c:lblAlgn val="ctr"/>
        <c:lblOffset val="100"/>
        <c:noMultiLvlLbl val="0"/>
      </c:catAx>
      <c:valAx>
        <c:axId val="189708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6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134</c:v>
                </c:pt>
                <c:pt idx="1">
                  <c:v>139</c:v>
                </c:pt>
                <c:pt idx="2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118</c:v>
                </c:pt>
                <c:pt idx="1">
                  <c:v>123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6864"/>
        <c:axId val="189958400"/>
      </c:barChart>
      <c:catAx>
        <c:axId val="18995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400"/>
        <c:crosses val="autoZero"/>
        <c:auto val="1"/>
        <c:lblAlgn val="ctr"/>
        <c:lblOffset val="100"/>
        <c:noMultiLvlLbl val="0"/>
      </c:catAx>
      <c:valAx>
        <c:axId val="189958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68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6667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7158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13463</v>
      </c>
      <c r="C4" s="35">
        <v>6818</v>
      </c>
      <c r="D4" s="63">
        <v>6645</v>
      </c>
      <c r="E4" s="211"/>
    </row>
    <row r="5" spans="1:5" ht="30" x14ac:dyDescent="0.25">
      <c r="A5" s="201" t="s">
        <v>716</v>
      </c>
      <c r="B5" s="72">
        <v>11474</v>
      </c>
      <c r="C5" s="61">
        <v>5905</v>
      </c>
      <c r="D5" s="111">
        <v>5569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848</v>
      </c>
      <c r="C4" s="71">
        <v>2382</v>
      </c>
    </row>
    <row r="5" spans="1:6" x14ac:dyDescent="0.25">
      <c r="A5" s="286" t="s">
        <v>719</v>
      </c>
      <c r="B5" s="214">
        <v>731</v>
      </c>
      <c r="C5" s="214">
        <v>988</v>
      </c>
    </row>
    <row r="6" spans="1:6" x14ac:dyDescent="0.25">
      <c r="A6" s="286" t="s">
        <v>720</v>
      </c>
      <c r="B6" s="214">
        <v>1214</v>
      </c>
      <c r="C6" s="214">
        <v>1271</v>
      </c>
    </row>
    <row r="7" spans="1:6" x14ac:dyDescent="0.25">
      <c r="A7" s="286" t="s">
        <v>721</v>
      </c>
      <c r="B7" s="214">
        <v>2097</v>
      </c>
      <c r="C7" s="214">
        <v>1942</v>
      </c>
    </row>
    <row r="8" spans="1:6" x14ac:dyDescent="0.25">
      <c r="A8" s="286" t="s">
        <v>722</v>
      </c>
      <c r="B8" s="214">
        <v>50</v>
      </c>
      <c r="C8" s="214">
        <v>287</v>
      </c>
    </row>
    <row r="9" spans="1:6" x14ac:dyDescent="0.25">
      <c r="A9" s="286" t="s">
        <v>723</v>
      </c>
      <c r="B9" s="214">
        <v>467</v>
      </c>
      <c r="C9" s="214">
        <v>471</v>
      </c>
    </row>
    <row r="10" spans="1:6" ht="30" x14ac:dyDescent="0.25">
      <c r="A10" s="293" t="s">
        <v>724</v>
      </c>
      <c r="B10" s="214">
        <v>2231</v>
      </c>
      <c r="C10" s="214">
        <v>434</v>
      </c>
    </row>
    <row r="11" spans="1:6" x14ac:dyDescent="0.25">
      <c r="A11" s="286" t="s">
        <v>887</v>
      </c>
      <c r="B11" s="214">
        <v>374</v>
      </c>
      <c r="C11" s="214">
        <v>581</v>
      </c>
    </row>
    <row r="12" spans="1:6" x14ac:dyDescent="0.25">
      <c r="A12" s="294" t="s">
        <v>16</v>
      </c>
      <c r="B12" s="1">
        <f>SUM(B4:B11)</f>
        <v>8012</v>
      </c>
      <c r="C12" s="1">
        <f>SUM(C4:C11)</f>
        <v>8356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1725</v>
      </c>
      <c r="C19" s="71">
        <v>2404</v>
      </c>
    </row>
    <row r="20" spans="1:3" x14ac:dyDescent="0.25">
      <c r="A20" s="286" t="s">
        <v>719</v>
      </c>
      <c r="B20" s="214">
        <v>487</v>
      </c>
      <c r="C20" s="214">
        <v>669</v>
      </c>
    </row>
    <row r="21" spans="1:3" x14ac:dyDescent="0.25">
      <c r="A21" s="286" t="s">
        <v>720</v>
      </c>
      <c r="B21" s="214">
        <v>1001</v>
      </c>
      <c r="C21" s="214">
        <v>1080</v>
      </c>
    </row>
    <row r="22" spans="1:3" x14ac:dyDescent="0.25">
      <c r="A22" s="286" t="s">
        <v>721</v>
      </c>
      <c r="B22" s="214">
        <v>1569</v>
      </c>
      <c r="C22" s="214">
        <v>1732</v>
      </c>
    </row>
    <row r="23" spans="1:3" x14ac:dyDescent="0.25">
      <c r="A23" s="286" t="s">
        <v>722</v>
      </c>
      <c r="B23" s="214">
        <v>6</v>
      </c>
      <c r="C23" s="214">
        <v>27</v>
      </c>
    </row>
    <row r="24" spans="1:3" x14ac:dyDescent="0.25">
      <c r="A24" s="286" t="s">
        <v>723</v>
      </c>
      <c r="B24" s="214">
        <v>363</v>
      </c>
      <c r="C24" s="214">
        <v>339</v>
      </c>
    </row>
    <row r="25" spans="1:3" ht="30" x14ac:dyDescent="0.25">
      <c r="A25" s="293" t="s">
        <v>724</v>
      </c>
      <c r="B25" s="214">
        <v>1237</v>
      </c>
      <c r="C25" s="214">
        <v>253</v>
      </c>
    </row>
    <row r="26" spans="1:3" x14ac:dyDescent="0.25">
      <c r="A26" s="286" t="s">
        <v>887</v>
      </c>
      <c r="B26" s="214">
        <v>256</v>
      </c>
      <c r="C26" s="214">
        <v>634</v>
      </c>
    </row>
    <row r="27" spans="1:3" x14ac:dyDescent="0.25">
      <c r="A27" s="294" t="s">
        <v>16</v>
      </c>
      <c r="B27" s="1">
        <f>SUM(B19:B26)</f>
        <v>6644</v>
      </c>
      <c r="C27" s="1">
        <f>SUM(C19:C26)</f>
        <v>7138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74.739999999999995</v>
      </c>
      <c r="C4" s="1018">
        <v>72.94</v>
      </c>
      <c r="D4" s="1018">
        <v>76.930000000000007</v>
      </c>
      <c r="E4" s="1019">
        <v>68</v>
      </c>
      <c r="F4" s="1019">
        <v>154.1</v>
      </c>
      <c r="G4" s="1020">
        <v>44.6</v>
      </c>
      <c r="H4" s="1021">
        <v>44</v>
      </c>
      <c r="I4" s="1022">
        <v>45.2</v>
      </c>
      <c r="J4" s="1019">
        <v>20.5</v>
      </c>
    </row>
    <row r="5" spans="1:12" x14ac:dyDescent="0.25">
      <c r="A5" s="498">
        <v>2021</v>
      </c>
      <c r="B5" s="757">
        <v>73.72</v>
      </c>
      <c r="C5" s="758">
        <v>70.92</v>
      </c>
      <c r="D5" s="758">
        <v>77.099999999999994</v>
      </c>
      <c r="E5" s="1023">
        <v>67</v>
      </c>
      <c r="F5" s="1023">
        <v>153.80000000000001</v>
      </c>
      <c r="G5" s="1024">
        <v>44.5</v>
      </c>
      <c r="H5" s="1025">
        <v>44</v>
      </c>
      <c r="I5" s="1026">
        <v>45.1</v>
      </c>
      <c r="J5" s="1023">
        <v>13.9</v>
      </c>
    </row>
    <row r="6" spans="1:12" x14ac:dyDescent="0.25">
      <c r="A6" s="499">
        <v>2022</v>
      </c>
      <c r="B6" s="1011">
        <v>73.42</v>
      </c>
      <c r="C6" s="1012">
        <v>69.88</v>
      </c>
      <c r="D6" s="1012">
        <v>76.63</v>
      </c>
      <c r="E6" s="1013">
        <v>65</v>
      </c>
      <c r="F6" s="1013">
        <v>146.6</v>
      </c>
      <c r="G6" s="1014">
        <v>44</v>
      </c>
      <c r="H6" s="1015">
        <v>43.8</v>
      </c>
      <c r="I6" s="1016">
        <v>44.3</v>
      </c>
      <c r="J6" s="1013">
        <v>7.2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20.5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13.9</v>
      </c>
    </row>
    <row r="13" spans="1:12" x14ac:dyDescent="0.25">
      <c r="A13" s="633">
        <f t="shared" si="0"/>
        <v>2022</v>
      </c>
      <c r="B13" s="627">
        <f t="shared" si="1"/>
        <v>7.2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1491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4022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63961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1592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121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1613</v>
      </c>
      <c r="C5" s="70">
        <v>3844</v>
      </c>
      <c r="D5" s="55">
        <v>2296</v>
      </c>
      <c r="E5" s="110">
        <v>1548</v>
      </c>
      <c r="F5" s="55">
        <v>26.2</v>
      </c>
      <c r="G5" s="55">
        <v>30.2</v>
      </c>
      <c r="H5" s="110">
        <v>22</v>
      </c>
      <c r="I5" s="55"/>
      <c r="J5" s="70"/>
      <c r="K5" s="55"/>
      <c r="L5" s="55"/>
      <c r="M5" s="71">
        <v>126</v>
      </c>
      <c r="N5" s="71">
        <v>118</v>
      </c>
      <c r="O5" s="71">
        <v>134</v>
      </c>
    </row>
    <row r="6" spans="1:16" x14ac:dyDescent="0.25">
      <c r="A6" s="215">
        <v>2021</v>
      </c>
      <c r="B6" s="212">
        <v>1585</v>
      </c>
      <c r="C6" s="212">
        <v>3998</v>
      </c>
      <c r="D6" s="58">
        <v>2348</v>
      </c>
      <c r="E6" s="160">
        <v>1650</v>
      </c>
      <c r="F6" s="58">
        <v>27.7</v>
      </c>
      <c r="G6" s="58">
        <v>31.3</v>
      </c>
      <c r="H6" s="160">
        <v>23.8</v>
      </c>
      <c r="I6" s="58">
        <v>50509</v>
      </c>
      <c r="J6" s="212">
        <v>1875</v>
      </c>
      <c r="K6" s="58">
        <v>917</v>
      </c>
      <c r="L6" s="58">
        <v>958</v>
      </c>
      <c r="M6" s="214">
        <v>131</v>
      </c>
      <c r="N6" s="214">
        <v>123</v>
      </c>
      <c r="O6" s="214">
        <v>139</v>
      </c>
    </row>
    <row r="7" spans="1:16" x14ac:dyDescent="0.25">
      <c r="A7" s="229">
        <v>2022</v>
      </c>
      <c r="B7" s="167">
        <v>1491</v>
      </c>
      <c r="C7" s="167">
        <v>4022</v>
      </c>
      <c r="D7" s="94">
        <v>2333</v>
      </c>
      <c r="E7" s="169">
        <v>1688</v>
      </c>
      <c r="F7" s="94">
        <v>29.1</v>
      </c>
      <c r="G7" s="58">
        <v>32.6</v>
      </c>
      <c r="H7" s="160">
        <v>25.3</v>
      </c>
      <c r="I7" s="94">
        <v>55604</v>
      </c>
      <c r="J7" s="167">
        <v>1668</v>
      </c>
      <c r="K7" s="94">
        <v>830</v>
      </c>
      <c r="L7" s="94">
        <v>838</v>
      </c>
      <c r="M7" s="214">
        <v>121</v>
      </c>
      <c r="N7" s="214">
        <v>117</v>
      </c>
      <c r="O7" s="214">
        <v>127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63961</v>
      </c>
      <c r="J8" s="1072">
        <v>1592</v>
      </c>
      <c r="K8" s="1073">
        <v>778</v>
      </c>
      <c r="L8" s="1073">
        <v>814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50509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55604</v>
      </c>
      <c r="F14" s="514">
        <f>A5</f>
        <v>2020</v>
      </c>
      <c r="G14" s="310">
        <f>IF(ISBLANK(E5),"",E5)</f>
        <v>1548</v>
      </c>
      <c r="H14" s="310">
        <f>IF(ISBLANK(D5),"",D5)</f>
        <v>2296</v>
      </c>
      <c r="K14" s="514">
        <f>A6</f>
        <v>2021</v>
      </c>
      <c r="L14" s="310">
        <f>IF(ISBLANK(L6),"",L6)</f>
        <v>958</v>
      </c>
      <c r="M14" s="310">
        <f>IF(ISBLANK(K6),"",K6)</f>
        <v>917</v>
      </c>
    </row>
    <row r="15" spans="1:16" x14ac:dyDescent="0.25">
      <c r="A15" s="481">
        <f>A8</f>
        <v>2023</v>
      </c>
      <c r="B15" s="311">
        <f t="shared" si="0"/>
        <v>63961</v>
      </c>
      <c r="F15" s="486">
        <f t="shared" ref="F15:F16" si="1">A6</f>
        <v>2021</v>
      </c>
      <c r="G15" s="479">
        <f t="shared" ref="G15:G16" si="2">IF(ISBLANK(E6),"",E6)</f>
        <v>1650</v>
      </c>
      <c r="H15" s="479">
        <f t="shared" ref="H15:H16" si="3">IF(ISBLANK(D6),"",D6)</f>
        <v>2348</v>
      </c>
      <c r="K15" s="486">
        <f>A7</f>
        <v>2022</v>
      </c>
      <c r="L15" s="479">
        <f t="shared" ref="L15:L16" si="4">IF(ISBLANK(L7),"",L7)</f>
        <v>838</v>
      </c>
      <c r="M15" s="479">
        <f t="shared" ref="M15:M16" si="5">IF(ISBLANK(K7),"",K7)</f>
        <v>830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1688</v>
      </c>
      <c r="H16" s="311">
        <f t="shared" si="3"/>
        <v>2333</v>
      </c>
      <c r="K16" s="481">
        <f>A8</f>
        <v>2023</v>
      </c>
      <c r="L16" s="311">
        <f t="shared" si="4"/>
        <v>814</v>
      </c>
      <c r="M16" s="311">
        <f t="shared" si="5"/>
        <v>778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1613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1585</v>
      </c>
      <c r="C21" s="373"/>
      <c r="D21" s="197"/>
      <c r="F21" s="514">
        <f>A5</f>
        <v>2020</v>
      </c>
      <c r="G21" s="310">
        <f>IF(ISBLANK(E5),"",E5)</f>
        <v>1548</v>
      </c>
      <c r="H21" s="310">
        <f>IF(ISBLANK(D5),"",D5)</f>
        <v>2296</v>
      </c>
      <c r="K21" s="514">
        <f>A6</f>
        <v>2021</v>
      </c>
      <c r="L21" s="310">
        <f>IF(ISBLANK(L6),"",L6)</f>
        <v>958</v>
      </c>
      <c r="M21" s="310">
        <f>IF(ISBLANK(K6),"",K6)</f>
        <v>917</v>
      </c>
    </row>
    <row r="22" spans="1:15" x14ac:dyDescent="0.25">
      <c r="A22" s="481">
        <f t="shared" si="6"/>
        <v>2022</v>
      </c>
      <c r="B22" s="311">
        <f t="shared" si="7"/>
        <v>1491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1650</v>
      </c>
      <c r="H22" s="479">
        <f t="shared" ref="H22:H23" si="10">IF(ISBLANK(D6),"",D6)</f>
        <v>2348</v>
      </c>
      <c r="K22" s="486">
        <f>A7</f>
        <v>2022</v>
      </c>
      <c r="L22" s="479">
        <f>IF(ISBLANK(L7),"",L7)</f>
        <v>838</v>
      </c>
      <c r="M22" s="479">
        <f>IF(ISBLANK(K7),"",K7)</f>
        <v>830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1688</v>
      </c>
      <c r="H23" s="311">
        <f t="shared" si="10"/>
        <v>2333</v>
      </c>
      <c r="K23" s="481">
        <f>A8</f>
        <v>2023</v>
      </c>
      <c r="L23" s="311">
        <f>IF(ISBLANK(L8),"",L8)</f>
        <v>814</v>
      </c>
      <c r="M23" s="311">
        <f>IF(ISBLANK(K8),"",K8)</f>
        <v>778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1613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1585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1491</v>
      </c>
      <c r="C28" s="373"/>
      <c r="D28" s="197"/>
      <c r="F28" s="514">
        <f>A5</f>
        <v>2020</v>
      </c>
      <c r="G28" s="310">
        <f>IF(ISBLANK(H5),"",H5)</f>
        <v>22</v>
      </c>
      <c r="H28" s="310">
        <f>IF(ISBLANK(G5),"",G5)</f>
        <v>30.2</v>
      </c>
      <c r="K28" s="514">
        <f>A5</f>
        <v>2020</v>
      </c>
      <c r="L28" s="310">
        <f>IF(ISBLANK(O5),"",O5)</f>
        <v>134</v>
      </c>
      <c r="M28" s="310">
        <f>IF(ISBLANK(N5),"",N5)</f>
        <v>118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23.8</v>
      </c>
      <c r="H29" s="479">
        <f t="shared" ref="H29:H30" si="15">IF(ISBLANK(G6),"",G6)</f>
        <v>31.3</v>
      </c>
      <c r="K29" s="486">
        <f t="shared" ref="K29:K30" si="16">A6</f>
        <v>2021</v>
      </c>
      <c r="L29" s="479">
        <f t="shared" ref="L29:L30" si="17">IF(ISBLANK(O6),"",O6)</f>
        <v>139</v>
      </c>
      <c r="M29" s="479">
        <f t="shared" ref="M29:M30" si="18">IF(ISBLANK(N6),"",N6)</f>
        <v>123</v>
      </c>
    </row>
    <row r="30" spans="1:15" x14ac:dyDescent="0.25">
      <c r="F30" s="481">
        <f t="shared" si="13"/>
        <v>2022</v>
      </c>
      <c r="G30" s="311">
        <f t="shared" si="14"/>
        <v>25.3</v>
      </c>
      <c r="H30" s="311">
        <f t="shared" si="15"/>
        <v>32.6</v>
      </c>
      <c r="K30" s="481">
        <f t="shared" si="16"/>
        <v>2022</v>
      </c>
      <c r="L30" s="311">
        <f t="shared" si="17"/>
        <v>127</v>
      </c>
      <c r="M30" s="311">
        <f t="shared" si="18"/>
        <v>117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</v>
      </c>
      <c r="H35" s="310">
        <f>IF(ISBLANK(G5),"",G5)</f>
        <v>30.2</v>
      </c>
      <c r="K35" s="514">
        <f>A5</f>
        <v>2020</v>
      </c>
      <c r="L35" s="310">
        <f>IF(ISBLANK(O5),"",O5)</f>
        <v>134</v>
      </c>
      <c r="M35" s="310">
        <f>IF(ISBLANK(N5),"",N5)</f>
        <v>118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23.8</v>
      </c>
      <c r="H36" s="479">
        <f t="shared" ref="H36:H37" si="21">IF(ISBLANK(G6),"",G6)</f>
        <v>31.3</v>
      </c>
      <c r="K36" s="486">
        <f t="shared" ref="K36:K37" si="22">A6</f>
        <v>2021</v>
      </c>
      <c r="L36" s="479">
        <f t="shared" ref="L36:L37" si="23">IF(ISBLANK(O6),"",O6)</f>
        <v>139</v>
      </c>
      <c r="M36" s="479">
        <f t="shared" ref="M36:M37" si="24">IF(ISBLANK(N6),"",N6)</f>
        <v>123</v>
      </c>
    </row>
    <row r="37" spans="6:15" x14ac:dyDescent="0.25">
      <c r="F37" s="481">
        <f t="shared" si="19"/>
        <v>2022</v>
      </c>
      <c r="G37" s="311">
        <f t="shared" si="20"/>
        <v>25.3</v>
      </c>
      <c r="H37" s="311">
        <f t="shared" si="21"/>
        <v>32.6</v>
      </c>
      <c r="K37" s="481">
        <f t="shared" si="22"/>
        <v>2022</v>
      </c>
      <c r="L37" s="311">
        <f t="shared" si="23"/>
        <v>127</v>
      </c>
      <c r="M37" s="311">
        <f t="shared" si="24"/>
        <v>117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20.2</v>
      </c>
      <c r="C6" s="35">
        <v>17.8</v>
      </c>
      <c r="D6" s="63">
        <v>22.4</v>
      </c>
      <c r="E6" s="35">
        <v>53.4</v>
      </c>
      <c r="F6" s="35">
        <v>49</v>
      </c>
      <c r="G6" s="35">
        <v>57.6</v>
      </c>
      <c r="H6" s="292">
        <v>26.5</v>
      </c>
      <c r="I6" s="35">
        <v>33.299999999999997</v>
      </c>
      <c r="J6" s="63">
        <v>19.899999999999999</v>
      </c>
      <c r="M6" s="127" t="s">
        <v>16</v>
      </c>
      <c r="N6" s="935">
        <f>IF(ISBLANK(B8),"",B8)</f>
        <v>19.8</v>
      </c>
      <c r="O6" s="935">
        <f>IF(ISBLANK(E8),"",E8)</f>
        <v>50.4</v>
      </c>
      <c r="P6" s="128">
        <f>IF(ISBLANK(H8),"",H8)</f>
        <v>29.8</v>
      </c>
    </row>
    <row r="7" spans="1:19" x14ac:dyDescent="0.25">
      <c r="A7" s="286">
        <v>2022</v>
      </c>
      <c r="B7" s="167">
        <v>20.100000000000001</v>
      </c>
      <c r="C7" s="94">
        <v>18.3</v>
      </c>
      <c r="D7" s="169">
        <v>21.8</v>
      </c>
      <c r="E7" s="94">
        <v>52</v>
      </c>
      <c r="F7" s="94">
        <v>48.7</v>
      </c>
      <c r="G7" s="94">
        <v>55.3</v>
      </c>
      <c r="H7" s="167">
        <v>27.9</v>
      </c>
      <c r="I7" s="94">
        <v>33</v>
      </c>
      <c r="J7" s="169">
        <v>22.9</v>
      </c>
    </row>
    <row r="8" spans="1:19" x14ac:dyDescent="0.25">
      <c r="A8" s="218">
        <v>2023</v>
      </c>
      <c r="B8" s="167">
        <v>19.8</v>
      </c>
      <c r="C8" s="94">
        <v>18.399999999999999</v>
      </c>
      <c r="D8" s="169">
        <v>21.1</v>
      </c>
      <c r="E8" s="94">
        <v>50.4</v>
      </c>
      <c r="F8" s="94">
        <v>45.8</v>
      </c>
      <c r="G8" s="94">
        <v>54.9</v>
      </c>
      <c r="H8" s="167">
        <v>29.8</v>
      </c>
      <c r="I8" s="94">
        <v>35.9</v>
      </c>
      <c r="J8" s="169">
        <v>24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21.1</v>
      </c>
      <c r="O12" s="936">
        <f>IF(ISBLANK(G8),"",G8)</f>
        <v>54.9</v>
      </c>
      <c r="P12" s="938">
        <f>IF(ISBLANK(J8),"",J8)</f>
        <v>24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18.399999999999999</v>
      </c>
      <c r="O13" s="937">
        <f>IF(ISBLANK(F8),"",F8)</f>
        <v>45.8</v>
      </c>
      <c r="P13" s="939">
        <f>IF(ISBLANK(I8),"",I8)</f>
        <v>35.9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19.8</v>
      </c>
      <c r="O20" s="935">
        <f>IF(ISBLANK(E8),"",E8)</f>
        <v>50.4</v>
      </c>
      <c r="P20" s="940">
        <f>IF(ISBLANK(H8),"",H8)</f>
        <v>29.8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21.1</v>
      </c>
      <c r="O24" s="936">
        <f>IF(ISBLANK(G8),"",G8)</f>
        <v>54.9</v>
      </c>
      <c r="P24" s="938">
        <f>IF(ISBLANK(J8),"",J8)</f>
        <v>24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18.399999999999999</v>
      </c>
      <c r="O25" s="937">
        <f>IF(ISBLANK(F8),"",F8)</f>
        <v>45.8</v>
      </c>
      <c r="P25" s="939">
        <f>IF(ISBLANK(I8),"",I8)</f>
        <v>35.9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545238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39439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546455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39527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932818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67473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36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403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36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64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76594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26.7</v>
      </c>
      <c r="E20" s="600">
        <v>0</v>
      </c>
      <c r="F20" s="600">
        <v>0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50.1</v>
      </c>
      <c r="E21" s="751">
        <v>39.5</v>
      </c>
      <c r="F21" s="751">
        <v>40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11.4</v>
      </c>
      <c r="E22" s="752">
        <v>3.4</v>
      </c>
      <c r="F22" s="752">
        <v>3.5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0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40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3.5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56.5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0</v>
      </c>
      <c r="C30" s="204" t="s">
        <v>493</v>
      </c>
    </row>
    <row r="31" spans="1:11" x14ac:dyDescent="0.25">
      <c r="A31" s="698" t="s">
        <v>1430</v>
      </c>
      <c r="B31" s="734">
        <f>F21</f>
        <v>40</v>
      </c>
    </row>
    <row r="32" spans="1:11" x14ac:dyDescent="0.25">
      <c r="A32" s="698" t="s">
        <v>1431</v>
      </c>
      <c r="B32" s="734">
        <f>F22</f>
        <v>3.5</v>
      </c>
    </row>
    <row r="33" spans="1:2" x14ac:dyDescent="0.25">
      <c r="A33" s="699" t="s">
        <v>1432</v>
      </c>
      <c r="B33" s="732">
        <f>100-(B30+B31+B32)</f>
        <v>56.5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43</v>
      </c>
      <c r="C4" s="71">
        <v>0</v>
      </c>
      <c r="D4" s="71">
        <v>3</v>
      </c>
      <c r="G4" s="217">
        <f>A4</f>
        <v>2021</v>
      </c>
      <c r="H4" s="289">
        <f>IF(ISBLANK(C4),"",C4)</f>
        <v>0</v>
      </c>
      <c r="I4" s="289">
        <f>IF(ISBLANK(D4),"",D4)</f>
        <v>3</v>
      </c>
    </row>
    <row r="5" spans="1:9" x14ac:dyDescent="0.25">
      <c r="A5" s="286">
        <v>2022</v>
      </c>
      <c r="B5" s="214">
        <v>39</v>
      </c>
      <c r="C5" s="214">
        <v>5</v>
      </c>
      <c r="D5" s="214">
        <v>0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0</v>
      </c>
    </row>
    <row r="6" spans="1:9" x14ac:dyDescent="0.25">
      <c r="A6" s="218">
        <v>2023</v>
      </c>
      <c r="B6" s="168">
        <v>36</v>
      </c>
      <c r="C6" s="168">
        <v>5</v>
      </c>
      <c r="D6" s="168">
        <v>2</v>
      </c>
      <c r="G6" s="219">
        <f t="shared" si="0"/>
        <v>2023</v>
      </c>
      <c r="H6" s="291">
        <f t="shared" si="1"/>
        <v>5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0</v>
      </c>
      <c r="I12" s="289">
        <f>IF(ISBLANK(D4),"",D4)</f>
        <v>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0</v>
      </c>
    </row>
    <row r="14" spans="1:9" x14ac:dyDescent="0.25">
      <c r="G14" s="219">
        <f t="shared" si="3"/>
        <v>2023</v>
      </c>
      <c r="H14" s="291">
        <f t="shared" ref="H14:I14" si="5">IF(ISBLANK(C6),"",C6)</f>
        <v>5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366</v>
      </c>
      <c r="C23" s="71">
        <v>41</v>
      </c>
      <c r="D23" s="71">
        <v>47</v>
      </c>
      <c r="G23" s="217">
        <f>A23</f>
        <v>2021</v>
      </c>
      <c r="H23" s="289">
        <f>IF(ISBLANK(C23),"",C23)</f>
        <v>41</v>
      </c>
      <c r="I23" s="289">
        <f>IF(ISBLANK(D23),"",D23)</f>
        <v>47</v>
      </c>
    </row>
    <row r="24" spans="1:13" x14ac:dyDescent="0.25">
      <c r="A24" s="286">
        <v>2022</v>
      </c>
      <c r="B24" s="214">
        <v>374</v>
      </c>
      <c r="C24" s="214">
        <v>51</v>
      </c>
      <c r="D24" s="214">
        <v>61</v>
      </c>
      <c r="G24" s="286">
        <f t="shared" ref="G24:G25" si="6">A24</f>
        <v>2022</v>
      </c>
      <c r="H24" s="290">
        <f t="shared" ref="H24:H25" si="7">IF(ISBLANK(C24),"",C24)</f>
        <v>51</v>
      </c>
      <c r="I24" s="290">
        <f t="shared" ref="I24:I25" si="8">IF(ISBLANK(D24),"",D24)</f>
        <v>61</v>
      </c>
    </row>
    <row r="25" spans="1:13" x14ac:dyDescent="0.25">
      <c r="A25" s="218">
        <v>2023</v>
      </c>
      <c r="B25" s="168">
        <v>403</v>
      </c>
      <c r="C25" s="168">
        <v>36</v>
      </c>
      <c r="D25" s="168">
        <v>64</v>
      </c>
      <c r="G25" s="219">
        <f t="shared" si="6"/>
        <v>2023</v>
      </c>
      <c r="H25" s="291">
        <f t="shared" si="7"/>
        <v>36</v>
      </c>
      <c r="I25" s="291">
        <f t="shared" si="8"/>
        <v>64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41</v>
      </c>
      <c r="I31" s="289">
        <f>IF(ISBLANK(D23),"",D23)</f>
        <v>47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51</v>
      </c>
      <c r="I32" s="290">
        <f t="shared" si="10"/>
        <v>61</v>
      </c>
    </row>
    <row r="33" spans="7:9" x14ac:dyDescent="0.25">
      <c r="G33" s="219">
        <f t="shared" si="9"/>
        <v>2023</v>
      </c>
      <c r="H33" s="291">
        <f t="shared" ref="H33:I33" si="11">IF(ISBLANK(C25),"",C25)</f>
        <v>36</v>
      </c>
      <c r="I33" s="291">
        <f t="shared" si="11"/>
        <v>64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138863</v>
      </c>
      <c r="C4" s="1077">
        <v>9475</v>
      </c>
      <c r="D4" s="110">
        <v>260999</v>
      </c>
      <c r="E4" s="70">
        <v>17810</v>
      </c>
      <c r="F4" s="1076">
        <v>59617</v>
      </c>
      <c r="G4" s="70">
        <v>4068</v>
      </c>
      <c r="H4" s="1078">
        <v>520955</v>
      </c>
      <c r="I4" s="1077">
        <v>35548</v>
      </c>
    </row>
    <row r="5" spans="1:9" x14ac:dyDescent="0.25">
      <c r="A5" s="587">
        <v>2021</v>
      </c>
      <c r="B5" s="1079">
        <v>0</v>
      </c>
      <c r="C5" s="1080">
        <v>0</v>
      </c>
      <c r="D5" s="160">
        <v>337961</v>
      </c>
      <c r="E5" s="212">
        <v>23405</v>
      </c>
      <c r="F5" s="1079">
        <v>29418</v>
      </c>
      <c r="G5" s="212">
        <v>2037</v>
      </c>
      <c r="H5" s="1081">
        <v>854794</v>
      </c>
      <c r="I5" s="1080">
        <v>59196</v>
      </c>
    </row>
    <row r="6" spans="1:9" x14ac:dyDescent="0.25">
      <c r="A6" s="588">
        <v>2022</v>
      </c>
      <c r="B6" s="1082">
        <v>0</v>
      </c>
      <c r="C6" s="1083">
        <v>0</v>
      </c>
      <c r="D6" s="169">
        <v>373229</v>
      </c>
      <c r="E6" s="167">
        <v>26997</v>
      </c>
      <c r="F6" s="1082">
        <v>33027</v>
      </c>
      <c r="G6" s="167">
        <v>2389</v>
      </c>
      <c r="H6" s="1084">
        <v>932818</v>
      </c>
      <c r="I6" s="1083">
        <v>67473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121967</v>
      </c>
      <c r="C4" s="1076">
        <v>443032</v>
      </c>
      <c r="D4" s="1077">
        <v>30231</v>
      </c>
      <c r="E4" s="1076">
        <v>404068</v>
      </c>
      <c r="F4" s="1077">
        <v>27572</v>
      </c>
    </row>
    <row r="5" spans="1:6" x14ac:dyDescent="0.25">
      <c r="A5" s="480">
        <v>2021</v>
      </c>
      <c r="B5" s="1081">
        <v>40375</v>
      </c>
      <c r="C5" s="1079">
        <v>479441</v>
      </c>
      <c r="D5" s="1080">
        <v>33202</v>
      </c>
      <c r="E5" s="1079">
        <v>473281</v>
      </c>
      <c r="F5" s="1080">
        <v>32776</v>
      </c>
    </row>
    <row r="6" spans="1:6" ht="15.75" thickBot="1" x14ac:dyDescent="0.3">
      <c r="A6" s="960">
        <v>2022</v>
      </c>
      <c r="B6" s="1085">
        <v>76594</v>
      </c>
      <c r="C6" s="1086">
        <v>545238</v>
      </c>
      <c r="D6" s="1087">
        <v>39439</v>
      </c>
      <c r="E6" s="1086">
        <v>546455</v>
      </c>
      <c r="F6" s="1087">
        <v>39527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Žitorađa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214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30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13825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73.42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146.6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3.23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13463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11474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411</v>
      </c>
      <c r="C63" s="548">
        <f>IF(ISBLANK('DEM2'!C7),"-",'DEM2'!C7)</f>
        <v>427</v>
      </c>
      <c r="D63" s="548"/>
      <c r="E63" s="548">
        <f>IF(ISBLANK('DEM2'!D8),"-",'DEM2'!D8)</f>
        <v>469</v>
      </c>
      <c r="F63" s="548">
        <f>IF(ISBLANK('DEM2'!C8),"-",'DEM2'!C8)</f>
        <v>469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538</v>
      </c>
      <c r="C64" s="317">
        <f>IF(ISBLANK('DEM2'!F7),"-",'DEM2'!F7)</f>
        <v>619</v>
      </c>
      <c r="D64" s="789"/>
      <c r="E64" s="317">
        <f>IF(ISBLANK('DEM2'!G8),"-",'DEM2'!G8)</f>
        <v>531</v>
      </c>
      <c r="F64" s="317">
        <f>IF(ISBLANK('DEM2'!F8),"-",'DEM2'!F8)</f>
        <v>617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343</v>
      </c>
      <c r="C65" s="345">
        <f>IF(ISBLANK('DEM2'!I7),"-",'DEM2'!I7)</f>
        <v>340</v>
      </c>
      <c r="D65" s="393"/>
      <c r="E65" s="345">
        <f>IF(ISBLANK('DEM2'!J8),"-",'DEM2'!J8)</f>
        <v>288</v>
      </c>
      <c r="F65" s="345">
        <f>IF(ISBLANK('DEM2'!I8),"-",'DEM2'!I8)</f>
        <v>310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1210</v>
      </c>
      <c r="C66" s="348">
        <f>IF(ISBLANK('DEM2'!L7),"-",'DEM2'!L7)</f>
        <v>1299</v>
      </c>
      <c r="D66" s="394"/>
      <c r="E66" s="348">
        <f>IF(ISBLANK('DEM2'!M8),"-",'DEM2'!M8)</f>
        <v>1207</v>
      </c>
      <c r="F66" s="348">
        <f>IF(ISBLANK('DEM2'!L8),"-",'DEM2'!L8)</f>
        <v>1315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1227</v>
      </c>
      <c r="C67" s="345">
        <f>IF(ISBLANK('DEM2'!O7),"-",'DEM2'!O7)</f>
        <v>1306</v>
      </c>
      <c r="D67" s="393"/>
      <c r="E67" s="345">
        <f>IF(ISBLANK('DEM2'!P8),"-",'DEM2'!P8)</f>
        <v>1140</v>
      </c>
      <c r="F67" s="345">
        <f>IF(ISBLANK('DEM2'!O8),"-",'DEM2'!O8)</f>
        <v>1178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4190</v>
      </c>
      <c r="C68" s="317">
        <f>IF(ISBLANK('DEM2'!R7),"-",'DEM2'!R7)</f>
        <v>4765</v>
      </c>
      <c r="D68" s="395"/>
      <c r="E68" s="317">
        <f>IF(ISBLANK('DEM2'!S8),"-",'DEM2'!S8)</f>
        <v>4026</v>
      </c>
      <c r="F68" s="317">
        <f>IF(ISBLANK('DEM2'!R8),"-",'DEM2'!R8)</f>
        <v>4464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6936</v>
      </c>
      <c r="C69" s="463">
        <f>IF(ISBLANK('DEM2'!U7),"-",'DEM2'!U7)</f>
        <v>7504</v>
      </c>
      <c r="D69" s="799"/>
      <c r="E69" s="463">
        <f>IF(ISBLANK('DEM2'!V8),"-",'DEM2'!V8)</f>
        <v>6667</v>
      </c>
      <c r="F69" s="463">
        <f>IF(ISBLANK('DEM2'!U8),"-",'DEM2'!U8)</f>
        <v>7158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18.2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17.899999999999999</v>
      </c>
      <c r="G117" s="801">
        <f>IF(ISBLANK('DEM2'!E25),"-",'DEM2'!E25)</f>
        <v>8.9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1491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63961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1592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50.2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155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19.5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932818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67473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373229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266362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26997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33027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2389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545238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39439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546455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39527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36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403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76594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3767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3824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2713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7981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3714</v>
      </c>
      <c r="C300" s="808">
        <f>IF(ISBLANK(POLJ3!C4),"-",POLJ3!C4)</f>
        <v>718</v>
      </c>
      <c r="D300" s="1160">
        <f>IF(ISBLANK(POLJ3!D4),"-",POLJ3!D4)</f>
        <v>2996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5483</v>
      </c>
      <c r="C301" s="789">
        <f>IF(ISBLANK(POLJ3!C5),"-",POLJ3!C5)</f>
        <v>3373</v>
      </c>
      <c r="D301" s="1161">
        <f>IF(ISBLANK(POLJ3!D5),"-",POLJ3!D5)</f>
        <v>2110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78</v>
      </c>
      <c r="C303" s="791">
        <f>IF(ISBLANK(POLJ3!C7),"-",POLJ3!C7)</f>
        <v>16</v>
      </c>
      <c r="D303" s="1163">
        <f>IF(ISBLANK(POLJ3!D7),"-",POLJ3!D7)</f>
        <v>62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3767</v>
      </c>
      <c r="C304" s="807">
        <f>IF(ISBLANK(POLJ3!C8),"-",POLJ3!C8)</f>
        <v>657</v>
      </c>
      <c r="D304" s="1164">
        <f>IF(ISBLANK(POLJ3!D8),"-",POLJ3!D8)</f>
        <v>3110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88.64</v>
      </c>
      <c r="C310" s="1165"/>
      <c r="D310" s="3"/>
      <c r="E310" s="5"/>
      <c r="F310" s="5"/>
      <c r="G310" s="815" t="s">
        <v>854</v>
      </c>
      <c r="H310" s="816">
        <f>IF(ISBLANK(POLJ2!H3),"-",POLJ2!H3)</f>
        <v>1759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7324.38</v>
      </c>
      <c r="C311" s="1154"/>
      <c r="D311" s="3"/>
      <c r="E311" s="5"/>
      <c r="F311" s="5"/>
      <c r="G311" s="810" t="s">
        <v>855</v>
      </c>
      <c r="H311" s="248">
        <f>IF(ISBLANK(POLJ2!H4),"-",POLJ2!H4)</f>
        <v>25179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650.82000000000005</v>
      </c>
      <c r="C312" s="1154"/>
      <c r="D312" s="3"/>
      <c r="E312" s="5"/>
      <c r="F312" s="5"/>
      <c r="G312" s="810" t="s">
        <v>856</v>
      </c>
      <c r="H312" s="248">
        <f>IF(ISBLANK(POLJ2!H5),"-",POLJ2!H5)</f>
        <v>1015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221.92</v>
      </c>
      <c r="C313" s="1154"/>
      <c r="D313" s="3"/>
      <c r="E313" s="5"/>
      <c r="F313" s="5"/>
      <c r="G313" s="812" t="s">
        <v>857</v>
      </c>
      <c r="H313" s="249">
        <f>IF(ISBLANK(POLJ2!H6),"-",POLJ2!H6)</f>
        <v>49715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1.06</v>
      </c>
      <c r="C314" s="1154"/>
      <c r="D314" s="3"/>
      <c r="E314" s="5"/>
      <c r="F314" s="5"/>
      <c r="G314" s="814" t="s">
        <v>847</v>
      </c>
      <c r="H314" s="817">
        <f>IF(ISBLANK(POLJ2!H7),"-",POLJ2!H7)</f>
        <v>77668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1010.51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9297.33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8.3000000000000007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224</v>
      </c>
      <c r="I364" s="808">
        <f>IF(ISBLANK(OBRAZ2!I6),"-",OBRAZ2!I6)</f>
        <v>0</v>
      </c>
      <c r="J364" s="808">
        <f>IF(ISBLANK(OBRAZ2!J6),"-",OBRAZ2!J6)</f>
        <v>224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8</v>
      </c>
      <c r="I365" s="416">
        <f>IF(ISBLANK(OBRAZ2!I7),"-",OBRAZ2!I7)</f>
        <v>0</v>
      </c>
      <c r="J365" s="416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25.3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18</v>
      </c>
      <c r="I366" s="807">
        <f>IF(ISBLANK(OBRAZ2!I8),"-",OBRAZ2!I8)</f>
        <v>0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147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27.61904761904762</v>
      </c>
      <c r="I377" s="851">
        <f>IF(ISBLANK(OBRAZ2!C14),"-",OBRAZ2!C23)</f>
        <v>47.767857142857146</v>
      </c>
      <c r="J377" s="851">
        <f>IF(ISBLANK(OBRAZ2!D14),"-",OBRAZ2!D23)</f>
        <v>43.893129770992367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72.38095238095238</v>
      </c>
      <c r="I379" s="851">
        <f>IF(ISBLANK(OBRAZ2!C16),"-",OBRAZ2!C25)</f>
        <v>52.232142857142861</v>
      </c>
      <c r="J379" s="851">
        <f>IF(ISBLANK(OBRAZ2!D16),"-",OBRAZ2!D25)</f>
        <v>56.106870229007633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126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343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426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227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95.2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133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94.3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17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0.18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68.900000000000006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7.2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95.5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60.9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2053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411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2747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35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29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11.6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0.8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10.8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1011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8.5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399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124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4.9000000000000004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58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85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39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11.7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78.900000000000006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43.5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94.555999999999997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24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39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1351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1164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3123.48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13.91949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151</v>
      </c>
      <c r="D696" s="3"/>
      <c r="E696" s="5"/>
      <c r="F696" s="5"/>
      <c r="G696" s="837">
        <v>2012</v>
      </c>
      <c r="H696" s="835">
        <f>IF(ISBLANK(INDEKSI2!B5),"-",INDEKSI2!B5)</f>
        <v>19.25</v>
      </c>
      <c r="I696" s="835">
        <f>IF(ISBLANK(INDEKSI2!C5),"-",INDEKSI2!C5)</f>
        <v>144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29.67</v>
      </c>
      <c r="D697" s="3"/>
      <c r="E697" s="5"/>
      <c r="F697" s="5"/>
      <c r="G697" s="838">
        <v>2013</v>
      </c>
      <c r="H697" s="559">
        <f>IF(ISBLANK(INDEKSI2!B6),"-",INDEKSI2!B6)</f>
        <v>21.34</v>
      </c>
      <c r="I697" s="559">
        <f>IF(ISBLANK(INDEKSI2!C6),"-",INDEKSI2!C6)</f>
        <v>137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22.58</v>
      </c>
      <c r="I698" s="836">
        <f>IF(ISBLANK(INDEKSI2!C7),"-",INDEKSI2!C7)</f>
        <v>133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19.5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50.2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155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22.58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133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13.91949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151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29.67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21</v>
      </c>
      <c r="C4" s="721">
        <v>131</v>
      </c>
      <c r="D4" s="710"/>
      <c r="E4" s="711"/>
      <c r="F4" s="712"/>
    </row>
    <row r="5" spans="1:6" x14ac:dyDescent="0.25">
      <c r="A5" s="286">
        <v>2012</v>
      </c>
      <c r="B5" s="614">
        <v>19.25</v>
      </c>
      <c r="C5" s="722">
        <v>144</v>
      </c>
      <c r="D5" s="713"/>
      <c r="E5" s="641"/>
      <c r="F5" s="714"/>
    </row>
    <row r="6" spans="1:6" x14ac:dyDescent="0.25">
      <c r="A6" s="286">
        <v>2013</v>
      </c>
      <c r="B6" s="614">
        <v>21.34</v>
      </c>
      <c r="C6" s="722">
        <v>137</v>
      </c>
      <c r="D6" s="715">
        <v>13.91949</v>
      </c>
      <c r="E6" s="609">
        <v>151</v>
      </c>
      <c r="F6" s="716">
        <v>29.67</v>
      </c>
    </row>
    <row r="7" spans="1:6" x14ac:dyDescent="0.25">
      <c r="A7" s="219">
        <v>2014</v>
      </c>
      <c r="B7" s="615">
        <v>22.58</v>
      </c>
      <c r="C7" s="723">
        <v>133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3767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2713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3824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88.64</v>
      </c>
      <c r="G3" s="217" t="s">
        <v>765</v>
      </c>
      <c r="H3" s="71">
        <v>1759</v>
      </c>
    </row>
    <row r="4" spans="1:9" x14ac:dyDescent="0.25">
      <c r="A4" s="286" t="s">
        <v>760</v>
      </c>
      <c r="B4" s="214">
        <v>7324.38</v>
      </c>
      <c r="G4" s="286" t="s">
        <v>766</v>
      </c>
      <c r="H4" s="214">
        <v>25179</v>
      </c>
    </row>
    <row r="5" spans="1:9" x14ac:dyDescent="0.25">
      <c r="A5" s="286" t="s">
        <v>761</v>
      </c>
      <c r="B5" s="214">
        <v>650.82000000000005</v>
      </c>
      <c r="G5" s="286" t="s">
        <v>767</v>
      </c>
      <c r="H5" s="214">
        <v>1015</v>
      </c>
    </row>
    <row r="6" spans="1:9" x14ac:dyDescent="0.25">
      <c r="A6" s="286" t="s">
        <v>762</v>
      </c>
      <c r="B6" s="214">
        <v>221.92</v>
      </c>
      <c r="G6" s="286" t="s">
        <v>768</v>
      </c>
      <c r="H6" s="214">
        <v>49715</v>
      </c>
    </row>
    <row r="7" spans="1:9" x14ac:dyDescent="0.25">
      <c r="A7" s="286" t="s">
        <v>763</v>
      </c>
      <c r="B7" s="214">
        <v>1.06</v>
      </c>
      <c r="G7" s="1" t="s">
        <v>24</v>
      </c>
      <c r="H7" s="288">
        <v>77668</v>
      </c>
    </row>
    <row r="8" spans="1:9" x14ac:dyDescent="0.25">
      <c r="A8" s="287" t="s">
        <v>764</v>
      </c>
      <c r="B8" s="73">
        <v>1010.51</v>
      </c>
    </row>
    <row r="9" spans="1:9" x14ac:dyDescent="0.25">
      <c r="A9" s="1" t="s">
        <v>24</v>
      </c>
      <c r="B9" s="288">
        <v>9297.33</v>
      </c>
      <c r="I9" s="41" t="s">
        <v>876</v>
      </c>
    </row>
    <row r="10" spans="1:9" x14ac:dyDescent="0.25">
      <c r="G10" s="29" t="s">
        <v>775</v>
      </c>
      <c r="H10" s="58">
        <v>7981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3714</v>
      </c>
      <c r="C4" s="55">
        <v>718</v>
      </c>
      <c r="D4" s="110">
        <v>2996</v>
      </c>
    </row>
    <row r="5" spans="1:4" ht="30" customHeight="1" x14ac:dyDescent="0.25">
      <c r="A5" s="274" t="s">
        <v>884</v>
      </c>
      <c r="B5" s="212">
        <v>5483</v>
      </c>
      <c r="C5" s="58">
        <v>3373</v>
      </c>
      <c r="D5" s="160">
        <v>2110</v>
      </c>
    </row>
    <row r="6" spans="1:4" x14ac:dyDescent="0.25">
      <c r="A6" s="274" t="s">
        <v>772</v>
      </c>
      <c r="B6" s="212">
        <v>2</v>
      </c>
      <c r="C6" s="58">
        <v>0</v>
      </c>
      <c r="D6" s="160">
        <v>2</v>
      </c>
    </row>
    <row r="7" spans="1:4" ht="30" x14ac:dyDescent="0.25">
      <c r="A7" s="274" t="s">
        <v>773</v>
      </c>
      <c r="B7" s="212">
        <v>78</v>
      </c>
      <c r="C7" s="58">
        <v>16</v>
      </c>
      <c r="D7" s="160">
        <v>62</v>
      </c>
    </row>
    <row r="8" spans="1:4" x14ac:dyDescent="0.25">
      <c r="A8" s="201" t="s">
        <v>774</v>
      </c>
      <c r="B8" s="72">
        <v>3767</v>
      </c>
      <c r="C8" s="61">
        <v>657</v>
      </c>
      <c r="D8" s="111">
        <v>3110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61.517417472186764</v>
      </c>
      <c r="C15" s="278">
        <f>D5/B5*100</f>
        <v>38.482582527813243</v>
      </c>
    </row>
    <row r="16" spans="1:4" ht="30" x14ac:dyDescent="0.25">
      <c r="A16" s="279" t="s">
        <v>821</v>
      </c>
      <c r="B16" s="283">
        <f>C4/B4*100</f>
        <v>19.332256327409798</v>
      </c>
      <c r="C16" s="280">
        <f>D4/B4*100</f>
        <v>80.667743672590191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61.517417472186764</v>
      </c>
      <c r="C22" s="278">
        <f t="shared" si="0"/>
        <v>38.482582527813243</v>
      </c>
    </row>
    <row r="23" spans="1:3" ht="30" x14ac:dyDescent="0.25">
      <c r="A23" s="279" t="s">
        <v>858</v>
      </c>
      <c r="B23" s="285">
        <f t="shared" si="0"/>
        <v>19.332256327409798</v>
      </c>
      <c r="C23" s="284">
        <f t="shared" si="0"/>
        <v>80.667743672590191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27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8.3000000000000007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25.3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147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254</v>
      </c>
      <c r="C6" s="973">
        <v>0</v>
      </c>
      <c r="D6" s="945">
        <v>254</v>
      </c>
      <c r="E6" s="973">
        <v>210</v>
      </c>
      <c r="F6" s="973">
        <v>0</v>
      </c>
      <c r="G6" s="945">
        <v>210</v>
      </c>
      <c r="H6" s="599">
        <v>224</v>
      </c>
      <c r="I6" s="616">
        <v>0</v>
      </c>
      <c r="J6" s="945">
        <v>224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9</v>
      </c>
      <c r="C7" s="975">
        <v>0</v>
      </c>
      <c r="D7" s="976">
        <v>9</v>
      </c>
      <c r="E7" s="975">
        <v>0</v>
      </c>
      <c r="F7" s="975">
        <v>0</v>
      </c>
      <c r="G7" s="976">
        <v>0</v>
      </c>
      <c r="H7" s="753">
        <v>8</v>
      </c>
      <c r="I7" s="690">
        <v>0</v>
      </c>
      <c r="J7" s="976">
        <v>8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30</v>
      </c>
      <c r="C8" s="978">
        <v>0</v>
      </c>
      <c r="D8" s="979">
        <v>30</v>
      </c>
      <c r="E8" s="978">
        <v>0</v>
      </c>
      <c r="F8" s="978">
        <v>0</v>
      </c>
      <c r="G8" s="979">
        <v>0</v>
      </c>
      <c r="H8" s="754">
        <v>18</v>
      </c>
      <c r="I8" s="691">
        <v>0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58</v>
      </c>
      <c r="C14" s="751">
        <v>107</v>
      </c>
      <c r="D14" s="751">
        <v>115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152</v>
      </c>
      <c r="C16" s="1029">
        <v>117</v>
      </c>
      <c r="D16" s="751">
        <v>147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0</v>
      </c>
      <c r="C17" s="752">
        <v>0</v>
      </c>
      <c r="D17" s="752">
        <v>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27.61904761904762</v>
      </c>
      <c r="C23" s="290">
        <f>C14/SUM(C12:C17)*100</f>
        <v>47.767857142857146</v>
      </c>
      <c r="D23" s="290">
        <f>D14/SUM(D12:D17)*100</f>
        <v>43.893129770992367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72.38095238095238</v>
      </c>
      <c r="C25" s="290">
        <f>C16/SUM(C12:C17)*100</f>
        <v>52.232142857142861</v>
      </c>
      <c r="D25" s="290">
        <f>D16/SUM(D12:D17)*100</f>
        <v>56.106870229007633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0</v>
      </c>
      <c r="C26" s="291">
        <f>C17/SUM(C12:C17)*100</f>
        <v>0</v>
      </c>
      <c r="D26" s="291">
        <f>D17/SUM(D12:D17)*100</f>
        <v>0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67.8</v>
      </c>
      <c r="C7" s="600">
        <v>61.8</v>
      </c>
      <c r="D7" s="600">
        <v>72.900000000000006</v>
      </c>
    </row>
    <row r="8" spans="1:6" x14ac:dyDescent="0.25">
      <c r="A8" s="695" t="s">
        <v>944</v>
      </c>
      <c r="B8" s="751">
        <v>5.7</v>
      </c>
      <c r="C8" s="751">
        <v>0</v>
      </c>
      <c r="D8" s="751">
        <v>1.9</v>
      </c>
    </row>
    <row r="9" spans="1:6" x14ac:dyDescent="0.25">
      <c r="A9" s="696" t="s">
        <v>224</v>
      </c>
      <c r="B9" s="752">
        <v>26.4</v>
      </c>
      <c r="C9" s="752">
        <v>38.200000000000003</v>
      </c>
      <c r="D9" s="752">
        <v>25.2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67.8</v>
      </c>
      <c r="C13" s="697">
        <f t="shared" ref="C13:D13" si="1">IF(ISBLANK(C7),"",C7)</f>
        <v>61.8</v>
      </c>
      <c r="D13" s="697">
        <f t="shared" si="1"/>
        <v>72.900000000000006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5.7</v>
      </c>
      <c r="C14" s="698">
        <f t="shared" si="2"/>
        <v>0</v>
      </c>
      <c r="D14" s="698">
        <f t="shared" si="2"/>
        <v>1.9</v>
      </c>
    </row>
    <row r="15" spans="1:6" x14ac:dyDescent="0.25">
      <c r="A15" s="702" t="s">
        <v>1630</v>
      </c>
      <c r="B15" s="699">
        <f t="shared" si="2"/>
        <v>26.4</v>
      </c>
      <c r="C15" s="699">
        <f t="shared" si="2"/>
        <v>38.200000000000003</v>
      </c>
      <c r="D15" s="699">
        <f t="shared" si="2"/>
        <v>25.2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67.8</v>
      </c>
      <c r="C18" s="697">
        <f t="shared" ref="C18:D18" si="4">IF(ISBLANK(C7),"",C7)</f>
        <v>61.8</v>
      </c>
      <c r="D18" s="697">
        <f t="shared" si="4"/>
        <v>72.900000000000006</v>
      </c>
    </row>
    <row r="19" spans="1:5" x14ac:dyDescent="0.25">
      <c r="A19" s="701" t="s">
        <v>1632</v>
      </c>
      <c r="B19" s="698">
        <f t="shared" ref="B19:D20" si="5">IF(ISBLANK(B8),"",B8)</f>
        <v>5.7</v>
      </c>
      <c r="C19" s="698">
        <f t="shared" si="5"/>
        <v>0</v>
      </c>
      <c r="D19" s="698">
        <f t="shared" si="5"/>
        <v>1.9</v>
      </c>
    </row>
    <row r="20" spans="1:5" x14ac:dyDescent="0.25">
      <c r="A20" s="702" t="s">
        <v>1633</v>
      </c>
      <c r="B20" s="699">
        <f t="shared" si="5"/>
        <v>26.4</v>
      </c>
      <c r="C20" s="699">
        <f t="shared" si="5"/>
        <v>38.200000000000003</v>
      </c>
      <c r="D20" s="699">
        <f t="shared" si="5"/>
        <v>25.2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120.4</v>
      </c>
      <c r="C5" s="611">
        <v>124.3</v>
      </c>
      <c r="D5" s="1030">
        <v>122.6</v>
      </c>
      <c r="F5" s="28"/>
      <c r="G5" s="693">
        <f>A5</f>
        <v>2020</v>
      </c>
      <c r="H5" s="669">
        <f>IF(ISBLANK(B5),"",B5)</f>
        <v>120.4</v>
      </c>
      <c r="I5" s="618">
        <f t="shared" ref="H5:I7" si="0">IF(ISBLANK(C5),"",C5)</f>
        <v>124.3</v>
      </c>
    </row>
    <row r="6" spans="1:10" x14ac:dyDescent="0.25">
      <c r="A6" s="749">
        <v>2021</v>
      </c>
      <c r="B6" s="601">
        <v>92.2</v>
      </c>
      <c r="C6" s="612">
        <v>118.6</v>
      </c>
      <c r="D6" s="946">
        <v>106.4</v>
      </c>
      <c r="F6" s="44"/>
      <c r="G6" s="693">
        <f t="shared" ref="G6:G7" si="1">A6</f>
        <v>2021</v>
      </c>
      <c r="H6" s="670">
        <f t="shared" si="0"/>
        <v>92.2</v>
      </c>
      <c r="I6" s="619">
        <f t="shared" si="0"/>
        <v>118.6</v>
      </c>
    </row>
    <row r="7" spans="1:10" x14ac:dyDescent="0.25">
      <c r="A7" s="750">
        <v>2022</v>
      </c>
      <c r="B7" s="601">
        <v>118.6</v>
      </c>
      <c r="C7" s="612">
        <v>137.5</v>
      </c>
      <c r="D7" s="946">
        <v>127.8</v>
      </c>
      <c r="F7" s="44"/>
      <c r="G7" s="693">
        <f t="shared" si="1"/>
        <v>2022</v>
      </c>
      <c r="H7" s="671">
        <f t="shared" si="0"/>
        <v>118.6</v>
      </c>
      <c r="I7" s="620">
        <f t="shared" si="0"/>
        <v>137.5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120.4</v>
      </c>
      <c r="I13" s="618">
        <f>IF(ISBLANK(C5),"",C5)</f>
        <v>124.3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92.2</v>
      </c>
      <c r="I14" s="619">
        <f t="shared" si="3"/>
        <v>118.6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118.6</v>
      </c>
      <c r="I15" s="620">
        <f t="shared" si="4"/>
        <v>137.5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Žitorađa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214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30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13825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20.6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-12.5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73.42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146.6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3.23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13463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11474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411</v>
      </c>
      <c r="C63" s="548">
        <f>IF(ISBLANK('DEM2'!C7),"-",'DEM2'!C7)</f>
        <v>427</v>
      </c>
      <c r="D63" s="548"/>
      <c r="E63" s="548">
        <f>IF(ISBLANK('DEM2'!D8),"-",'DEM2'!D8)</f>
        <v>469</v>
      </c>
      <c r="F63" s="548">
        <f>IF(ISBLANK('DEM2'!C8),"-",'DEM2'!C8)</f>
        <v>469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538</v>
      </c>
      <c r="C64" s="317">
        <f>IF(ISBLANK('DEM2'!F7),"-",'DEM2'!F7)</f>
        <v>619</v>
      </c>
      <c r="D64" s="789"/>
      <c r="E64" s="317">
        <f>IF(ISBLANK('DEM2'!G8),"-",'DEM2'!G8)</f>
        <v>531</v>
      </c>
      <c r="F64" s="317">
        <f>IF(ISBLANK('DEM2'!F8),"-",'DEM2'!F8)</f>
        <v>617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343</v>
      </c>
      <c r="C65" s="345">
        <f>IF(ISBLANK('DEM2'!I7),"-",'DEM2'!I7)</f>
        <v>340</v>
      </c>
      <c r="D65" s="393"/>
      <c r="E65" s="345">
        <f>IF(ISBLANK('DEM2'!J8),"-",'DEM2'!J8)</f>
        <v>288</v>
      </c>
      <c r="F65" s="345">
        <f>IF(ISBLANK('DEM2'!I8),"-",'DEM2'!I8)</f>
        <v>310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1210</v>
      </c>
      <c r="C66" s="317">
        <f>IF(ISBLANK('DEM2'!L7),"-",'DEM2'!L7)</f>
        <v>1299</v>
      </c>
      <c r="D66" s="395"/>
      <c r="E66" s="317">
        <f>IF(ISBLANK('DEM2'!M8),"-",'DEM2'!M8)</f>
        <v>1207</v>
      </c>
      <c r="F66" s="317">
        <f>IF(ISBLANK('DEM2'!L8),"-",'DEM2'!L8)</f>
        <v>1315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1227</v>
      </c>
      <c r="C67" s="317">
        <f>IF(ISBLANK('DEM2'!O7),"-",'DEM2'!O7)</f>
        <v>1306</v>
      </c>
      <c r="D67" s="395"/>
      <c r="E67" s="317">
        <f>IF(ISBLANK('DEM2'!P8),"-",'DEM2'!P8)</f>
        <v>1140</v>
      </c>
      <c r="F67" s="317">
        <f>IF(ISBLANK('DEM2'!O8),"-",'DEM2'!O8)</f>
        <v>1178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4190</v>
      </c>
      <c r="C68" s="414">
        <f>IF(ISBLANK('DEM2'!R7),"-",'DEM2'!R7)</f>
        <v>4765</v>
      </c>
      <c r="D68" s="420"/>
      <c r="E68" s="414">
        <f>IF(ISBLANK('DEM2'!S8),"-",'DEM2'!S8)</f>
        <v>4026</v>
      </c>
      <c r="F68" s="414">
        <f>IF(ISBLANK('DEM2'!R8),"-",'DEM2'!R8)</f>
        <v>4464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6936</v>
      </c>
      <c r="C69" s="463">
        <f>IF(ISBLANK('DEM2'!U7),"-",'DEM2'!U7)</f>
        <v>7504</v>
      </c>
      <c r="D69" s="799"/>
      <c r="E69" s="463">
        <f>IF(ISBLANK('DEM2'!V8),"-",'DEM2'!V8)</f>
        <v>6667</v>
      </c>
      <c r="F69" s="463">
        <f>IF(ISBLANK('DEM2'!U8),"-",'DEM2'!U8)</f>
        <v>7158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18.2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17.899999999999999</v>
      </c>
      <c r="G117" s="801">
        <f>IF(ISBLANK('DEM2'!E25),"-",'DEM2'!E25)</f>
        <v>8.9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1491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4022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63961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1592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121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50.2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155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19.5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932818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67473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373229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266362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26997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0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0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33027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2389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545238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39439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546455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39527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36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403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76594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3767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3824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2713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7981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3714</v>
      </c>
      <c r="C300" s="808">
        <f>IF(ISBLANK(POLJ3!C4),"-",POLJ3!C4)</f>
        <v>718</v>
      </c>
      <c r="D300" s="1160">
        <f>IF(ISBLANK(POLJ3!D4),"-",POLJ3!D4)</f>
        <v>2996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5483</v>
      </c>
      <c r="C301" s="789">
        <f>IF(ISBLANK(POLJ3!C5),"-",POLJ3!C5)</f>
        <v>3373</v>
      </c>
      <c r="D301" s="1161">
        <f>IF(ISBLANK(POLJ3!D5),"-",POLJ3!D5)</f>
        <v>2110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</v>
      </c>
      <c r="C302" s="790">
        <f>IF(ISBLANK(POLJ3!C6),"-",POLJ3!C6)</f>
        <v>0</v>
      </c>
      <c r="D302" s="1162">
        <f>IF(ISBLANK(POLJ3!D6),"-",POLJ3!D6)</f>
        <v>2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78</v>
      </c>
      <c r="C303" s="791">
        <f>IF(ISBLANK(POLJ3!C7),"-",POLJ3!C7)</f>
        <v>16</v>
      </c>
      <c r="D303" s="1163">
        <f>IF(ISBLANK(POLJ3!D7),"-",POLJ3!D7)</f>
        <v>62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3767</v>
      </c>
      <c r="C304" s="807">
        <f>IF(ISBLANK(POLJ3!C8),"-",POLJ3!C8)</f>
        <v>657</v>
      </c>
      <c r="D304" s="1164">
        <f>IF(ISBLANK(POLJ3!D8),"-",POLJ3!D8)</f>
        <v>3110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88.64</v>
      </c>
      <c r="C310" s="1165"/>
      <c r="D310" s="3"/>
      <c r="E310" s="5"/>
      <c r="F310" s="5"/>
      <c r="G310" s="815" t="s">
        <v>765</v>
      </c>
      <c r="H310" s="816">
        <f>IF(ISBLANK(POLJ2!H3),"-",POLJ2!H3)</f>
        <v>1759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7324.38</v>
      </c>
      <c r="C311" s="1154"/>
      <c r="D311" s="3"/>
      <c r="E311" s="5"/>
      <c r="F311" s="5"/>
      <c r="G311" s="810" t="s">
        <v>766</v>
      </c>
      <c r="H311" s="248">
        <f>IF(ISBLANK(POLJ2!H4),"-",POLJ2!H4)</f>
        <v>25179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650.82000000000005</v>
      </c>
      <c r="C312" s="1154"/>
      <c r="D312" s="3"/>
      <c r="E312" s="5"/>
      <c r="F312" s="5"/>
      <c r="G312" s="810" t="s">
        <v>767</v>
      </c>
      <c r="H312" s="248">
        <f>IF(ISBLANK(POLJ2!H5),"-",POLJ2!H5)</f>
        <v>1015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221.92</v>
      </c>
      <c r="C313" s="1154"/>
      <c r="D313" s="3"/>
      <c r="E313" s="5"/>
      <c r="F313" s="5"/>
      <c r="G313" s="812" t="s">
        <v>768</v>
      </c>
      <c r="H313" s="249">
        <f>IF(ISBLANK(POLJ2!H6),"-",POLJ2!H6)</f>
        <v>49715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1.06</v>
      </c>
      <c r="C314" s="1154"/>
      <c r="D314" s="3"/>
      <c r="E314" s="5"/>
      <c r="F314" s="5"/>
      <c r="G314" s="814" t="s">
        <v>16</v>
      </c>
      <c r="H314" s="817">
        <f>IF(ISBLANK(POLJ2!H7),"-",POLJ2!H7)</f>
        <v>77668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1010.51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9297.33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27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8.3000000000000007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224</v>
      </c>
      <c r="I364" s="808">
        <f>IF(ISBLANK(OBRAZ2!I6),"-",OBRAZ2!I6)</f>
        <v>0</v>
      </c>
      <c r="J364" s="808">
        <f>IF(ISBLANK(OBRAZ2!J6),"-",OBRAZ2!J6)</f>
        <v>224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8</v>
      </c>
      <c r="I365" s="789">
        <f>IF(ISBLANK(OBRAZ2!I7),"-",OBRAZ2!I7)</f>
        <v>0</v>
      </c>
      <c r="J365" s="789">
        <f>IF(ISBLANK(OBRAZ2!J7),"-",OBRAZ2!J7)</f>
        <v>8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25.3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18</v>
      </c>
      <c r="I366" s="807">
        <f>IF(ISBLANK(OBRAZ2!I8),"-",OBRAZ2!I8)</f>
        <v>0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147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27.61904761904762</v>
      </c>
      <c r="I377" s="851">
        <f>IF(ISBLANK(OBRAZ2!C14),"-",OBRAZ2!C23)</f>
        <v>47.767857142857146</v>
      </c>
      <c r="J377" s="851">
        <f>IF(ISBLANK(OBRAZ2!D14),"-",OBRAZ2!D23)</f>
        <v>43.893129770992367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72.38095238095238</v>
      </c>
      <c r="I379" s="851">
        <f>IF(ISBLANK(OBRAZ2!C16),"-",OBRAZ2!C25)</f>
        <v>52.232142857142861</v>
      </c>
      <c r="J379" s="851">
        <f>IF(ISBLANK(OBRAZ2!D16),"-",OBRAZ2!D25)</f>
        <v>56.106870229007633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0</v>
      </c>
      <c r="I380" s="852">
        <f>IF(ISBLANK(OBRAZ2!C17),"-",OBRAZ2!C26)</f>
        <v>0</v>
      </c>
      <c r="J380" s="852">
        <f>IF(ISBLANK(OBRAZ2!D17),"-",OBRAZ2!D26)</f>
        <v>0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126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343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426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227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95.2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133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94.3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229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49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2.5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17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0.18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68.900000000000006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7.2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95.5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60.9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2053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14.8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411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2747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35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29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11.6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0.8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10.8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1011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8.5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399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124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4.9000000000000004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58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85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39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11.7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78.900000000000006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43.5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2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33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94.555999999999997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0.1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24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39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1351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44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1164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3123.48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13.91949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151</v>
      </c>
      <c r="D696" s="315"/>
      <c r="E696" s="314"/>
      <c r="F696" s="5"/>
      <c r="G696" s="837">
        <v>2012</v>
      </c>
      <c r="H696" s="835">
        <f>IF(ISBLANK(INDEKSI2!B5),"-",INDEKSI2!B5)</f>
        <v>19.25</v>
      </c>
      <c r="I696" s="835">
        <f>IF(ISBLANK(INDEKSI2!C5),"-",INDEKSI2!C5)</f>
        <v>144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29.67</v>
      </c>
      <c r="D697" s="315"/>
      <c r="E697" s="314"/>
      <c r="F697" s="5"/>
      <c r="G697" s="838">
        <v>2013</v>
      </c>
      <c r="H697" s="559">
        <f>IF(ISBLANK(INDEKSI2!B6),"-",INDEKSI2!B6)</f>
        <v>21.34</v>
      </c>
      <c r="I697" s="559">
        <f>IF(ISBLANK(INDEKSI2!C6),"-",INDEKSI2!C6)</f>
        <v>137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22.58</v>
      </c>
      <c r="I698" s="836">
        <f>IF(ISBLANK(INDEKSI2!C7),"-",INDEKSI2!C7)</f>
        <v>133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0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0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0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0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0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0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9</v>
      </c>
      <c r="D6" s="612">
        <v>0</v>
      </c>
      <c r="E6" s="612">
        <v>9</v>
      </c>
      <c r="F6" s="1033">
        <v>21</v>
      </c>
      <c r="G6" s="612">
        <v>11</v>
      </c>
      <c r="H6" s="980">
        <v>10</v>
      </c>
      <c r="I6" s="1034">
        <v>6.8</v>
      </c>
      <c r="J6" s="612">
        <v>7.3</v>
      </c>
      <c r="K6" s="1035">
        <v>6.2</v>
      </c>
      <c r="L6" s="1033">
        <v>37</v>
      </c>
      <c r="M6" s="612">
        <v>18</v>
      </c>
      <c r="N6" s="1028">
        <v>19</v>
      </c>
      <c r="O6" s="1034">
        <v>12.9</v>
      </c>
      <c r="P6" s="612">
        <v>12</v>
      </c>
      <c r="Q6" s="1028">
        <v>13.9</v>
      </c>
      <c r="R6" s="1033">
        <v>152</v>
      </c>
      <c r="S6" s="612">
        <v>87</v>
      </c>
      <c r="T6" s="1035">
        <v>65</v>
      </c>
    </row>
    <row r="7" spans="1:20" x14ac:dyDescent="0.25">
      <c r="A7" s="286">
        <v>2021</v>
      </c>
      <c r="B7" s="602">
        <v>1</v>
      </c>
      <c r="C7" s="601">
        <v>9</v>
      </c>
      <c r="D7" s="612">
        <v>0</v>
      </c>
      <c r="E7" s="612">
        <v>9</v>
      </c>
      <c r="F7" s="1033">
        <v>25</v>
      </c>
      <c r="G7" s="612">
        <v>9</v>
      </c>
      <c r="H7" s="980">
        <v>16</v>
      </c>
      <c r="I7" s="1034">
        <v>8.1</v>
      </c>
      <c r="J7" s="612">
        <v>5.9</v>
      </c>
      <c r="K7" s="1035">
        <v>10.199999999999999</v>
      </c>
      <c r="L7" s="1033">
        <v>82</v>
      </c>
      <c r="M7" s="612">
        <v>40</v>
      </c>
      <c r="N7" s="1028">
        <v>42</v>
      </c>
      <c r="O7" s="1034">
        <v>27.3</v>
      </c>
      <c r="P7" s="612">
        <v>26.9</v>
      </c>
      <c r="Q7" s="1028">
        <v>27.6</v>
      </c>
      <c r="R7" s="1033">
        <v>117</v>
      </c>
      <c r="S7" s="612">
        <v>70</v>
      </c>
      <c r="T7" s="1035">
        <v>47</v>
      </c>
    </row>
    <row r="8" spans="1:20" x14ac:dyDescent="0.25">
      <c r="A8" s="219">
        <v>2022</v>
      </c>
      <c r="B8" s="617">
        <v>1</v>
      </c>
      <c r="C8" s="947">
        <v>9</v>
      </c>
      <c r="D8" s="981">
        <v>0</v>
      </c>
      <c r="E8" s="981">
        <v>9</v>
      </c>
      <c r="F8" s="1036">
        <v>27</v>
      </c>
      <c r="G8" s="981">
        <v>13</v>
      </c>
      <c r="H8" s="979">
        <v>14</v>
      </c>
      <c r="I8" s="754">
        <v>8.3000000000000007</v>
      </c>
      <c r="J8" s="981">
        <v>8</v>
      </c>
      <c r="K8" s="1037">
        <v>8.6</v>
      </c>
      <c r="L8" s="1036">
        <v>88</v>
      </c>
      <c r="M8" s="981">
        <v>41</v>
      </c>
      <c r="N8" s="691">
        <v>47</v>
      </c>
      <c r="O8" s="754">
        <v>25.3</v>
      </c>
      <c r="P8" s="981">
        <v>24</v>
      </c>
      <c r="Q8" s="691">
        <v>26.6</v>
      </c>
      <c r="R8" s="1036">
        <v>147</v>
      </c>
      <c r="S8" s="981">
        <v>77</v>
      </c>
      <c r="T8" s="1037">
        <v>70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126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343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426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227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95.2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133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22.826086956521738</v>
      </c>
      <c r="C21" s="739">
        <f>B10/(B7+B10)*100</f>
        <v>77.173913043478265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60.175438596491226</v>
      </c>
      <c r="C22" s="739">
        <f>B11/(B8+B11)*100</f>
        <v>39.824561403508774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22.826086956521738</v>
      </c>
      <c r="C26" s="739">
        <f>C21</f>
        <v>77.173913043478265</v>
      </c>
    </row>
    <row r="27" spans="1:10" ht="24.75" x14ac:dyDescent="0.25">
      <c r="A27" s="742" t="s">
        <v>1407</v>
      </c>
      <c r="B27" s="739">
        <f>B22</f>
        <v>60.175438596491226</v>
      </c>
      <c r="C27" s="739">
        <f>C22</f>
        <v>39.824561403508774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1</v>
      </c>
      <c r="D5" s="914" t="s">
        <v>5</v>
      </c>
      <c r="E5" s="211"/>
      <c r="F5" s="125">
        <v>2021</v>
      </c>
      <c r="G5" s="70">
        <v>1</v>
      </c>
      <c r="H5" s="55">
        <v>0</v>
      </c>
      <c r="I5" s="110">
        <v>1</v>
      </c>
      <c r="J5" s="70">
        <v>19</v>
      </c>
      <c r="K5" s="55">
        <v>0</v>
      </c>
      <c r="L5" s="110">
        <v>19</v>
      </c>
      <c r="M5" s="70">
        <v>137</v>
      </c>
      <c r="N5" s="55">
        <v>349</v>
      </c>
      <c r="O5" s="70">
        <v>427</v>
      </c>
      <c r="P5" s="110">
        <v>220</v>
      </c>
    </row>
    <row r="6" spans="1:16" x14ac:dyDescent="0.25">
      <c r="A6" s="923" t="s">
        <v>259</v>
      </c>
      <c r="B6" s="1096">
        <v>0</v>
      </c>
      <c r="C6" s="1097">
        <v>19</v>
      </c>
      <c r="D6" s="915" t="s">
        <v>5</v>
      </c>
      <c r="E6" s="254"/>
      <c r="F6" s="125">
        <v>2022</v>
      </c>
      <c r="G6" s="212">
        <v>1</v>
      </c>
      <c r="H6" s="58">
        <v>0</v>
      </c>
      <c r="I6" s="160">
        <v>1</v>
      </c>
      <c r="J6" s="212">
        <v>19</v>
      </c>
      <c r="K6" s="58">
        <v>0</v>
      </c>
      <c r="L6" s="160">
        <v>19</v>
      </c>
      <c r="M6" s="212">
        <v>126</v>
      </c>
      <c r="N6" s="58">
        <v>343</v>
      </c>
      <c r="O6" s="212">
        <v>426</v>
      </c>
      <c r="P6" s="160">
        <v>227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</v>
      </c>
      <c r="H7" s="94">
        <v>0</v>
      </c>
      <c r="I7" s="169">
        <v>1</v>
      </c>
      <c r="J7" s="167"/>
      <c r="K7" s="94"/>
      <c r="L7" s="169"/>
      <c r="M7" s="167">
        <v>550</v>
      </c>
      <c r="N7" s="94">
        <v>575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1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96.8</v>
      </c>
      <c r="C5" s="611">
        <v>97.5</v>
      </c>
      <c r="D5" s="945">
        <v>96</v>
      </c>
      <c r="E5" s="610"/>
      <c r="F5" s="611"/>
      <c r="G5" s="945"/>
      <c r="H5" s="610"/>
      <c r="I5" s="611"/>
      <c r="J5" s="945"/>
      <c r="K5" s="610">
        <v>139</v>
      </c>
      <c r="L5" s="611">
        <v>66</v>
      </c>
      <c r="M5" s="945">
        <v>73</v>
      </c>
      <c r="N5" s="610">
        <v>84.8</v>
      </c>
      <c r="O5" s="611">
        <v>76.7</v>
      </c>
      <c r="P5" s="945">
        <v>93.6</v>
      </c>
      <c r="Q5" s="610">
        <v>0.3</v>
      </c>
      <c r="R5" s="611">
        <v>0.3</v>
      </c>
      <c r="S5" s="945">
        <v>0.2</v>
      </c>
    </row>
    <row r="6" spans="1:19" x14ac:dyDescent="0.25">
      <c r="A6" s="286">
        <v>2021</v>
      </c>
      <c r="B6" s="457">
        <v>95.3</v>
      </c>
      <c r="C6" s="458">
        <v>96.8</v>
      </c>
      <c r="D6" s="976">
        <v>93.7</v>
      </c>
      <c r="E6" s="457">
        <v>0</v>
      </c>
      <c r="F6" s="458">
        <v>0</v>
      </c>
      <c r="G6" s="976">
        <v>0</v>
      </c>
      <c r="H6" s="457">
        <v>66</v>
      </c>
      <c r="I6" s="458">
        <v>22</v>
      </c>
      <c r="J6" s="976">
        <v>44</v>
      </c>
      <c r="K6" s="457">
        <v>170</v>
      </c>
      <c r="L6" s="458">
        <v>83</v>
      </c>
      <c r="M6" s="976">
        <v>87</v>
      </c>
      <c r="N6" s="457">
        <v>107.6</v>
      </c>
      <c r="O6" s="458">
        <v>105.9</v>
      </c>
      <c r="P6" s="976">
        <v>109.6</v>
      </c>
      <c r="Q6" s="457">
        <v>0.9</v>
      </c>
      <c r="R6" s="458">
        <v>1.1000000000000001</v>
      </c>
      <c r="S6" s="976">
        <v>0.7</v>
      </c>
    </row>
    <row r="7" spans="1:19" x14ac:dyDescent="0.25">
      <c r="A7" s="286">
        <v>2022</v>
      </c>
      <c r="B7" s="601">
        <v>95.2</v>
      </c>
      <c r="C7" s="612">
        <v>94.7</v>
      </c>
      <c r="D7" s="980">
        <v>95.9</v>
      </c>
      <c r="E7" s="601">
        <v>0</v>
      </c>
      <c r="F7" s="612">
        <v>0</v>
      </c>
      <c r="G7" s="980">
        <v>0</v>
      </c>
      <c r="H7" s="601">
        <v>62</v>
      </c>
      <c r="I7" s="612">
        <v>26</v>
      </c>
      <c r="J7" s="980">
        <v>36</v>
      </c>
      <c r="K7" s="601">
        <v>133</v>
      </c>
      <c r="L7" s="612">
        <v>72</v>
      </c>
      <c r="M7" s="980">
        <v>61</v>
      </c>
      <c r="N7" s="601">
        <v>94.3</v>
      </c>
      <c r="O7" s="612">
        <v>100</v>
      </c>
      <c r="P7" s="980">
        <v>88.4</v>
      </c>
      <c r="Q7" s="601">
        <v>-0.2</v>
      </c>
      <c r="R7" s="612">
        <v>-0.7</v>
      </c>
      <c r="S7" s="980">
        <v>0.4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2.5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373229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26997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243</v>
      </c>
      <c r="F5" s="616">
        <v>128</v>
      </c>
      <c r="G5" s="945">
        <v>115</v>
      </c>
      <c r="H5" s="616">
        <v>0</v>
      </c>
      <c r="I5" s="616">
        <v>0</v>
      </c>
      <c r="J5" s="616">
        <v>0</v>
      </c>
      <c r="K5" s="217">
        <f>SUM(B5,E5,H5)</f>
        <v>243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247</v>
      </c>
      <c r="F6" s="612">
        <v>144</v>
      </c>
      <c r="G6" s="946">
        <v>103</v>
      </c>
      <c r="H6" s="601">
        <v>0</v>
      </c>
      <c r="I6" s="612">
        <v>0</v>
      </c>
      <c r="J6" s="612">
        <v>0</v>
      </c>
      <c r="K6" s="218">
        <f>SUM(B6,E6,H6)</f>
        <v>247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229</v>
      </c>
      <c r="F7" s="612">
        <v>139</v>
      </c>
      <c r="G7" s="946">
        <v>90</v>
      </c>
      <c r="H7" s="601">
        <v>0</v>
      </c>
      <c r="I7" s="612">
        <v>0</v>
      </c>
      <c r="J7" s="612">
        <v>0</v>
      </c>
      <c r="K7" s="218">
        <f>SUM(B7,E7,H7)</f>
        <v>229</v>
      </c>
      <c r="M7" s="106" t="s">
        <v>285</v>
      </c>
      <c r="N7" s="220">
        <f>IF(ISBLANK(G7),"",G7)</f>
        <v>90</v>
      </c>
      <c r="O7" s="107">
        <f>IF(ISBLANK(F7),"",F7)</f>
        <v>139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90</v>
      </c>
      <c r="O14" s="107">
        <f>IF(ISBLANK(F7),"",F7)</f>
        <v>139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16</v>
      </c>
      <c r="C21" s="616">
        <v>15</v>
      </c>
      <c r="D21" s="616">
        <v>1</v>
      </c>
      <c r="E21" s="599">
        <v>54</v>
      </c>
      <c r="F21" s="616">
        <v>22</v>
      </c>
      <c r="G21" s="945">
        <v>32</v>
      </c>
      <c r="H21" s="616">
        <v>0</v>
      </c>
      <c r="I21" s="616">
        <v>0</v>
      </c>
      <c r="J21" s="616">
        <v>0</v>
      </c>
      <c r="K21" s="217">
        <f>SUM(B21,E21,H21)</f>
        <v>70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26</v>
      </c>
      <c r="C22" s="1028">
        <v>23</v>
      </c>
      <c r="D22" s="980">
        <v>3</v>
      </c>
      <c r="E22" s="1034">
        <v>41</v>
      </c>
      <c r="F22" s="1028">
        <v>15</v>
      </c>
      <c r="G22" s="980">
        <v>26</v>
      </c>
      <c r="H22" s="1034">
        <v>0</v>
      </c>
      <c r="I22" s="1028">
        <v>0</v>
      </c>
      <c r="J22" s="1028">
        <v>0</v>
      </c>
      <c r="K22" s="218">
        <f>SUM(B22,E22,H22)</f>
        <v>67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49</v>
      </c>
      <c r="F23" s="1028">
        <v>22</v>
      </c>
      <c r="G23" s="980">
        <v>27</v>
      </c>
      <c r="H23" s="1034">
        <v>0</v>
      </c>
      <c r="I23" s="1028">
        <v>0</v>
      </c>
      <c r="J23" s="1028">
        <v>0</v>
      </c>
      <c r="K23" s="218">
        <f>SUM(B23,E23,H23)</f>
        <v>49</v>
      </c>
      <c r="M23" s="106" t="s">
        <v>285</v>
      </c>
      <c r="N23" s="220">
        <f>IF(ISBLANK(G23),"",G23)</f>
        <v>27</v>
      </c>
      <c r="O23" s="107">
        <f>IF(ISBLANK(F23),"",F23)</f>
        <v>22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27</v>
      </c>
      <c r="O30" s="107">
        <f>IF(ISBLANK(F23),"",F23)</f>
        <v>22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266362</v>
      </c>
      <c r="D5" s="253"/>
    </row>
    <row r="6" spans="1:4" ht="30" x14ac:dyDescent="0.25">
      <c r="A6" s="686" t="s">
        <v>474</v>
      </c>
      <c r="B6" s="617">
        <v>106867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-2.2999999999999998</v>
      </c>
      <c r="J5" s="611">
        <v>-3.9</v>
      </c>
      <c r="K5" s="945">
        <v>-0.8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0.8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2.5</v>
      </c>
      <c r="J7" s="612">
        <v>0.8</v>
      </c>
      <c r="K7" s="980">
        <v>4.3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25</v>
      </c>
      <c r="C5" s="207">
        <v>32</v>
      </c>
      <c r="G5" s="113"/>
      <c r="H5" s="174" t="s">
        <v>586</v>
      </c>
      <c r="I5" s="207">
        <v>6</v>
      </c>
      <c r="J5" s="207">
        <v>7</v>
      </c>
    </row>
    <row r="6" spans="1:13" ht="15" customHeight="1" x14ac:dyDescent="0.25">
      <c r="A6" s="175" t="s">
        <v>587</v>
      </c>
      <c r="B6" s="208">
        <v>881</v>
      </c>
      <c r="C6" s="208">
        <v>152</v>
      </c>
      <c r="G6" s="113"/>
      <c r="H6" s="175" t="s">
        <v>587</v>
      </c>
      <c r="I6" s="208">
        <v>193</v>
      </c>
      <c r="J6" s="208">
        <v>55</v>
      </c>
    </row>
    <row r="7" spans="1:13" ht="15" customHeight="1" x14ac:dyDescent="0.25">
      <c r="A7" s="175" t="s">
        <v>588</v>
      </c>
      <c r="B7" s="208">
        <v>1728</v>
      </c>
      <c r="C7" s="208">
        <v>1150</v>
      </c>
      <c r="G7" s="113"/>
      <c r="H7" s="175" t="s">
        <v>588</v>
      </c>
      <c r="I7" s="208">
        <v>980</v>
      </c>
      <c r="J7" s="208">
        <v>449</v>
      </c>
    </row>
    <row r="8" spans="1:13" ht="15" customHeight="1" x14ac:dyDescent="0.25">
      <c r="A8" s="175" t="s">
        <v>589</v>
      </c>
      <c r="B8" s="208">
        <v>1826</v>
      </c>
      <c r="C8" s="208">
        <v>1846</v>
      </c>
      <c r="G8" s="113"/>
      <c r="H8" s="175" t="s">
        <v>589</v>
      </c>
      <c r="I8" s="208">
        <v>1578</v>
      </c>
      <c r="J8" s="208">
        <v>1369</v>
      </c>
    </row>
    <row r="9" spans="1:13" ht="15" customHeight="1" x14ac:dyDescent="0.25">
      <c r="A9" s="175" t="s">
        <v>590</v>
      </c>
      <c r="B9" s="208">
        <v>2067</v>
      </c>
      <c r="C9" s="208">
        <v>3493</v>
      </c>
      <c r="G9" s="113"/>
      <c r="H9" s="175" t="s">
        <v>590</v>
      </c>
      <c r="I9" s="208">
        <v>2463</v>
      </c>
      <c r="J9" s="208">
        <v>3711</v>
      </c>
    </row>
    <row r="10" spans="1:13" ht="15" customHeight="1" x14ac:dyDescent="0.25">
      <c r="A10" s="175" t="s">
        <v>591</v>
      </c>
      <c r="B10" s="208">
        <v>142</v>
      </c>
      <c r="C10" s="208">
        <v>253</v>
      </c>
      <c r="G10" s="113"/>
      <c r="H10" s="175" t="s">
        <v>591</v>
      </c>
      <c r="I10" s="208">
        <v>153</v>
      </c>
      <c r="J10" s="208">
        <v>235</v>
      </c>
    </row>
    <row r="11" spans="1:13" ht="15" customHeight="1" x14ac:dyDescent="0.25">
      <c r="A11" s="176" t="s">
        <v>592</v>
      </c>
      <c r="B11" s="209">
        <v>129</v>
      </c>
      <c r="C11" s="209">
        <v>159</v>
      </c>
      <c r="G11" s="113"/>
      <c r="H11" s="176" t="s">
        <v>592</v>
      </c>
      <c r="I11" s="209">
        <v>270</v>
      </c>
      <c r="J11" s="209">
        <v>232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25</v>
      </c>
      <c r="C17" s="178">
        <f>IF(ISBLANK(C5),"0",C5)</f>
        <v>32</v>
      </c>
      <c r="G17" s="113"/>
      <c r="H17" s="174" t="s">
        <v>586</v>
      </c>
      <c r="I17" s="177">
        <f>IF(ISBLANK(I5),"0",I5)</f>
        <v>6</v>
      </c>
      <c r="J17" s="178">
        <f>IF(ISBLANK(J5),"0",J5)</f>
        <v>7</v>
      </c>
    </row>
    <row r="18" spans="1:13" ht="15" customHeight="1" x14ac:dyDescent="0.25">
      <c r="A18" s="175" t="s">
        <v>587</v>
      </c>
      <c r="B18" s="179">
        <f t="shared" ref="B18:C18" si="0">IF(ISBLANK(B6),"0",B6)</f>
        <v>881</v>
      </c>
      <c r="C18" s="180">
        <f t="shared" si="0"/>
        <v>152</v>
      </c>
      <c r="G18" s="113"/>
      <c r="H18" s="175" t="s">
        <v>587</v>
      </c>
      <c r="I18" s="179">
        <f t="shared" ref="I18:J18" si="1">IF(ISBLANK(I6),"0",I6)</f>
        <v>193</v>
      </c>
      <c r="J18" s="180">
        <f t="shared" si="1"/>
        <v>55</v>
      </c>
    </row>
    <row r="19" spans="1:13" ht="15" customHeight="1" x14ac:dyDescent="0.25">
      <c r="A19" s="175" t="s">
        <v>588</v>
      </c>
      <c r="B19" s="179">
        <f t="shared" ref="B19:C19" si="2">IF(ISBLANK(B7),"0",B7)</f>
        <v>1728</v>
      </c>
      <c r="C19" s="180">
        <f t="shared" si="2"/>
        <v>1150</v>
      </c>
      <c r="G19" s="113"/>
      <c r="H19" s="175" t="s">
        <v>588</v>
      </c>
      <c r="I19" s="179">
        <f t="shared" ref="I19:J19" si="3">IF(ISBLANK(I7),"0",I7)</f>
        <v>980</v>
      </c>
      <c r="J19" s="180">
        <f t="shared" si="3"/>
        <v>449</v>
      </c>
    </row>
    <row r="20" spans="1:13" ht="15" customHeight="1" x14ac:dyDescent="0.25">
      <c r="A20" s="175" t="s">
        <v>589</v>
      </c>
      <c r="B20" s="179">
        <f t="shared" ref="B20:C20" si="4">IF(ISBLANK(B8),"0",B8)</f>
        <v>1826</v>
      </c>
      <c r="C20" s="180">
        <f t="shared" si="4"/>
        <v>1846</v>
      </c>
      <c r="G20" s="113"/>
      <c r="H20" s="175" t="s">
        <v>589</v>
      </c>
      <c r="I20" s="179">
        <f t="shared" ref="I20:J20" si="5">IF(ISBLANK(I8),"0",I8)</f>
        <v>1578</v>
      </c>
      <c r="J20" s="180">
        <f t="shared" si="5"/>
        <v>1369</v>
      </c>
    </row>
    <row r="21" spans="1:13" ht="15" customHeight="1" x14ac:dyDescent="0.25">
      <c r="A21" s="175" t="s">
        <v>590</v>
      </c>
      <c r="B21" s="179">
        <f t="shared" ref="B21:C21" si="6">IF(ISBLANK(B9),"0",B9)</f>
        <v>2067</v>
      </c>
      <c r="C21" s="180">
        <f t="shared" si="6"/>
        <v>3493</v>
      </c>
      <c r="G21" s="113"/>
      <c r="H21" s="175" t="s">
        <v>590</v>
      </c>
      <c r="I21" s="179">
        <f t="shared" ref="I21:J21" si="7">IF(ISBLANK(I9),"0",I9)</f>
        <v>2463</v>
      </c>
      <c r="J21" s="180">
        <f t="shared" si="7"/>
        <v>3711</v>
      </c>
    </row>
    <row r="22" spans="1:13" ht="15" customHeight="1" x14ac:dyDescent="0.25">
      <c r="A22" s="175" t="s">
        <v>591</v>
      </c>
      <c r="B22" s="179">
        <f t="shared" ref="B22:C22" si="8">IF(ISBLANK(B10),"0",B10)</f>
        <v>142</v>
      </c>
      <c r="C22" s="180">
        <f t="shared" si="8"/>
        <v>253</v>
      </c>
      <c r="G22" s="113"/>
      <c r="H22" s="175" t="s">
        <v>591</v>
      </c>
      <c r="I22" s="179">
        <f t="shared" ref="I22:J22" si="9">IF(ISBLANK(I10),"0",I10)</f>
        <v>153</v>
      </c>
      <c r="J22" s="180">
        <f t="shared" si="9"/>
        <v>235</v>
      </c>
    </row>
    <row r="23" spans="1:13" ht="15" customHeight="1" x14ac:dyDescent="0.25">
      <c r="A23" s="176" t="s">
        <v>592</v>
      </c>
      <c r="B23" s="181">
        <f t="shared" ref="B23:C23" si="10">IF(ISBLANK(B11),"0",B11)</f>
        <v>129</v>
      </c>
      <c r="C23" s="182">
        <f t="shared" si="10"/>
        <v>159</v>
      </c>
      <c r="G23" s="113"/>
      <c r="H23" s="176" t="s">
        <v>592</v>
      </c>
      <c r="I23" s="181">
        <f t="shared" ref="I23:J23" si="11">IF(ISBLANK(I11),"0",I11)</f>
        <v>270</v>
      </c>
      <c r="J23" s="182">
        <f t="shared" si="11"/>
        <v>232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0.36775522212415418</v>
      </c>
      <c r="C29" s="184">
        <f>C17/SUM(C17:C23)*100</f>
        <v>0.45165843330980948</v>
      </c>
      <c r="D29" s="253"/>
      <c r="E29" s="253"/>
      <c r="G29" s="113"/>
      <c r="H29" s="174" t="s">
        <v>593</v>
      </c>
      <c r="I29" s="184">
        <f>I17/SUM(I17:I23)*100</f>
        <v>0.10632642211589581</v>
      </c>
      <c r="J29" s="184">
        <f>J17/SUM(J17:J23)*100</f>
        <v>0.115549686365137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12.959694027655191</v>
      </c>
      <c r="C30" s="185">
        <f>C18/SUM(C17:C23)*100</f>
        <v>2.145377558221595</v>
      </c>
      <c r="D30" s="253"/>
      <c r="E30" s="253"/>
      <c r="G30" s="113"/>
      <c r="H30" s="175" t="s">
        <v>594</v>
      </c>
      <c r="I30" s="185">
        <f>I18/SUM(I17:I23)*100</f>
        <v>3.4201665780613149</v>
      </c>
      <c r="J30" s="185">
        <f>J18/SUM(J17:J23)*100</f>
        <v>0.90789039286893369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25.419240953221532</v>
      </c>
      <c r="C31" s="185">
        <f>C19/SUM(C17:C23)*100</f>
        <v>16.231474947071277</v>
      </c>
      <c r="D31" s="253"/>
      <c r="E31" s="253"/>
      <c r="G31" s="113"/>
      <c r="H31" s="175" t="s">
        <v>595</v>
      </c>
      <c r="I31" s="185">
        <f>I19/SUM(I17:I23)*100</f>
        <v>17.366648945596314</v>
      </c>
      <c r="J31" s="185">
        <f>J19/SUM(J17:J23)*100</f>
        <v>7.4116870254209308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26.860841423948216</v>
      </c>
      <c r="C32" s="185">
        <f>C20/SUM(C17:C23)*100</f>
        <v>26.055045871559635</v>
      </c>
      <c r="D32" s="253"/>
      <c r="E32" s="253"/>
      <c r="G32" s="113"/>
      <c r="H32" s="175" t="s">
        <v>596</v>
      </c>
      <c r="I32" s="185">
        <f>I20/SUM(I17:I23)*100</f>
        <v>27.963849016480598</v>
      </c>
      <c r="J32" s="185">
        <f>J20/SUM(J17:J23)*100</f>
        <v>22.598217233410367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30.406001765225067</v>
      </c>
      <c r="C33" s="185">
        <f>C21/SUM(C17:C23)*100</f>
        <v>49.301340860973895</v>
      </c>
      <c r="D33" s="253"/>
      <c r="E33" s="253"/>
      <c r="G33" s="113"/>
      <c r="H33" s="175" t="s">
        <v>597</v>
      </c>
      <c r="I33" s="185">
        <f>I21/SUM(I17:I23)*100</f>
        <v>43.64699627857523</v>
      </c>
      <c r="J33" s="185">
        <f>J21/SUM(J17:J23)*100</f>
        <v>61.257840871574778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2.0888496616651957</v>
      </c>
      <c r="C34" s="185">
        <f>C22/SUM(C17:C23)*100</f>
        <v>3.570924488355681</v>
      </c>
      <c r="D34" s="253"/>
      <c r="E34" s="253"/>
      <c r="G34" s="113"/>
      <c r="H34" s="175" t="s">
        <v>598</v>
      </c>
      <c r="I34" s="185">
        <f>I22/SUM(I17:I23)*100</f>
        <v>2.7113237639553431</v>
      </c>
      <c r="J34" s="185">
        <f>J22/SUM(J17:J23)*100</f>
        <v>3.8791680422581707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1.8976169461606356</v>
      </c>
      <c r="C35" s="186">
        <f>C23/SUM(C17:C23)*100</f>
        <v>2.2441778405081161</v>
      </c>
      <c r="D35" s="253"/>
      <c r="E35" s="253"/>
      <c r="G35" s="113"/>
      <c r="H35" s="176" t="s">
        <v>599</v>
      </c>
      <c r="I35" s="186">
        <f>I23/SUM(I17:I23)*100</f>
        <v>4.7846889952153111</v>
      </c>
      <c r="J35" s="186">
        <f>J23/SUM(J17:J23)*100</f>
        <v>3.829646748101684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0.36775522212415418</v>
      </c>
      <c r="C41" s="184">
        <f t="shared" si="12"/>
        <v>0.45165843330980948</v>
      </c>
      <c r="G41" s="113"/>
      <c r="H41" s="174" t="s">
        <v>601</v>
      </c>
      <c r="I41" s="184">
        <f t="shared" ref="I41:J41" si="13">I29</f>
        <v>0.10632642211589581</v>
      </c>
      <c r="J41" s="184">
        <f t="shared" si="13"/>
        <v>0.115549686365137</v>
      </c>
    </row>
    <row r="42" spans="1:12" x14ac:dyDescent="0.25">
      <c r="A42" s="175" t="s">
        <v>602</v>
      </c>
      <c r="B42" s="185">
        <f t="shared" si="12"/>
        <v>12.959694027655191</v>
      </c>
      <c r="C42" s="185">
        <f t="shared" si="12"/>
        <v>2.145377558221595</v>
      </c>
      <c r="G42" s="113"/>
      <c r="H42" s="175" t="s">
        <v>602</v>
      </c>
      <c r="I42" s="185">
        <f t="shared" ref="I42:J42" si="14">I30</f>
        <v>3.4201665780613149</v>
      </c>
      <c r="J42" s="185">
        <f t="shared" si="14"/>
        <v>0.90789039286893369</v>
      </c>
    </row>
    <row r="43" spans="1:12" x14ac:dyDescent="0.25">
      <c r="A43" s="175" t="s">
        <v>603</v>
      </c>
      <c r="B43" s="185">
        <f t="shared" si="12"/>
        <v>25.419240953221532</v>
      </c>
      <c r="C43" s="185">
        <f t="shared" si="12"/>
        <v>16.231474947071277</v>
      </c>
      <c r="G43" s="113"/>
      <c r="H43" s="175" t="s">
        <v>603</v>
      </c>
      <c r="I43" s="185">
        <f t="shared" ref="I43:J43" si="15">I31</f>
        <v>17.366648945596314</v>
      </c>
      <c r="J43" s="185">
        <f t="shared" si="15"/>
        <v>7.4116870254209308</v>
      </c>
    </row>
    <row r="44" spans="1:12" x14ac:dyDescent="0.25">
      <c r="A44" s="175" t="s">
        <v>604</v>
      </c>
      <c r="B44" s="185">
        <f t="shared" si="12"/>
        <v>26.860841423948216</v>
      </c>
      <c r="C44" s="185">
        <f t="shared" si="12"/>
        <v>26.055045871559635</v>
      </c>
      <c r="G44" s="113"/>
      <c r="H44" s="175" t="s">
        <v>604</v>
      </c>
      <c r="I44" s="185">
        <f t="shared" ref="I44:J44" si="16">I32</f>
        <v>27.963849016480598</v>
      </c>
      <c r="J44" s="185">
        <f t="shared" si="16"/>
        <v>22.598217233410367</v>
      </c>
    </row>
    <row r="45" spans="1:12" x14ac:dyDescent="0.25">
      <c r="A45" s="175" t="s">
        <v>605</v>
      </c>
      <c r="B45" s="185">
        <f t="shared" si="12"/>
        <v>30.406001765225067</v>
      </c>
      <c r="C45" s="185">
        <f t="shared" si="12"/>
        <v>49.301340860973895</v>
      </c>
      <c r="G45" s="113"/>
      <c r="H45" s="175" t="s">
        <v>605</v>
      </c>
      <c r="I45" s="185">
        <f t="shared" ref="I45:J45" si="17">I33</f>
        <v>43.64699627857523</v>
      </c>
      <c r="J45" s="185">
        <f t="shared" si="17"/>
        <v>61.257840871574778</v>
      </c>
    </row>
    <row r="46" spans="1:12" x14ac:dyDescent="0.25">
      <c r="A46" s="175" t="s">
        <v>606</v>
      </c>
      <c r="B46" s="185">
        <f t="shared" si="12"/>
        <v>2.0888496616651957</v>
      </c>
      <c r="C46" s="185">
        <f t="shared" si="12"/>
        <v>3.570924488355681</v>
      </c>
      <c r="G46" s="113"/>
      <c r="H46" s="175" t="s">
        <v>606</v>
      </c>
      <c r="I46" s="185">
        <f t="shared" ref="I46:J46" si="18">I34</f>
        <v>2.7113237639553431</v>
      </c>
      <c r="J46" s="185">
        <f t="shared" si="18"/>
        <v>3.8791680422581707</v>
      </c>
    </row>
    <row r="47" spans="1:12" x14ac:dyDescent="0.25">
      <c r="A47" s="176" t="s">
        <v>607</v>
      </c>
      <c r="B47" s="186">
        <f t="shared" si="12"/>
        <v>1.8976169461606356</v>
      </c>
      <c r="C47" s="186">
        <f t="shared" si="12"/>
        <v>2.2441778405081161</v>
      </c>
      <c r="G47" s="113"/>
      <c r="H47" s="176" t="s">
        <v>607</v>
      </c>
      <c r="I47" s="186">
        <f t="shared" ref="I47:J47" si="19">I35</f>
        <v>4.7846889952153111</v>
      </c>
      <c r="J47" s="186">
        <f t="shared" si="19"/>
        <v>3.829646748101684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5073</v>
      </c>
      <c r="C5" s="207">
        <v>4733</v>
      </c>
      <c r="D5" s="253"/>
      <c r="E5" s="253"/>
      <c r="F5" s="1003"/>
      <c r="H5" s="174" t="s">
        <v>624</v>
      </c>
      <c r="I5" s="207">
        <v>2304</v>
      </c>
      <c r="J5" s="207">
        <v>2085</v>
      </c>
    </row>
    <row r="6" spans="1:10" ht="15" customHeight="1" x14ac:dyDescent="0.25">
      <c r="A6" s="175" t="s">
        <v>625</v>
      </c>
      <c r="B6" s="208">
        <v>846</v>
      </c>
      <c r="C6" s="208">
        <v>1145</v>
      </c>
      <c r="D6" s="253"/>
      <c r="E6" s="253"/>
      <c r="F6" s="1003"/>
      <c r="H6" s="175" t="s">
        <v>625</v>
      </c>
      <c r="I6" s="208">
        <v>1829</v>
      </c>
      <c r="J6" s="208">
        <v>2254</v>
      </c>
    </row>
    <row r="7" spans="1:10" ht="15" customHeight="1" x14ac:dyDescent="0.25">
      <c r="A7" s="176" t="s">
        <v>626</v>
      </c>
      <c r="B7" s="209">
        <v>879</v>
      </c>
      <c r="C7" s="209">
        <v>1207</v>
      </c>
      <c r="D7" s="253"/>
      <c r="E7" s="253"/>
      <c r="F7" s="1003"/>
      <c r="H7" s="175" t="s">
        <v>626</v>
      </c>
      <c r="I7" s="208">
        <v>1501</v>
      </c>
      <c r="J7" s="208">
        <v>1708</v>
      </c>
    </row>
    <row r="8" spans="1:10" x14ac:dyDescent="0.25">
      <c r="D8" s="253"/>
      <c r="E8" s="253"/>
      <c r="F8" s="1003"/>
      <c r="H8" s="176" t="s">
        <v>2351</v>
      </c>
      <c r="I8" s="209">
        <v>9</v>
      </c>
      <c r="J8" s="209">
        <v>11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5073</v>
      </c>
      <c r="C13" s="178">
        <f>IF(ISBLANK(C5),"0",C5)</f>
        <v>4733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846</v>
      </c>
      <c r="C14" s="180">
        <f t="shared" si="0"/>
        <v>1145</v>
      </c>
      <c r="D14" s="253"/>
      <c r="E14" s="253"/>
      <c r="F14" s="1003"/>
      <c r="H14" s="174" t="s">
        <v>624</v>
      </c>
      <c r="I14" s="177">
        <f>IF(ISBLANK(I5),"0",I5)</f>
        <v>2304</v>
      </c>
      <c r="J14" s="178">
        <f>IF(ISBLANK(J5),"0",J5)</f>
        <v>2085</v>
      </c>
    </row>
    <row r="15" spans="1:10" ht="15" customHeight="1" x14ac:dyDescent="0.25">
      <c r="A15" s="176" t="s">
        <v>626</v>
      </c>
      <c r="B15" s="181">
        <f t="shared" si="0"/>
        <v>879</v>
      </c>
      <c r="C15" s="182">
        <f t="shared" si="0"/>
        <v>1207</v>
      </c>
      <c r="D15" s="253"/>
      <c r="E15" s="253"/>
      <c r="F15" s="1003"/>
      <c r="H15" s="175" t="s">
        <v>625</v>
      </c>
      <c r="I15" s="179">
        <f t="shared" ref="I15:J15" si="1">IF(ISBLANK(I6),"0",I6)</f>
        <v>1829</v>
      </c>
      <c r="J15" s="180">
        <f t="shared" si="1"/>
        <v>2254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1501</v>
      </c>
      <c r="J16" s="180">
        <f t="shared" si="2"/>
        <v>1708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9</v>
      </c>
      <c r="J17" s="182">
        <f t="shared" si="3"/>
        <v>11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74.624889673433358</v>
      </c>
      <c r="C21" s="184">
        <f>C13/SUM(C13:C15)*100</f>
        <v>66.803105151729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12.444836716681378</v>
      </c>
      <c r="C22" s="185">
        <f>C14/SUM(C13:C15)*100</f>
        <v>16.160903316866619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12.93027360988526</v>
      </c>
      <c r="C23" s="186">
        <f>C15/SUM(C13:C15)*100</f>
        <v>17.035991531404377</v>
      </c>
      <c r="D23" s="253"/>
      <c r="E23" s="253"/>
      <c r="F23" s="1003"/>
      <c r="H23" s="174" t="s">
        <v>629</v>
      </c>
      <c r="I23" s="184">
        <f>I14/SUM(I14:I17)*100</f>
        <v>40.829346092503989</v>
      </c>
      <c r="J23" s="184">
        <f>J14/SUM(J14:J17)*100</f>
        <v>34.417299438758661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32.411837674995567</v>
      </c>
      <c r="J24" s="185">
        <f>J15/SUM(J14:J17)*100</f>
        <v>37.206999009574119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26.599326599326602</v>
      </c>
      <c r="J25" s="185">
        <f>J16/SUM(J14:J17)*100</f>
        <v>28.19412347309343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0.15948963317384371</v>
      </c>
      <c r="J26" s="186">
        <f>J17/SUM(J14:J17)*100</f>
        <v>0.18157807857378672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74.624889673433358</v>
      </c>
      <c r="C29" s="189">
        <f t="shared" si="4"/>
        <v>66.803105151729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12.444836716681378</v>
      </c>
      <c r="C30" s="192">
        <f t="shared" si="4"/>
        <v>16.160903316866619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12.93027360988526</v>
      </c>
      <c r="C31" s="195">
        <f t="shared" si="4"/>
        <v>17.035991531404377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40.829346092503989</v>
      </c>
      <c r="J32" s="189">
        <f>J23</f>
        <v>34.417299438758661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32.411837674995567</v>
      </c>
      <c r="J33" s="192">
        <f t="shared" si="5"/>
        <v>37.206999009574119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26.599326599326602</v>
      </c>
      <c r="J34" s="192">
        <f t="shared" si="6"/>
        <v>28.19412347309343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0.15948963317384371</v>
      </c>
      <c r="J35" s="195">
        <f t="shared" si="7"/>
        <v>0.18157807857378672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214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30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13825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20.6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-12.5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73.42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146.6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</v>
      </c>
      <c r="C5" s="655">
        <v>7</v>
      </c>
      <c r="E5" s="28"/>
      <c r="J5" s="654" t="s">
        <v>542</v>
      </c>
      <c r="K5" s="669">
        <f>IF(ISBLANK(B5),"",B5)</f>
        <v>2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3</v>
      </c>
      <c r="C6" s="657">
        <v>5</v>
      </c>
      <c r="E6" s="44"/>
      <c r="J6" s="656" t="s">
        <v>543</v>
      </c>
      <c r="K6" s="670">
        <f t="shared" ref="K6:K10" si="0">IF(ISBLANK(B6),"",B6)</f>
        <v>3</v>
      </c>
      <c r="L6" s="619">
        <f t="shared" ref="L6:L10" si="1">IF(ISBLANK(C6),"",C6)</f>
        <v>5</v>
      </c>
      <c r="N6" s="44"/>
    </row>
    <row r="7" spans="1:15" x14ac:dyDescent="0.25">
      <c r="A7" s="656" t="s">
        <v>641</v>
      </c>
      <c r="B7" s="657">
        <v>22</v>
      </c>
      <c r="C7" s="657">
        <v>18</v>
      </c>
      <c r="E7" s="44"/>
      <c r="J7" s="656" t="s">
        <v>641</v>
      </c>
      <c r="K7" s="670">
        <f t="shared" si="0"/>
        <v>22</v>
      </c>
      <c r="L7" s="619">
        <f t="shared" si="1"/>
        <v>18</v>
      </c>
      <c r="N7" s="44"/>
    </row>
    <row r="8" spans="1:15" x14ac:dyDescent="0.25">
      <c r="A8" s="650" t="s">
        <v>642</v>
      </c>
      <c r="B8" s="651">
        <v>16</v>
      </c>
      <c r="C8" s="651">
        <v>12</v>
      </c>
      <c r="E8" s="21"/>
      <c r="J8" s="650" t="s">
        <v>642</v>
      </c>
      <c r="K8" s="670">
        <f t="shared" si="0"/>
        <v>16</v>
      </c>
      <c r="L8" s="619">
        <f t="shared" si="1"/>
        <v>12</v>
      </c>
      <c r="N8" s="21"/>
    </row>
    <row r="9" spans="1:15" x14ac:dyDescent="0.25">
      <c r="A9" s="650" t="s">
        <v>643</v>
      </c>
      <c r="B9" s="651">
        <v>51</v>
      </c>
      <c r="C9" s="651">
        <v>10</v>
      </c>
      <c r="E9" s="21"/>
      <c r="J9" s="650" t="s">
        <v>643</v>
      </c>
      <c r="K9" s="670">
        <f t="shared" si="0"/>
        <v>51</v>
      </c>
      <c r="L9" s="619">
        <f t="shared" si="1"/>
        <v>10</v>
      </c>
      <c r="N9" s="21"/>
    </row>
    <row r="10" spans="1:15" x14ac:dyDescent="0.25">
      <c r="A10" s="652" t="s">
        <v>365</v>
      </c>
      <c r="B10" s="653">
        <v>683</v>
      </c>
      <c r="C10" s="653">
        <v>78</v>
      </c>
      <c r="J10" s="652" t="s">
        <v>365</v>
      </c>
      <c r="K10" s="671">
        <f t="shared" si="0"/>
        <v>683</v>
      </c>
      <c r="L10" s="620">
        <f t="shared" si="1"/>
        <v>78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10.76</v>
      </c>
      <c r="C15" s="197"/>
      <c r="D15" s="253"/>
      <c r="E15" s="211"/>
      <c r="F15" s="253"/>
      <c r="G15" s="253"/>
      <c r="J15" s="673" t="s">
        <v>488</v>
      </c>
      <c r="K15" s="674">
        <f>B15</f>
        <v>10.76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1.73</v>
      </c>
      <c r="C16" s="197"/>
      <c r="D16" s="253"/>
      <c r="E16" s="254"/>
      <c r="F16" s="253"/>
      <c r="G16" s="253"/>
      <c r="J16" s="675" t="s">
        <v>489</v>
      </c>
      <c r="K16" s="676">
        <f>B16</f>
        <v>1.73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6.16</v>
      </c>
      <c r="C19" s="198"/>
      <c r="D19" s="255"/>
      <c r="E19" s="256"/>
      <c r="F19" s="253"/>
      <c r="G19" s="253"/>
      <c r="J19" s="672" t="s">
        <v>502</v>
      </c>
      <c r="K19" s="676">
        <f>B19</f>
        <v>6.16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6.16</v>
      </c>
      <c r="C21" s="253"/>
      <c r="D21" s="253"/>
      <c r="E21" s="253"/>
      <c r="F21" s="253"/>
      <c r="G21" s="253"/>
      <c r="J21" s="661" t="s">
        <v>498</v>
      </c>
      <c r="K21" s="679">
        <f>B21</f>
        <v>6.16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5</v>
      </c>
      <c r="E32" s="28"/>
      <c r="J32" s="654" t="s">
        <v>542</v>
      </c>
      <c r="K32" s="669">
        <f>IF(ISBLANK(B32),"",B32)</f>
        <v>3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2</v>
      </c>
      <c r="C33" s="657">
        <v>1</v>
      </c>
      <c r="E33" s="44"/>
      <c r="J33" s="656" t="s">
        <v>543</v>
      </c>
      <c r="K33" s="670">
        <f t="shared" ref="K33:K37" si="2">IF(ISBLANK(B33),"",B33)</f>
        <v>2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4</v>
      </c>
      <c r="C34" s="657">
        <v>7</v>
      </c>
      <c r="E34" s="44"/>
      <c r="J34" s="656" t="s">
        <v>641</v>
      </c>
      <c r="K34" s="670">
        <f t="shared" si="2"/>
        <v>4</v>
      </c>
      <c r="L34" s="619">
        <f t="shared" si="3"/>
        <v>7</v>
      </c>
      <c r="N34" s="44"/>
    </row>
    <row r="35" spans="1:15" x14ac:dyDescent="0.25">
      <c r="A35" s="650" t="s">
        <v>642</v>
      </c>
      <c r="B35" s="651">
        <v>11</v>
      </c>
      <c r="C35" s="651">
        <v>7</v>
      </c>
      <c r="E35" s="21"/>
      <c r="J35" s="650" t="s">
        <v>642</v>
      </c>
      <c r="K35" s="670">
        <f t="shared" si="2"/>
        <v>11</v>
      </c>
      <c r="L35" s="619">
        <f t="shared" si="3"/>
        <v>7</v>
      </c>
      <c r="N35" s="21"/>
    </row>
    <row r="36" spans="1:15" x14ac:dyDescent="0.25">
      <c r="A36" s="650" t="s">
        <v>643</v>
      </c>
      <c r="B36" s="651">
        <v>14</v>
      </c>
      <c r="C36" s="651">
        <v>8</v>
      </c>
      <c r="E36" s="21"/>
      <c r="J36" s="650" t="s">
        <v>643</v>
      </c>
      <c r="K36" s="670">
        <f t="shared" si="2"/>
        <v>14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102</v>
      </c>
      <c r="C37" s="653">
        <v>9</v>
      </c>
      <c r="J37" s="652" t="s">
        <v>365</v>
      </c>
      <c r="K37" s="671">
        <f t="shared" si="2"/>
        <v>102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2.2799999999999998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2.2799999999999998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0.56999999999999995</v>
      </c>
      <c r="C43" s="197"/>
      <c r="D43" s="253"/>
      <c r="E43" s="254"/>
      <c r="F43" s="253"/>
      <c r="G43" s="253"/>
      <c r="J43" s="675" t="s">
        <v>489</v>
      </c>
      <c r="K43" s="676">
        <f>B43</f>
        <v>0.56999999999999995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1.39</v>
      </c>
      <c r="C46" s="198"/>
      <c r="D46" s="255"/>
      <c r="E46" s="256"/>
      <c r="F46" s="253"/>
      <c r="G46" s="253"/>
      <c r="J46" s="672" t="s">
        <v>502</v>
      </c>
      <c r="K46" s="676">
        <f>B46</f>
        <v>1.39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1.39</v>
      </c>
      <c r="C48" s="253"/>
      <c r="D48" s="253"/>
      <c r="E48" s="253"/>
      <c r="F48" s="253"/>
      <c r="G48" s="253"/>
      <c r="J48" s="661" t="s">
        <v>498</v>
      </c>
      <c r="K48" s="679">
        <f>B48</f>
        <v>1.39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17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0.18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68.900000000000006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7.2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95.5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60.9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0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6</v>
      </c>
      <c r="C4" s="600">
        <v>53.6</v>
      </c>
      <c r="D4" s="600">
        <v>76.8</v>
      </c>
      <c r="E4" s="600">
        <v>0.97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5</v>
      </c>
      <c r="C5" s="602">
        <v>42.7</v>
      </c>
      <c r="D5" s="751">
        <v>60.7</v>
      </c>
      <c r="E5" s="751">
        <v>0.73</v>
      </c>
      <c r="G5" s="647" t="s">
        <v>446</v>
      </c>
      <c r="H5" s="648">
        <f>IF(ISBLANK(B4),"",B4)</f>
        <v>6</v>
      </c>
      <c r="I5" s="648">
        <f>IF(ISBLANK(B5),"",B5)</f>
        <v>5</v>
      </c>
      <c r="J5" s="649">
        <f>IF(ISBLANK(B6),"",B6)</f>
        <v>4</v>
      </c>
      <c r="K5" s="569"/>
    </row>
    <row r="6" spans="1:11" x14ac:dyDescent="0.25">
      <c r="A6" s="218">
        <v>2022</v>
      </c>
      <c r="B6" s="601">
        <v>4</v>
      </c>
      <c r="C6" s="602">
        <v>37.700000000000003</v>
      </c>
      <c r="D6" s="959">
        <v>68.900000000000006</v>
      </c>
      <c r="E6" s="959">
        <v>0.99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53.6</v>
      </c>
      <c r="I9" s="648">
        <f>IF(ISBLANK(C5),"",C5)</f>
        <v>42.7</v>
      </c>
      <c r="J9" s="649">
        <f>IF(ISBLANK(C6),"",C6)</f>
        <v>37.700000000000003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17</v>
      </c>
      <c r="C4" s="643">
        <v>1.2</v>
      </c>
      <c r="D4" s="643">
        <v>1</v>
      </c>
      <c r="E4" s="643">
        <v>0.16</v>
      </c>
      <c r="F4" s="643">
        <v>0.9</v>
      </c>
      <c r="G4" s="643">
        <v>3.4</v>
      </c>
      <c r="H4" s="1066"/>
      <c r="I4" s="253"/>
      <c r="J4" s="253"/>
      <c r="K4" s="253"/>
    </row>
    <row r="5" spans="1:11" x14ac:dyDescent="0.25">
      <c r="A5" s="480">
        <v>2021</v>
      </c>
      <c r="B5" s="602">
        <v>17</v>
      </c>
      <c r="C5" s="602">
        <v>1.2</v>
      </c>
      <c r="D5" s="602">
        <v>1.1000000000000001</v>
      </c>
      <c r="E5" s="602">
        <v>0.17</v>
      </c>
      <c r="F5" s="602">
        <v>1</v>
      </c>
      <c r="G5" s="602">
        <v>2.8</v>
      </c>
      <c r="H5" s="1066"/>
      <c r="I5" s="253"/>
      <c r="J5" s="253"/>
      <c r="K5" s="253"/>
    </row>
    <row r="6" spans="1:11" x14ac:dyDescent="0.25">
      <c r="A6" s="360">
        <v>2022</v>
      </c>
      <c r="B6" s="602">
        <v>17</v>
      </c>
      <c r="C6" s="602">
        <v>1.2</v>
      </c>
      <c r="D6" s="602">
        <v>1.1000000000000001</v>
      </c>
      <c r="E6" s="602">
        <v>0.18</v>
      </c>
      <c r="F6" s="602">
        <v>0.8</v>
      </c>
      <c r="G6" s="602">
        <v>2.9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91.3</v>
      </c>
      <c r="C5" s="602">
        <v>82.6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92.7</v>
      </c>
      <c r="C6" s="602">
        <v>81.8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95.5</v>
      </c>
      <c r="C7" s="1067">
        <v>60.9</v>
      </c>
      <c r="D7" s="1067">
        <v>1</v>
      </c>
      <c r="E7" s="1067">
        <v>7.2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7.2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2053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411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2747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33027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2389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2142</v>
      </c>
      <c r="C5" s="1034">
        <v>1023</v>
      </c>
      <c r="D5" s="600">
        <v>1119</v>
      </c>
      <c r="G5" s="871" t="s">
        <v>126</v>
      </c>
      <c r="H5" s="637">
        <f>IF(ISBLANK(D7),"",D7)</f>
        <v>1074</v>
      </c>
    </row>
    <row r="6" spans="1:17" x14ac:dyDescent="0.25">
      <c r="A6" s="641">
        <v>2021</v>
      </c>
      <c r="B6" s="1034">
        <v>2135</v>
      </c>
      <c r="C6" s="1034">
        <v>993</v>
      </c>
      <c r="D6" s="602">
        <v>1142</v>
      </c>
      <c r="G6" s="635" t="s">
        <v>127</v>
      </c>
      <c r="H6" s="623">
        <f>IF(ISBLANK(C7),"",C7)</f>
        <v>979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2053</v>
      </c>
      <c r="C7" s="1034">
        <v>979</v>
      </c>
      <c r="D7" s="617">
        <v>1074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1074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979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29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11.6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0.8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10.8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28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852</v>
      </c>
      <c r="C6" s="55">
        <v>438</v>
      </c>
      <c r="D6" s="55">
        <v>414</v>
      </c>
      <c r="E6" s="70">
        <v>1186</v>
      </c>
      <c r="F6" s="55">
        <v>630</v>
      </c>
      <c r="G6" s="110">
        <v>556</v>
      </c>
      <c r="H6" s="55">
        <v>692</v>
      </c>
      <c r="I6" s="55">
        <v>342</v>
      </c>
      <c r="J6" s="55">
        <v>350</v>
      </c>
      <c r="K6" s="70">
        <v>2554</v>
      </c>
      <c r="L6" s="55">
        <v>1320</v>
      </c>
      <c r="M6" s="110">
        <v>1234</v>
      </c>
      <c r="N6" s="70">
        <v>2554</v>
      </c>
      <c r="O6" s="55">
        <v>1318</v>
      </c>
      <c r="P6" s="110">
        <v>1236</v>
      </c>
      <c r="Q6" s="70">
        <v>9051</v>
      </c>
      <c r="R6" s="55">
        <v>4820</v>
      </c>
      <c r="S6" s="110">
        <v>4231</v>
      </c>
      <c r="T6" s="70">
        <v>14655</v>
      </c>
      <c r="U6" s="55">
        <v>7606</v>
      </c>
      <c r="V6" s="160">
        <v>7049</v>
      </c>
    </row>
    <row r="7" spans="1:22" x14ac:dyDescent="0.25">
      <c r="A7" s="286">
        <v>2021</v>
      </c>
      <c r="B7" s="167">
        <v>838</v>
      </c>
      <c r="C7" s="94">
        <v>427</v>
      </c>
      <c r="D7" s="94">
        <v>411</v>
      </c>
      <c r="E7" s="167">
        <v>1157</v>
      </c>
      <c r="F7" s="94">
        <v>619</v>
      </c>
      <c r="G7" s="169">
        <v>538</v>
      </c>
      <c r="H7" s="94">
        <v>683</v>
      </c>
      <c r="I7" s="94">
        <v>340</v>
      </c>
      <c r="J7" s="94">
        <v>343</v>
      </c>
      <c r="K7" s="167">
        <v>2509</v>
      </c>
      <c r="L7" s="94">
        <v>1299</v>
      </c>
      <c r="M7" s="169">
        <v>1210</v>
      </c>
      <c r="N7" s="167">
        <v>2533</v>
      </c>
      <c r="O7" s="94">
        <v>1306</v>
      </c>
      <c r="P7" s="169">
        <v>1227</v>
      </c>
      <c r="Q7" s="167">
        <v>8955</v>
      </c>
      <c r="R7" s="94">
        <v>4765</v>
      </c>
      <c r="S7" s="169">
        <v>4190</v>
      </c>
      <c r="T7" s="212">
        <v>14440</v>
      </c>
      <c r="U7" s="58">
        <v>7504</v>
      </c>
      <c r="V7" s="160">
        <v>6936</v>
      </c>
    </row>
    <row r="8" spans="1:22" x14ac:dyDescent="0.25">
      <c r="A8" s="219">
        <v>2022</v>
      </c>
      <c r="B8" s="72">
        <v>938</v>
      </c>
      <c r="C8" s="61">
        <v>469</v>
      </c>
      <c r="D8" s="61">
        <v>469</v>
      </c>
      <c r="E8" s="72">
        <v>1148</v>
      </c>
      <c r="F8" s="61">
        <v>617</v>
      </c>
      <c r="G8" s="111">
        <v>531</v>
      </c>
      <c r="H8" s="61">
        <v>598</v>
      </c>
      <c r="I8" s="61">
        <v>310</v>
      </c>
      <c r="J8" s="61">
        <v>288</v>
      </c>
      <c r="K8" s="72">
        <v>2522</v>
      </c>
      <c r="L8" s="61">
        <v>1315</v>
      </c>
      <c r="M8" s="111">
        <v>1207</v>
      </c>
      <c r="N8" s="72">
        <v>2318</v>
      </c>
      <c r="O8" s="61">
        <v>1178</v>
      </c>
      <c r="P8" s="111">
        <v>1140</v>
      </c>
      <c r="Q8" s="72">
        <v>8490</v>
      </c>
      <c r="R8" s="61">
        <v>4464</v>
      </c>
      <c r="S8" s="111">
        <v>4026</v>
      </c>
      <c r="T8" s="72">
        <v>13825</v>
      </c>
      <c r="U8" s="61">
        <v>7158</v>
      </c>
      <c r="V8" s="111">
        <v>6667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938</v>
      </c>
      <c r="C15" s="172">
        <f>E8</f>
        <v>1148</v>
      </c>
      <c r="D15" s="172">
        <f>H8</f>
        <v>598</v>
      </c>
      <c r="E15" s="172">
        <f>K8</f>
        <v>2522</v>
      </c>
      <c r="F15" s="172">
        <f>N8</f>
        <v>2318</v>
      </c>
      <c r="G15" s="172">
        <f>Q8</f>
        <v>8490</v>
      </c>
      <c r="H15" s="334">
        <f>T8</f>
        <v>13825</v>
      </c>
      <c r="M15" s="172">
        <f>K8</f>
        <v>2522</v>
      </c>
      <c r="N15" s="172">
        <f>H15-E15-O15</f>
        <v>8054</v>
      </c>
      <c r="O15" s="172">
        <f>H15-(B15+C15+G15)</f>
        <v>3249</v>
      </c>
      <c r="P15" s="29"/>
      <c r="Q15" s="100">
        <f>M15/H15*100</f>
        <v>18.242314647377938</v>
      </c>
      <c r="R15" s="100">
        <f>N15/H15*100</f>
        <v>58.256781193490056</v>
      </c>
      <c r="S15" s="100">
        <f>O15/H15*100</f>
        <v>23.500904159132009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18.242314647377938</v>
      </c>
      <c r="R18" s="100">
        <f>N15/H15*100</f>
        <v>58.256781193490056</v>
      </c>
      <c r="S18" s="100">
        <f>O15/H15*100</f>
        <v>23.500904159132009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18.2</v>
      </c>
      <c r="C23" s="361"/>
      <c r="D23" s="361"/>
      <c r="E23" s="167">
        <v>9.1</v>
      </c>
      <c r="F23" s="361"/>
      <c r="G23" s="362"/>
      <c r="H23" s="167">
        <v>9.09</v>
      </c>
      <c r="I23" s="94">
        <v>16.670000000000002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8.1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17.899999999999999</v>
      </c>
      <c r="C25" s="357"/>
      <c r="D25" s="357"/>
      <c r="E25" s="72">
        <v>8.9</v>
      </c>
      <c r="F25" s="357"/>
      <c r="G25" s="461"/>
      <c r="H25" s="72">
        <v>8.93</v>
      </c>
      <c r="I25" s="61">
        <v>19.23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16.670000000000002</v>
      </c>
      <c r="F32" s="700">
        <f>A23</f>
        <v>2020</v>
      </c>
      <c r="G32" s="674">
        <f>IF(ISBLANK(J23),"",J23)</f>
        <v>0</v>
      </c>
      <c r="H32" s="674">
        <f>IF(ISBLANK(I23),"",I23)</f>
        <v>16.670000000000002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19.23</v>
      </c>
      <c r="F34" s="702">
        <f t="shared" si="3"/>
        <v>2022</v>
      </c>
      <c r="G34" s="676">
        <f t="shared" si="4"/>
        <v>0</v>
      </c>
      <c r="H34" s="676">
        <f t="shared" si="5"/>
        <v>19.23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33</v>
      </c>
      <c r="C4" s="600">
        <v>0</v>
      </c>
      <c r="D4" s="600">
        <v>1</v>
      </c>
      <c r="E4" s="599">
        <v>0</v>
      </c>
      <c r="F4" s="600">
        <v>13.7</v>
      </c>
      <c r="G4" s="600">
        <v>0.4</v>
      </c>
    </row>
    <row r="5" spans="1:10" x14ac:dyDescent="0.25">
      <c r="A5" s="286">
        <v>2022</v>
      </c>
      <c r="B5" s="751">
        <v>27</v>
      </c>
      <c r="C5" s="751">
        <v>0</v>
      </c>
      <c r="D5" s="751">
        <v>2</v>
      </c>
      <c r="E5" s="753">
        <v>0</v>
      </c>
      <c r="F5" s="751">
        <v>11.6</v>
      </c>
      <c r="G5" s="751">
        <v>0.8</v>
      </c>
    </row>
    <row r="6" spans="1:10" x14ac:dyDescent="0.25">
      <c r="A6" s="218">
        <v>2023</v>
      </c>
      <c r="B6" s="752">
        <v>28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33</v>
      </c>
      <c r="C11" s="80">
        <f>IF(ISBLANK(D4),"",D4)</f>
        <v>1</v>
      </c>
      <c r="E11" s="103">
        <f>A4</f>
        <v>2021</v>
      </c>
      <c r="F11" s="80">
        <f>IF(ISBLANK(B4),"",B4)</f>
        <v>33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27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27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28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28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1011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8.5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399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124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4.9000000000000004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85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487</v>
      </c>
    </row>
    <row r="17" spans="2:3" x14ac:dyDescent="0.25">
      <c r="B17" s="253">
        <v>2022</v>
      </c>
      <c r="C17" s="1100">
        <v>423</v>
      </c>
    </row>
    <row r="18" spans="2:3" x14ac:dyDescent="0.25">
      <c r="B18" s="253">
        <v>2023</v>
      </c>
      <c r="C18" s="1100">
        <v>399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487</v>
      </c>
    </row>
    <row r="22" spans="2:3" x14ac:dyDescent="0.25">
      <c r="B22" s="636">
        <f>B17</f>
        <v>2022</v>
      </c>
      <c r="C22" s="636">
        <f t="shared" ref="C22:C23" si="0">IF(ISBLANK(C17),"",C17)</f>
        <v>423</v>
      </c>
    </row>
    <row r="23" spans="2:3" x14ac:dyDescent="0.25">
      <c r="B23" s="636">
        <f>B18</f>
        <v>2023</v>
      </c>
      <c r="C23" s="636">
        <f t="shared" si="0"/>
        <v>399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9</v>
      </c>
      <c r="C5" s="55">
        <v>24</v>
      </c>
      <c r="D5" s="55">
        <v>19</v>
      </c>
      <c r="E5" s="269">
        <f>SUM(B5:D5)</f>
        <v>52</v>
      </c>
      <c r="F5" s="71">
        <v>1188</v>
      </c>
      <c r="G5" s="70">
        <v>0.4</v>
      </c>
      <c r="H5" s="55">
        <v>0.3</v>
      </c>
      <c r="I5" s="110">
        <v>0.6</v>
      </c>
      <c r="J5" s="71">
        <v>8.3000000000000007</v>
      </c>
    </row>
    <row r="6" spans="1:10" x14ac:dyDescent="0.25">
      <c r="A6" s="286">
        <v>2022</v>
      </c>
      <c r="B6" s="757">
        <v>12</v>
      </c>
      <c r="C6" s="758">
        <v>27</v>
      </c>
      <c r="D6" s="758">
        <v>22</v>
      </c>
      <c r="E6" s="270">
        <f>SUM(B6:D6)</f>
        <v>61</v>
      </c>
      <c r="F6" s="214">
        <v>1173</v>
      </c>
      <c r="G6" s="457">
        <v>0.5</v>
      </c>
      <c r="H6" s="458">
        <v>0.3</v>
      </c>
      <c r="I6" s="763">
        <v>0.7</v>
      </c>
      <c r="J6" s="214">
        <v>8.5</v>
      </c>
    </row>
    <row r="7" spans="1:10" x14ac:dyDescent="0.25">
      <c r="A7" s="218">
        <v>2023</v>
      </c>
      <c r="B7" s="167">
        <v>15</v>
      </c>
      <c r="C7" s="94">
        <v>27</v>
      </c>
      <c r="D7" s="94">
        <v>16</v>
      </c>
      <c r="E7" s="447">
        <f>SUM(B7:D7)</f>
        <v>58</v>
      </c>
      <c r="F7" s="168">
        <v>1011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1188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1173</v>
      </c>
      <c r="C14" s="28"/>
      <c r="D14" s="28"/>
      <c r="F14" s="625" t="s">
        <v>1526</v>
      </c>
      <c r="G14" s="621">
        <f>IF(ISBLANK(B7),"",B7)</f>
        <v>15</v>
      </c>
      <c r="I14" s="625" t="s">
        <v>1529</v>
      </c>
      <c r="J14" s="621">
        <f>IF(ISBLANK(B7),"",B7)</f>
        <v>15</v>
      </c>
    </row>
    <row r="15" spans="1:10" x14ac:dyDescent="0.25">
      <c r="A15" s="624">
        <f t="shared" ref="A15" si="1">A7</f>
        <v>2023</v>
      </c>
      <c r="B15" s="623">
        <f t="shared" si="0"/>
        <v>1011</v>
      </c>
      <c r="C15" s="28"/>
      <c r="D15" s="28"/>
      <c r="F15" s="626" t="s">
        <v>1527</v>
      </c>
      <c r="G15" s="622">
        <f>IF(ISBLANK(C7),"",C7)</f>
        <v>27</v>
      </c>
      <c r="I15" s="626" t="s">
        <v>1538</v>
      </c>
      <c r="J15" s="622">
        <f>IF(ISBLANK(C7),"",C7)</f>
        <v>27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</v>
      </c>
      <c r="I16" s="627" t="s">
        <v>1539</v>
      </c>
      <c r="J16" s="623">
        <f>IF(ISBLANK(D7),"",D7)</f>
        <v>16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0.5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0.7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39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11.7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23</v>
      </c>
      <c r="C6" s="759"/>
      <c r="D6" s="759"/>
      <c r="E6" s="457">
        <v>12.5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25</v>
      </c>
      <c r="C7" s="759"/>
      <c r="D7" s="759"/>
      <c r="E7" s="457">
        <v>14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</v>
      </c>
      <c r="C8" s="760"/>
      <c r="D8" s="760"/>
      <c r="E8" s="601">
        <v>11.7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23</v>
      </c>
      <c r="C16" s="755"/>
      <c r="I16" s="700">
        <f>A6</f>
        <v>2020</v>
      </c>
      <c r="J16" s="674">
        <f>IF(ISBLANK(E6),"",E6)</f>
        <v>12.5</v>
      </c>
      <c r="K16" s="756"/>
    </row>
    <row r="17" spans="1:10" x14ac:dyDescent="0.25">
      <c r="A17" s="701">
        <f>A7</f>
        <v>2021</v>
      </c>
      <c r="B17" s="853">
        <f>IF(ISBLANK(B7),"",B7)</f>
        <v>25</v>
      </c>
      <c r="C17" s="755"/>
      <c r="I17" s="701">
        <f>A7</f>
        <v>2021</v>
      </c>
      <c r="J17" s="853">
        <f>IF(ISBLANK(E7),"",E7)</f>
        <v>14</v>
      </c>
    </row>
    <row r="18" spans="1:10" x14ac:dyDescent="0.25">
      <c r="A18" s="702">
        <f>A8</f>
        <v>2022</v>
      </c>
      <c r="B18" s="676">
        <f>IF(ISBLANK(B8),"",B8)</f>
        <v>20</v>
      </c>
      <c r="C18" s="755"/>
      <c r="I18" s="702">
        <f>A8</f>
        <v>2022</v>
      </c>
      <c r="J18" s="676">
        <f>IF(ISBLANK(E8),"",E8)</f>
        <v>11.7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36</v>
      </c>
      <c r="D5" s="449">
        <f>IF(ISBLANK(B5),"",A5)</f>
        <v>2021</v>
      </c>
      <c r="E5" s="618">
        <f>IF(ISBLANK(B5),"",B5)</f>
        <v>36</v>
      </c>
      <c r="K5" s="217">
        <v>2020</v>
      </c>
      <c r="L5" s="655">
        <v>13.1</v>
      </c>
    </row>
    <row r="6" spans="1:12" x14ac:dyDescent="0.25">
      <c r="A6" s="229">
        <v>2022</v>
      </c>
      <c r="B6" s="602">
        <v>32</v>
      </c>
      <c r="D6" s="450">
        <f>IF(ISBLANK(B6),"",A6)</f>
        <v>2022</v>
      </c>
      <c r="E6" s="619">
        <f>IF(ISBLANK(B6),"",B6)</f>
        <v>32</v>
      </c>
      <c r="K6" s="286">
        <v>2021</v>
      </c>
      <c r="L6" s="657">
        <v>13.3</v>
      </c>
    </row>
    <row r="7" spans="1:12" x14ac:dyDescent="0.25">
      <c r="A7" s="123">
        <v>2023</v>
      </c>
      <c r="B7" s="617">
        <v>35</v>
      </c>
      <c r="D7" s="379">
        <f>IF(ISBLANK(B7),"",A7)</f>
        <v>2023</v>
      </c>
      <c r="E7" s="620">
        <f>IF(ISBLANK(B7),"",B7)</f>
        <v>35</v>
      </c>
      <c r="K7" s="219">
        <v>2022</v>
      </c>
      <c r="L7" s="617">
        <v>10.8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55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3</v>
      </c>
      <c r="C5" s="602">
        <v>43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</v>
      </c>
      <c r="C6" s="602">
        <v>39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</v>
      </c>
      <c r="C5" s="643">
        <v>2911</v>
      </c>
      <c r="D5" s="643">
        <v>428</v>
      </c>
      <c r="E5" s="869">
        <v>14.6</v>
      </c>
      <c r="F5" s="1039">
        <v>13.4</v>
      </c>
      <c r="G5" s="1039">
        <v>15.9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</v>
      </c>
      <c r="C6" s="657">
        <v>2865</v>
      </c>
      <c r="D6" s="657">
        <v>427</v>
      </c>
      <c r="E6" s="657">
        <v>14.8</v>
      </c>
      <c r="F6" s="657">
        <v>13.2</v>
      </c>
      <c r="G6" s="657">
        <v>16.5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</v>
      </c>
      <c r="C7" s="617">
        <v>2747</v>
      </c>
      <c r="D7" s="617">
        <v>411</v>
      </c>
      <c r="E7" s="617">
        <v>14.8</v>
      </c>
      <c r="F7" s="617">
        <v>13.7</v>
      </c>
      <c r="G7" s="617">
        <v>16.100000000000001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19.600000000000001</v>
      </c>
      <c r="C4" s="655">
        <v>115</v>
      </c>
      <c r="D4" s="655">
        <v>4.5999999999999996</v>
      </c>
      <c r="E4" s="655">
        <v>87</v>
      </c>
      <c r="F4" s="655">
        <v>0.6</v>
      </c>
      <c r="G4" s="655">
        <v>34</v>
      </c>
      <c r="H4" s="655">
        <v>0</v>
      </c>
      <c r="I4" s="655">
        <v>3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17</v>
      </c>
      <c r="C5" s="602">
        <v>122</v>
      </c>
      <c r="D5" s="602">
        <v>4.9000000000000004</v>
      </c>
      <c r="E5" s="602">
        <v>81</v>
      </c>
      <c r="F5" s="602">
        <v>0.6</v>
      </c>
      <c r="G5" s="602">
        <v>29</v>
      </c>
      <c r="H5" s="602">
        <v>0</v>
      </c>
      <c r="I5" s="602">
        <v>5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124</v>
      </c>
      <c r="D6" s="617"/>
      <c r="E6" s="617">
        <v>85</v>
      </c>
      <c r="F6" s="617"/>
      <c r="G6" s="617">
        <v>29</v>
      </c>
      <c r="H6" s="617">
        <v>0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33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110</v>
      </c>
      <c r="C4" s="1006">
        <v>60</v>
      </c>
      <c r="D4" s="1006">
        <v>50</v>
      </c>
      <c r="E4" s="1005">
        <v>281</v>
      </c>
      <c r="F4" s="1006">
        <v>142</v>
      </c>
      <c r="G4" s="1006">
        <v>139</v>
      </c>
      <c r="H4" s="1007">
        <v>7.5</v>
      </c>
      <c r="I4" s="1007">
        <v>19.2</v>
      </c>
      <c r="J4" s="1007">
        <v>-11.7</v>
      </c>
      <c r="K4" s="70">
        <v>190</v>
      </c>
      <c r="L4" s="55">
        <v>82</v>
      </c>
      <c r="M4" s="110">
        <v>108</v>
      </c>
      <c r="N4" s="55">
        <v>217</v>
      </c>
      <c r="O4" s="55">
        <v>87</v>
      </c>
      <c r="P4" s="110">
        <v>130</v>
      </c>
    </row>
    <row r="5" spans="1:17" x14ac:dyDescent="0.25">
      <c r="A5" s="286">
        <v>2021</v>
      </c>
      <c r="B5" s="1008">
        <v>123</v>
      </c>
      <c r="C5" s="1009">
        <v>65</v>
      </c>
      <c r="D5" s="1009">
        <v>58</v>
      </c>
      <c r="E5" s="1008">
        <v>368</v>
      </c>
      <c r="F5" s="1009">
        <v>195</v>
      </c>
      <c r="G5" s="1009">
        <v>173</v>
      </c>
      <c r="H5" s="1010">
        <v>8.5</v>
      </c>
      <c r="I5" s="1010">
        <v>25.5</v>
      </c>
      <c r="J5" s="1010">
        <v>-17</v>
      </c>
      <c r="K5" s="212">
        <v>231</v>
      </c>
      <c r="L5" s="58">
        <v>102</v>
      </c>
      <c r="M5" s="160">
        <v>129</v>
      </c>
      <c r="N5" s="58">
        <v>219</v>
      </c>
      <c r="O5" s="58">
        <v>90</v>
      </c>
      <c r="P5" s="160">
        <v>129</v>
      </c>
    </row>
    <row r="6" spans="1:17" x14ac:dyDescent="0.25">
      <c r="A6" s="219">
        <v>2022</v>
      </c>
      <c r="B6" s="1011">
        <v>112</v>
      </c>
      <c r="C6" s="1012">
        <v>52</v>
      </c>
      <c r="D6" s="1012">
        <v>60</v>
      </c>
      <c r="E6" s="1011">
        <v>285</v>
      </c>
      <c r="F6" s="1012">
        <v>142</v>
      </c>
      <c r="G6" s="1012">
        <v>143</v>
      </c>
      <c r="H6" s="1013">
        <v>8.1</v>
      </c>
      <c r="I6" s="1013">
        <v>20.6</v>
      </c>
      <c r="J6" s="1013">
        <v>-12.5</v>
      </c>
      <c r="K6" s="1014">
        <v>304</v>
      </c>
      <c r="L6" s="1015">
        <v>128</v>
      </c>
      <c r="M6" s="1016">
        <v>176</v>
      </c>
      <c r="N6" s="1015">
        <v>314</v>
      </c>
      <c r="O6" s="1015">
        <v>127</v>
      </c>
      <c r="P6" s="1016">
        <v>187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50</v>
      </c>
      <c r="C13" s="319">
        <f>IF(ISBLANK(C4),"",C4)</f>
        <v>60</v>
      </c>
      <c r="D13" s="364"/>
      <c r="E13" s="322">
        <f>A4</f>
        <v>2020</v>
      </c>
      <c r="F13" s="319">
        <f>IF(ISBLANK(G4),"",G4)</f>
        <v>139</v>
      </c>
      <c r="G13" s="319">
        <f>IF(ISBLANK(F4),"",F4)</f>
        <v>142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58</v>
      </c>
      <c r="C14" s="320">
        <f t="shared" ref="C14:C15" si="2">IF(ISBLANK(C5),"",C5)</f>
        <v>65</v>
      </c>
      <c r="D14" s="364"/>
      <c r="E14" s="323">
        <f t="shared" ref="E14:E15" si="3">A5</f>
        <v>2021</v>
      </c>
      <c r="F14" s="320">
        <f t="shared" ref="F14:F15" si="4">IF(ISBLANK(G5),"",G5)</f>
        <v>173</v>
      </c>
      <c r="G14" s="320">
        <f t="shared" ref="G14:G15" si="5">IF(ISBLANK(F5),"",F5)</f>
        <v>195</v>
      </c>
      <c r="H14" s="389"/>
      <c r="I14" s="389"/>
      <c r="J14" s="48"/>
      <c r="K14" s="325" t="s">
        <v>536</v>
      </c>
      <c r="L14" s="328">
        <f>IF(ISBLANK(K4),"",K4)</f>
        <v>190</v>
      </c>
      <c r="M14" s="328">
        <f>IF(ISBLANK(K5),"",K5)</f>
        <v>231</v>
      </c>
      <c r="N14" s="328">
        <f>IF(ISBLANK(K6),"",K6)</f>
        <v>304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60</v>
      </c>
      <c r="C15" s="321">
        <f t="shared" si="2"/>
        <v>52</v>
      </c>
      <c r="E15" s="324">
        <f t="shared" si="3"/>
        <v>2022</v>
      </c>
      <c r="F15" s="321">
        <f t="shared" si="4"/>
        <v>143</v>
      </c>
      <c r="G15" s="321">
        <f t="shared" si="5"/>
        <v>142</v>
      </c>
      <c r="H15" s="211"/>
      <c r="I15" s="211"/>
      <c r="J15" s="28"/>
      <c r="K15" s="326" t="s">
        <v>535</v>
      </c>
      <c r="L15" s="329">
        <f>IF(ISBLANK(N4),"",N4)</f>
        <v>217</v>
      </c>
      <c r="M15" s="329">
        <f>IF(ISBLANK(N5),"",N5)</f>
        <v>219</v>
      </c>
      <c r="N15" s="329">
        <f>IF(ISBLANK(N6),"",N6)</f>
        <v>314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190</v>
      </c>
      <c r="M19" s="328">
        <f>IF(ISBLANK(K5),"",K5)</f>
        <v>231</v>
      </c>
      <c r="N19" s="328">
        <f>IF(ISBLANK(K6),"",K6)</f>
        <v>304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217</v>
      </c>
      <c r="M20" s="329">
        <f>IF(ISBLANK(N5),"",N5)</f>
        <v>219</v>
      </c>
      <c r="N20" s="329">
        <f>IF(ISBLANK(N6),"",N6)</f>
        <v>314</v>
      </c>
      <c r="O20" s="364"/>
    </row>
    <row r="21" spans="1:15" x14ac:dyDescent="0.25">
      <c r="A21" s="322">
        <f>A4</f>
        <v>2020</v>
      </c>
      <c r="B21" s="319">
        <f>IF(ISBLANK(D4),"",D4)</f>
        <v>50</v>
      </c>
      <c r="C21" s="319">
        <f>IF(ISBLANK(C4),"",C4)</f>
        <v>60</v>
      </c>
      <c r="E21" s="322">
        <f>A4</f>
        <v>2020</v>
      </c>
      <c r="F21" s="319">
        <f>IF(ISBLANK(G4),"",G4)</f>
        <v>139</v>
      </c>
      <c r="G21" s="319">
        <f>IF(ISBLANK(F4),"",F4)</f>
        <v>142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58</v>
      </c>
      <c r="C22" s="320">
        <f t="shared" ref="C22:C23" si="8">IF(ISBLANK(C5),"",C5)</f>
        <v>65</v>
      </c>
      <c r="E22" s="323">
        <f t="shared" ref="E22:E23" si="9">A5</f>
        <v>2021</v>
      </c>
      <c r="F22" s="320">
        <f t="shared" ref="F22:F23" si="10">IF(ISBLANK(G5),"",G5)</f>
        <v>173</v>
      </c>
      <c r="G22" s="320">
        <f t="shared" ref="G22:G23" si="11">IF(ISBLANK(F5),"",F5)</f>
        <v>195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60</v>
      </c>
      <c r="C23" s="321">
        <f t="shared" si="8"/>
        <v>52</v>
      </c>
      <c r="E23" s="324">
        <f t="shared" si="9"/>
        <v>2022</v>
      </c>
      <c r="F23" s="321">
        <f t="shared" si="10"/>
        <v>143</v>
      </c>
      <c r="G23" s="321">
        <f t="shared" si="11"/>
        <v>142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4</v>
      </c>
      <c r="F5" s="616"/>
      <c r="G5" s="945"/>
      <c r="H5" s="599">
        <v>27</v>
      </c>
      <c r="I5" s="616">
        <v>9</v>
      </c>
      <c r="J5" s="616">
        <v>18</v>
      </c>
      <c r="K5" s="616"/>
      <c r="L5" s="945"/>
    </row>
    <row r="6" spans="1:12" x14ac:dyDescent="0.25">
      <c r="A6" s="286">
        <v>2021</v>
      </c>
      <c r="B6" s="601">
        <v>11</v>
      </c>
      <c r="C6" s="612"/>
      <c r="D6" s="612"/>
      <c r="E6" s="1034">
        <v>6</v>
      </c>
      <c r="F6" s="1028"/>
      <c r="G6" s="980"/>
      <c r="H6" s="1034">
        <v>39</v>
      </c>
      <c r="I6" s="1028">
        <v>15</v>
      </c>
      <c r="J6" s="1028">
        <v>24</v>
      </c>
      <c r="K6" s="1028"/>
      <c r="L6" s="980"/>
    </row>
    <row r="7" spans="1:12" x14ac:dyDescent="0.25">
      <c r="A7" s="218">
        <v>2022</v>
      </c>
      <c r="B7" s="601">
        <v>2</v>
      </c>
      <c r="C7" s="612"/>
      <c r="D7" s="612"/>
      <c r="E7" s="1034">
        <v>3</v>
      </c>
      <c r="F7" s="1028"/>
      <c r="G7" s="980"/>
      <c r="H7" s="1034">
        <v>33</v>
      </c>
      <c r="I7" s="1028">
        <v>8</v>
      </c>
      <c r="J7" s="1028">
        <v>25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8</v>
      </c>
    </row>
    <row r="15" spans="1:12" ht="30" x14ac:dyDescent="0.25">
      <c r="A15" s="833" t="s">
        <v>1543</v>
      </c>
      <c r="B15" s="623">
        <f>IF(ISBLANK(J7),"",J7)</f>
        <v>25</v>
      </c>
    </row>
    <row r="17" spans="1:2" x14ac:dyDescent="0.25">
      <c r="A17" s="625" t="s">
        <v>1540</v>
      </c>
      <c r="B17" s="621">
        <f>IF(ISBLANK(I7),"",I7)</f>
        <v>8</v>
      </c>
    </row>
    <row r="18" spans="1:2" x14ac:dyDescent="0.25">
      <c r="A18" s="627" t="s">
        <v>1541</v>
      </c>
      <c r="B18" s="623">
        <f>IF(ISBLANK(J7),"",J7)</f>
        <v>25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78.900000000000006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43.5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79.5</v>
      </c>
      <c r="C6" s="614">
        <v>22.6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78.599999999999994</v>
      </c>
      <c r="C10" s="614">
        <v>29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78.900000000000006</v>
      </c>
      <c r="C14" s="73">
        <v>43.5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94.555999999999997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39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1351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44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1164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3123.48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0.1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24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94.555999999999997</v>
      </c>
      <c r="C5" s="611">
        <v>83.555999999999997</v>
      </c>
      <c r="D5" s="751">
        <v>3618</v>
      </c>
      <c r="E5" s="751">
        <v>25</v>
      </c>
      <c r="G5" s="358">
        <v>2014</v>
      </c>
      <c r="H5" s="70">
        <v>2356.6</v>
      </c>
      <c r="I5" s="55">
        <v>1420.01</v>
      </c>
      <c r="J5" s="55">
        <v>936.59</v>
      </c>
      <c r="K5" s="71">
        <v>11</v>
      </c>
    </row>
    <row r="6" spans="1:12" x14ac:dyDescent="0.25">
      <c r="A6" s="286">
        <v>2021</v>
      </c>
      <c r="B6" s="601">
        <v>94.555999999999997</v>
      </c>
      <c r="C6" s="612">
        <v>83.555999999999997</v>
      </c>
      <c r="D6" s="959">
        <v>3481</v>
      </c>
      <c r="E6" s="959">
        <v>24</v>
      </c>
      <c r="G6" s="480">
        <v>2017</v>
      </c>
      <c r="H6" s="212">
        <v>3177.72</v>
      </c>
      <c r="I6" s="58">
        <v>2250.71</v>
      </c>
      <c r="J6" s="58">
        <v>927.01</v>
      </c>
      <c r="K6" s="214">
        <v>15</v>
      </c>
    </row>
    <row r="7" spans="1:12" x14ac:dyDescent="0.25">
      <c r="A7" s="218">
        <v>2022</v>
      </c>
      <c r="B7" s="601">
        <v>94.555999999999997</v>
      </c>
      <c r="C7" s="612">
        <v>83.555999999999997</v>
      </c>
      <c r="D7" s="959">
        <v>3376</v>
      </c>
      <c r="E7" s="959">
        <v>24</v>
      </c>
      <c r="G7" s="482">
        <v>2020</v>
      </c>
      <c r="H7" s="72">
        <v>3123.48</v>
      </c>
      <c r="I7" s="61">
        <v>2300.71</v>
      </c>
      <c r="J7" s="61">
        <v>822.77</v>
      </c>
      <c r="K7" s="73">
        <v>15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83.555999999999997</v>
      </c>
      <c r="D14" s="631">
        <f>A5</f>
        <v>2020</v>
      </c>
      <c r="E14" s="625">
        <f>IF(ISBLANK(D5),"",D5)</f>
        <v>3618</v>
      </c>
      <c r="F14" s="211"/>
      <c r="G14" s="634" t="s">
        <v>925</v>
      </c>
      <c r="H14" s="621">
        <f>IF(ISBLANK(J7),"",J7)</f>
        <v>822.77</v>
      </c>
      <c r="I14" s="211"/>
      <c r="J14" s="211"/>
    </row>
    <row r="15" spans="1:12" x14ac:dyDescent="0.25">
      <c r="A15" s="870" t="s">
        <v>16</v>
      </c>
      <c r="B15" s="630">
        <f>IF(ISBLANK(B7),"",B7)</f>
        <v>94.555999999999997</v>
      </c>
      <c r="D15" s="632">
        <f t="shared" ref="D15:D16" si="0">A6</f>
        <v>2021</v>
      </c>
      <c r="E15" s="626">
        <f>IF(ISBLANK(D6),"",D6)</f>
        <v>3481</v>
      </c>
      <c r="F15" s="211"/>
      <c r="G15" s="635" t="s">
        <v>926</v>
      </c>
      <c r="H15" s="623">
        <f>IF(ISBLANK(I7),"",I7)</f>
        <v>2300.71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3376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83.555999999999997</v>
      </c>
      <c r="F19" s="253"/>
      <c r="G19" s="634" t="s">
        <v>529</v>
      </c>
      <c r="H19" s="621">
        <f>IF(ISBLANK(J7),"",J7)</f>
        <v>822.77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94.555999999999997</v>
      </c>
      <c r="F20" s="253"/>
      <c r="G20" s="635" t="s">
        <v>528</v>
      </c>
      <c r="H20" s="623">
        <f>IF(ISBLANK(I7),"",I7)</f>
        <v>2300.71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0.5</v>
      </c>
      <c r="C5" s="1092">
        <v>1254</v>
      </c>
      <c r="D5" s="1093">
        <v>25</v>
      </c>
      <c r="E5" s="1092">
        <v>1065</v>
      </c>
      <c r="F5" s="1093">
        <v>30</v>
      </c>
    </row>
    <row r="6" spans="1:9" x14ac:dyDescent="0.25">
      <c r="A6" s="218">
        <v>2021</v>
      </c>
      <c r="B6" s="1092">
        <v>0.1</v>
      </c>
      <c r="C6" s="1092">
        <v>1259</v>
      </c>
      <c r="D6" s="1093">
        <v>25</v>
      </c>
      <c r="E6" s="1092">
        <v>1079</v>
      </c>
      <c r="F6" s="1093">
        <v>30</v>
      </c>
    </row>
    <row r="7" spans="1:9" x14ac:dyDescent="0.25">
      <c r="A7" s="219">
        <v>2022</v>
      </c>
      <c r="B7" s="73">
        <v>0.1</v>
      </c>
      <c r="C7" s="73">
        <v>1351</v>
      </c>
      <c r="D7" s="73">
        <v>39</v>
      </c>
      <c r="E7" s="73">
        <v>1164</v>
      </c>
      <c r="F7" s="73">
        <v>44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0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0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0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0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0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0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0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0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0</v>
      </c>
      <c r="C6" s="458">
        <v>0</v>
      </c>
      <c r="D6" s="458">
        <v>0</v>
      </c>
      <c r="E6" s="457">
        <v>0</v>
      </c>
      <c r="F6" s="458">
        <v>0</v>
      </c>
      <c r="G6" s="458">
        <v>0</v>
      </c>
      <c r="H6" s="457">
        <v>0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0</v>
      </c>
      <c r="C7" s="612">
        <v>0</v>
      </c>
      <c r="D7" s="612">
        <v>0</v>
      </c>
      <c r="E7" s="601">
        <v>0</v>
      </c>
      <c r="F7" s="612">
        <v>0</v>
      </c>
      <c r="G7" s="612">
        <v>0</v>
      </c>
      <c r="H7" s="947">
        <v>0</v>
      </c>
      <c r="I7" s="948">
        <v>0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0</v>
      </c>
      <c r="C15" s="879">
        <f t="shared" si="3"/>
        <v>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0</v>
      </c>
      <c r="H15" s="853">
        <f t="shared" si="1"/>
        <v>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0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0</v>
      </c>
      <c r="C16" s="888">
        <f t="shared" si="3"/>
        <v>0</v>
      </c>
      <c r="D16" s="889">
        <f t="shared" si="3"/>
        <v>0</v>
      </c>
      <c r="F16" s="891">
        <f t="shared" si="4"/>
        <v>2022</v>
      </c>
      <c r="G16" s="676">
        <f t="shared" si="5"/>
        <v>0</v>
      </c>
      <c r="H16" s="676">
        <f t="shared" si="1"/>
        <v>0</v>
      </c>
      <c r="I16" s="671">
        <f t="shared" si="1"/>
        <v>0</v>
      </c>
      <c r="J16" s="211"/>
      <c r="K16" s="891">
        <f t="shared" si="6"/>
        <v>2022</v>
      </c>
      <c r="L16" s="676">
        <f t="shared" si="7"/>
        <v>0</v>
      </c>
      <c r="M16" s="671">
        <f t="shared" si="7"/>
        <v>0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0</v>
      </c>
      <c r="C23" s="853">
        <f t="shared" si="11"/>
        <v>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0</v>
      </c>
      <c r="H23" s="853">
        <f t="shared" si="9"/>
        <v>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0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0</v>
      </c>
      <c r="C24" s="676">
        <f t="shared" si="11"/>
        <v>0</v>
      </c>
      <c r="D24" s="671">
        <f t="shared" si="11"/>
        <v>0</v>
      </c>
      <c r="F24" s="891">
        <f t="shared" si="12"/>
        <v>2022</v>
      </c>
      <c r="G24" s="676">
        <f t="shared" si="13"/>
        <v>0</v>
      </c>
      <c r="H24" s="676">
        <f t="shared" si="9"/>
        <v>0</v>
      </c>
      <c r="I24" s="671">
        <f t="shared" si="9"/>
        <v>0</v>
      </c>
      <c r="J24" s="211"/>
      <c r="K24" s="891">
        <f t="shared" si="14"/>
        <v>2022</v>
      </c>
      <c r="L24" s="676">
        <f t="shared" si="15"/>
        <v>0</v>
      </c>
      <c r="M24" s="671">
        <f t="shared" si="15"/>
        <v>0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33</v>
      </c>
      <c r="C3" s="71">
        <v>0</v>
      </c>
      <c r="D3" s="71"/>
      <c r="F3" s="105" t="s">
        <v>537</v>
      </c>
      <c r="G3" s="97">
        <f>IF(ISBLANK(B3),"",B3)</f>
        <v>33</v>
      </c>
      <c r="H3" s="97">
        <f>IF(ISBLANK(B4),"",B4)</f>
        <v>49</v>
      </c>
      <c r="I3" s="97">
        <f>IF(ISBLANK(B5),"",B5)</f>
        <v>21</v>
      </c>
      <c r="J3" s="365"/>
    </row>
    <row r="4" spans="1:12" x14ac:dyDescent="0.25">
      <c r="A4" s="286">
        <v>2021</v>
      </c>
      <c r="B4" s="214">
        <v>49</v>
      </c>
      <c r="C4" s="214">
        <v>3</v>
      </c>
      <c r="D4" s="214">
        <v>23.2</v>
      </c>
      <c r="F4" s="130" t="s">
        <v>538</v>
      </c>
      <c r="G4" s="98">
        <f>IF(ISBLANK(C3),"",C3)</f>
        <v>0</v>
      </c>
      <c r="H4" s="98">
        <f>IF(ISBLANK(C4),"",C4)</f>
        <v>3</v>
      </c>
      <c r="I4" s="98">
        <f>IF(ISBLANK(C5),"",C5)</f>
        <v>4</v>
      </c>
      <c r="J4" s="365"/>
    </row>
    <row r="5" spans="1:12" x14ac:dyDescent="0.25">
      <c r="A5" s="218">
        <v>2022</v>
      </c>
      <c r="B5" s="168">
        <v>21</v>
      </c>
      <c r="C5" s="168">
        <v>4</v>
      </c>
      <c r="D5" s="168">
        <v>17.8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33</v>
      </c>
      <c r="H8" s="97">
        <f>IF(ISBLANK(B4),"",B4)</f>
        <v>49</v>
      </c>
      <c r="I8" s="97">
        <f>IF(ISBLANK(B5),"",B5)</f>
        <v>21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0</v>
      </c>
      <c r="H9" s="98">
        <f>IF(ISBLANK(C4),"",C4)</f>
        <v>3</v>
      </c>
      <c r="I9" s="98">
        <f>IF(ISBLANK(C5),"",C5)</f>
        <v>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>
        <f>IF(ISBLANK(D4),"",D4)</f>
        <v>23.2</v>
      </c>
      <c r="I13" s="132">
        <f>IF(ISBLANK(D5),"",D5)</f>
        <v>17.8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335</v>
      </c>
      <c r="C4" s="110">
        <v>328</v>
      </c>
      <c r="E4" s="29" t="s">
        <v>540</v>
      </c>
      <c r="F4" s="163">
        <f>B4/($B$22+$C$22)*100</f>
        <v>2.4231464737793851</v>
      </c>
      <c r="G4" s="163">
        <f>C4/($B$22+$C$22)*100</f>
        <v>2.3725135623869802</v>
      </c>
      <c r="J4" s="29" t="s">
        <v>540</v>
      </c>
      <c r="K4" s="163">
        <f>G4</f>
        <v>2.3725135623869802</v>
      </c>
    </row>
    <row r="5" spans="1:11" x14ac:dyDescent="0.25">
      <c r="A5" s="202" t="s">
        <v>541</v>
      </c>
      <c r="B5" s="212">
        <v>335</v>
      </c>
      <c r="C5" s="160">
        <v>369</v>
      </c>
      <c r="E5" s="29" t="s">
        <v>541</v>
      </c>
      <c r="F5" s="163">
        <f t="shared" ref="F5:G21" si="0">B5/($B$22+$C$22)*100</f>
        <v>2.4231464737793851</v>
      </c>
      <c r="G5" s="163">
        <f t="shared" si="0"/>
        <v>2.6690777576853524</v>
      </c>
      <c r="J5" s="29" t="s">
        <v>541</v>
      </c>
      <c r="K5" s="163">
        <f t="shared" ref="K5:K21" si="1">G5</f>
        <v>2.6690777576853524</v>
      </c>
    </row>
    <row r="6" spans="1:11" x14ac:dyDescent="0.25">
      <c r="A6" s="202" t="s">
        <v>542</v>
      </c>
      <c r="B6" s="212">
        <v>330</v>
      </c>
      <c r="C6" s="160">
        <v>389</v>
      </c>
      <c r="E6" s="29" t="s">
        <v>542</v>
      </c>
      <c r="F6" s="163">
        <f t="shared" si="0"/>
        <v>2.3869801084990958</v>
      </c>
      <c r="G6" s="163">
        <f t="shared" si="0"/>
        <v>2.8137432188065099</v>
      </c>
      <c r="J6" s="29" t="s">
        <v>542</v>
      </c>
      <c r="K6" s="163">
        <f t="shared" si="1"/>
        <v>2.8137432188065099</v>
      </c>
    </row>
    <row r="7" spans="1:11" x14ac:dyDescent="0.25">
      <c r="A7" s="202" t="s">
        <v>543</v>
      </c>
      <c r="B7" s="212">
        <v>363</v>
      </c>
      <c r="C7" s="160">
        <v>386</v>
      </c>
      <c r="E7" s="29" t="s">
        <v>543</v>
      </c>
      <c r="F7" s="163">
        <f t="shared" si="0"/>
        <v>2.6256781193490055</v>
      </c>
      <c r="G7" s="163">
        <f t="shared" si="0"/>
        <v>2.7920433996383363</v>
      </c>
      <c r="J7" s="29" t="s">
        <v>543</v>
      </c>
      <c r="K7" s="163">
        <f t="shared" si="1"/>
        <v>2.7920433996383363</v>
      </c>
    </row>
    <row r="8" spans="1:11" x14ac:dyDescent="0.25">
      <c r="A8" s="202" t="s">
        <v>544</v>
      </c>
      <c r="B8" s="212">
        <v>356</v>
      </c>
      <c r="C8" s="160">
        <v>365</v>
      </c>
      <c r="E8" s="29" t="s">
        <v>544</v>
      </c>
      <c r="F8" s="163">
        <f t="shared" si="0"/>
        <v>2.5750452079566002</v>
      </c>
      <c r="G8" s="163">
        <f t="shared" si="0"/>
        <v>2.6401446654611211</v>
      </c>
      <c r="J8" s="29" t="s">
        <v>544</v>
      </c>
      <c r="K8" s="163">
        <f t="shared" si="1"/>
        <v>2.6401446654611211</v>
      </c>
    </row>
    <row r="9" spans="1:11" x14ac:dyDescent="0.25">
      <c r="A9" s="202" t="s">
        <v>545</v>
      </c>
      <c r="B9" s="212">
        <v>421</v>
      </c>
      <c r="C9" s="160">
        <v>427</v>
      </c>
      <c r="E9" s="29" t="s">
        <v>545</v>
      </c>
      <c r="F9" s="163">
        <f t="shared" si="0"/>
        <v>3.0452079566003616</v>
      </c>
      <c r="G9" s="163">
        <f t="shared" si="0"/>
        <v>3.0886075949367089</v>
      </c>
      <c r="J9" s="29" t="s">
        <v>545</v>
      </c>
      <c r="K9" s="163">
        <f t="shared" si="1"/>
        <v>3.0886075949367089</v>
      </c>
    </row>
    <row r="10" spans="1:11" x14ac:dyDescent="0.25">
      <c r="A10" s="202" t="s">
        <v>546</v>
      </c>
      <c r="B10" s="212">
        <v>357</v>
      </c>
      <c r="C10" s="160">
        <v>403</v>
      </c>
      <c r="E10" s="29" t="s">
        <v>546</v>
      </c>
      <c r="F10" s="163">
        <f t="shared" si="0"/>
        <v>2.5822784810126582</v>
      </c>
      <c r="G10" s="163">
        <f t="shared" si="0"/>
        <v>2.9150090415913201</v>
      </c>
      <c r="J10" s="29" t="s">
        <v>546</v>
      </c>
      <c r="K10" s="163">
        <f t="shared" si="1"/>
        <v>2.9150090415913201</v>
      </c>
    </row>
    <row r="11" spans="1:11" x14ac:dyDescent="0.25">
      <c r="A11" s="202" t="s">
        <v>547</v>
      </c>
      <c r="B11" s="212">
        <v>361</v>
      </c>
      <c r="C11" s="160">
        <v>437</v>
      </c>
      <c r="E11" s="29" t="s">
        <v>547</v>
      </c>
      <c r="F11" s="163">
        <f t="shared" si="0"/>
        <v>2.6112115732368895</v>
      </c>
      <c r="G11" s="163">
        <f t="shared" si="0"/>
        <v>3.1609403254972879</v>
      </c>
      <c r="J11" s="29" t="s">
        <v>547</v>
      </c>
      <c r="K11" s="163">
        <f t="shared" si="1"/>
        <v>3.1609403254972879</v>
      </c>
    </row>
    <row r="12" spans="1:11" x14ac:dyDescent="0.25">
      <c r="A12" s="202" t="s">
        <v>548</v>
      </c>
      <c r="B12" s="212">
        <v>369</v>
      </c>
      <c r="C12" s="160">
        <v>400</v>
      </c>
      <c r="E12" s="29" t="s">
        <v>548</v>
      </c>
      <c r="F12" s="163">
        <f t="shared" si="0"/>
        <v>2.6690777576853524</v>
      </c>
      <c r="G12" s="163">
        <f t="shared" si="0"/>
        <v>2.8933092224231465</v>
      </c>
      <c r="J12" s="29" t="s">
        <v>548</v>
      </c>
      <c r="K12" s="163">
        <f t="shared" si="1"/>
        <v>2.8933092224231465</v>
      </c>
    </row>
    <row r="13" spans="1:11" x14ac:dyDescent="0.25">
      <c r="A13" s="202" t="s">
        <v>549</v>
      </c>
      <c r="B13" s="212">
        <v>479</v>
      </c>
      <c r="C13" s="160">
        <v>504</v>
      </c>
      <c r="E13" s="29" t="s">
        <v>549</v>
      </c>
      <c r="F13" s="163">
        <f t="shared" si="0"/>
        <v>3.4647377938517181</v>
      </c>
      <c r="G13" s="163">
        <f t="shared" si="0"/>
        <v>3.6455696202531649</v>
      </c>
      <c r="J13" s="29" t="s">
        <v>549</v>
      </c>
      <c r="K13" s="163">
        <f t="shared" si="1"/>
        <v>3.6455696202531649</v>
      </c>
    </row>
    <row r="14" spans="1:11" x14ac:dyDescent="0.25">
      <c r="A14" s="202" t="s">
        <v>550</v>
      </c>
      <c r="B14" s="212">
        <v>472</v>
      </c>
      <c r="C14" s="160">
        <v>505</v>
      </c>
      <c r="E14" s="29" t="s">
        <v>550</v>
      </c>
      <c r="F14" s="163">
        <f t="shared" si="0"/>
        <v>3.4141048824593132</v>
      </c>
      <c r="G14" s="163">
        <f t="shared" si="0"/>
        <v>3.6528028933092225</v>
      </c>
      <c r="J14" s="29" t="s">
        <v>550</v>
      </c>
      <c r="K14" s="163">
        <f t="shared" si="1"/>
        <v>3.6528028933092225</v>
      </c>
    </row>
    <row r="15" spans="1:11" x14ac:dyDescent="0.25">
      <c r="A15" s="202" t="s">
        <v>551</v>
      </c>
      <c r="B15" s="212">
        <v>451</v>
      </c>
      <c r="C15" s="160">
        <v>527</v>
      </c>
      <c r="E15" s="29" t="s">
        <v>551</v>
      </c>
      <c r="F15" s="163">
        <f t="shared" si="0"/>
        <v>3.2622061482820977</v>
      </c>
      <c r="G15" s="163">
        <f t="shared" si="0"/>
        <v>3.8119349005424956</v>
      </c>
      <c r="J15" s="29" t="s">
        <v>551</v>
      </c>
      <c r="K15" s="163">
        <f t="shared" si="1"/>
        <v>3.8119349005424956</v>
      </c>
    </row>
    <row r="16" spans="1:11" x14ac:dyDescent="0.25">
      <c r="A16" s="202" t="s">
        <v>552</v>
      </c>
      <c r="B16" s="212">
        <v>397</v>
      </c>
      <c r="C16" s="160">
        <v>510</v>
      </c>
      <c r="E16" s="29" t="s">
        <v>552</v>
      </c>
      <c r="F16" s="163">
        <f t="shared" si="0"/>
        <v>2.8716094032549728</v>
      </c>
      <c r="G16" s="163">
        <f t="shared" si="0"/>
        <v>3.6889692585895117</v>
      </c>
      <c r="J16" s="29" t="s">
        <v>552</v>
      </c>
      <c r="K16" s="163">
        <f t="shared" si="1"/>
        <v>3.6889692585895117</v>
      </c>
    </row>
    <row r="17" spans="1:11" x14ac:dyDescent="0.25">
      <c r="A17" s="202" t="s">
        <v>553</v>
      </c>
      <c r="B17" s="212">
        <v>492</v>
      </c>
      <c r="C17" s="160">
        <v>526</v>
      </c>
      <c r="E17" s="29" t="s">
        <v>553</v>
      </c>
      <c r="F17" s="163">
        <f t="shared" si="0"/>
        <v>3.5587703435804703</v>
      </c>
      <c r="G17" s="163">
        <f t="shared" si="0"/>
        <v>3.8047016274864376</v>
      </c>
      <c r="J17" s="29" t="s">
        <v>553</v>
      </c>
      <c r="K17" s="163">
        <f t="shared" si="1"/>
        <v>3.8047016274864376</v>
      </c>
    </row>
    <row r="18" spans="1:11" x14ac:dyDescent="0.25">
      <c r="A18" s="202" t="s">
        <v>554</v>
      </c>
      <c r="B18" s="212">
        <v>466</v>
      </c>
      <c r="C18" s="160">
        <v>485</v>
      </c>
      <c r="E18" s="29" t="s">
        <v>554</v>
      </c>
      <c r="F18" s="163">
        <f t="shared" si="0"/>
        <v>3.3707052441229659</v>
      </c>
      <c r="G18" s="163">
        <f t="shared" si="0"/>
        <v>3.5081374321880654</v>
      </c>
      <c r="J18" s="29" t="s">
        <v>554</v>
      </c>
      <c r="K18" s="163">
        <f t="shared" si="1"/>
        <v>3.5081374321880654</v>
      </c>
    </row>
    <row r="19" spans="1:11" x14ac:dyDescent="0.25">
      <c r="A19" s="202" t="s">
        <v>555</v>
      </c>
      <c r="B19" s="212">
        <v>265</v>
      </c>
      <c r="C19" s="160">
        <v>270</v>
      </c>
      <c r="E19" s="29" t="s">
        <v>555</v>
      </c>
      <c r="F19" s="163">
        <f t="shared" si="0"/>
        <v>1.9168173598553346</v>
      </c>
      <c r="G19" s="163">
        <f t="shared" si="0"/>
        <v>1.9529837251356239</v>
      </c>
      <c r="J19" s="29" t="s">
        <v>555</v>
      </c>
      <c r="K19" s="163">
        <f t="shared" si="1"/>
        <v>1.9529837251356239</v>
      </c>
    </row>
    <row r="20" spans="1:11" x14ac:dyDescent="0.25">
      <c r="A20" s="202" t="s">
        <v>556</v>
      </c>
      <c r="B20" s="212">
        <v>239</v>
      </c>
      <c r="C20" s="160">
        <v>206</v>
      </c>
      <c r="E20" s="29" t="s">
        <v>556</v>
      </c>
      <c r="F20" s="163">
        <f t="shared" si="0"/>
        <v>1.72875226039783</v>
      </c>
      <c r="G20" s="163">
        <f t="shared" si="0"/>
        <v>1.4900542495479203</v>
      </c>
      <c r="J20" s="29" t="s">
        <v>556</v>
      </c>
      <c r="K20" s="163">
        <f t="shared" si="1"/>
        <v>1.4900542495479203</v>
      </c>
    </row>
    <row r="21" spans="1:11" x14ac:dyDescent="0.25">
      <c r="A21" s="203" t="s">
        <v>557</v>
      </c>
      <c r="B21" s="72">
        <v>179</v>
      </c>
      <c r="C21" s="111">
        <v>121</v>
      </c>
      <c r="E21" s="31" t="s">
        <v>557</v>
      </c>
      <c r="F21" s="163">
        <f t="shared" si="0"/>
        <v>1.2947558770343581</v>
      </c>
      <c r="G21" s="163">
        <f t="shared" si="0"/>
        <v>0.87522603978300184</v>
      </c>
      <c r="J21" s="31" t="s">
        <v>557</v>
      </c>
      <c r="K21" s="210">
        <f t="shared" si="1"/>
        <v>0.87522603978300184</v>
      </c>
    </row>
    <row r="22" spans="1:11" x14ac:dyDescent="0.25">
      <c r="A22" s="309" t="s">
        <v>16</v>
      </c>
      <c r="B22" s="121">
        <f>SUM(B4:B21)</f>
        <v>6667</v>
      </c>
      <c r="C22" s="124">
        <f>SUM(C4:C21)</f>
        <v>7158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814</v>
      </c>
      <c r="E3" s="297" t="s">
        <v>709</v>
      </c>
      <c r="F3" s="71">
        <v>47.28</v>
      </c>
      <c r="G3" s="71">
        <v>51.2</v>
      </c>
      <c r="K3" s="122" t="s">
        <v>16</v>
      </c>
      <c r="L3" s="71">
        <v>3.46</v>
      </c>
      <c r="M3" s="71">
        <v>3.23</v>
      </c>
    </row>
    <row r="4" spans="1:16" x14ac:dyDescent="0.25">
      <c r="A4" s="202" t="s">
        <v>704</v>
      </c>
      <c r="B4" s="212"/>
      <c r="C4" s="160">
        <v>1143</v>
      </c>
      <c r="E4" s="298" t="s">
        <v>710</v>
      </c>
      <c r="F4" s="214">
        <v>42.95</v>
      </c>
      <c r="G4" s="214">
        <v>36.94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661</v>
      </c>
      <c r="E5" s="298" t="s">
        <v>711</v>
      </c>
      <c r="F5" s="214">
        <v>7.48</v>
      </c>
      <c r="G5" s="214">
        <v>8.9499999999999993</v>
      </c>
      <c r="K5" s="123" t="s">
        <v>213</v>
      </c>
      <c r="L5" s="73">
        <v>3.46</v>
      </c>
      <c r="M5" s="73">
        <v>3.23</v>
      </c>
      <c r="N5" s="211"/>
    </row>
    <row r="6" spans="1:16" x14ac:dyDescent="0.25">
      <c r="A6" s="202" t="s">
        <v>706</v>
      </c>
      <c r="B6" s="212"/>
      <c r="C6" s="160">
        <v>695</v>
      </c>
      <c r="E6" s="298" t="s">
        <v>712</v>
      </c>
      <c r="F6" s="214">
        <v>1.85</v>
      </c>
      <c r="G6" s="214">
        <v>2.13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566</v>
      </c>
      <c r="E7" s="299" t="s">
        <v>713</v>
      </c>
      <c r="F7" s="73">
        <v>0.44</v>
      </c>
      <c r="G7" s="73">
        <v>0.78</v>
      </c>
      <c r="K7" s="227"/>
      <c r="L7" s="211"/>
      <c r="M7" s="211"/>
    </row>
    <row r="8" spans="1:16" x14ac:dyDescent="0.25">
      <c r="A8" s="203" t="s">
        <v>708</v>
      </c>
      <c r="B8" s="72"/>
      <c r="C8" s="111">
        <v>857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17.1875</v>
      </c>
      <c r="C13" s="301" t="e">
        <f>B3/SUM(B3:B8)*100</f>
        <v>#DIV/0!</v>
      </c>
      <c r="E13" s="217" t="s">
        <v>836</v>
      </c>
      <c r="F13" s="289">
        <f>IF(ISBLANK(F3),"",F3)</f>
        <v>47.28</v>
      </c>
      <c r="G13" s="289">
        <f>IF(ISBLANK(G3),"",G3)</f>
        <v>51.2</v>
      </c>
    </row>
    <row r="14" spans="1:16" x14ac:dyDescent="0.25">
      <c r="A14" s="220" t="s">
        <v>825</v>
      </c>
      <c r="B14" s="305">
        <f>C4/SUM(C3:C8)*100</f>
        <v>24.13429054054054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42.95</v>
      </c>
      <c r="G14" s="290">
        <f t="shared" si="0"/>
        <v>36.94</v>
      </c>
    </row>
    <row r="15" spans="1:16" x14ac:dyDescent="0.25">
      <c r="A15" s="220" t="s">
        <v>826</v>
      </c>
      <c r="B15" s="305">
        <f>C5/SUM(C3:C8)*100</f>
        <v>13.956925675675674</v>
      </c>
      <c r="C15" s="302" t="e">
        <f>B5/SUM(B3:B8)*100</f>
        <v>#DIV/0!</v>
      </c>
      <c r="E15" s="286" t="s">
        <v>838</v>
      </c>
      <c r="F15" s="290">
        <f t="shared" si="0"/>
        <v>7.48</v>
      </c>
      <c r="G15" s="290">
        <f t="shared" si="0"/>
        <v>8.9499999999999993</v>
      </c>
    </row>
    <row r="16" spans="1:16" x14ac:dyDescent="0.25">
      <c r="A16" s="220" t="s">
        <v>827</v>
      </c>
      <c r="B16" s="305">
        <f>C6/SUM(C3:C8)*100</f>
        <v>14.674831081081081</v>
      </c>
      <c r="C16" s="302" t="e">
        <f>B6/SUM(B3:B8)*100</f>
        <v>#DIV/0!</v>
      </c>
      <c r="E16" s="286" t="s">
        <v>839</v>
      </c>
      <c r="F16" s="290">
        <f t="shared" si="0"/>
        <v>1.85</v>
      </c>
      <c r="G16" s="290">
        <f t="shared" si="0"/>
        <v>2.13</v>
      </c>
    </row>
    <row r="17" spans="1:18" x14ac:dyDescent="0.25">
      <c r="A17" s="220" t="s">
        <v>828</v>
      </c>
      <c r="B17" s="305">
        <f>C7/SUM(C3:C8)*100</f>
        <v>11.951013513513512</v>
      </c>
      <c r="C17" s="302" t="e">
        <f>B7/SUM(B3:B8)*100</f>
        <v>#DIV/0!</v>
      </c>
      <c r="E17" s="219" t="s">
        <v>840</v>
      </c>
      <c r="F17" s="291">
        <f t="shared" si="0"/>
        <v>0.44</v>
      </c>
      <c r="G17" s="291">
        <f t="shared" si="0"/>
        <v>0.78</v>
      </c>
    </row>
    <row r="18" spans="1:18" x14ac:dyDescent="0.25">
      <c r="A18" s="221" t="s">
        <v>829</v>
      </c>
      <c r="B18" s="306">
        <f>C8/SUM(C3:C8)*100</f>
        <v>18.095439189189189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17.1875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24.13429054054054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13.956925675675674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14.674831081081081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11.951013513513512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18.095439189189189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902</v>
      </c>
      <c r="E34" s="297" t="s">
        <v>709</v>
      </c>
      <c r="F34" s="71">
        <v>51.2</v>
      </c>
      <c r="G34" s="211"/>
      <c r="K34" s="122" t="s">
        <v>16</v>
      </c>
      <c r="L34" s="71">
        <v>3.23</v>
      </c>
      <c r="M34" s="211"/>
    </row>
    <row r="35" spans="1:16" x14ac:dyDescent="0.25">
      <c r="A35" s="202" t="s">
        <v>704</v>
      </c>
      <c r="B35" s="212"/>
      <c r="C35" s="160">
        <v>1033</v>
      </c>
      <c r="E35" s="298" t="s">
        <v>710</v>
      </c>
      <c r="F35" s="214">
        <v>36.94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645</v>
      </c>
      <c r="E36" s="298" t="s">
        <v>711</v>
      </c>
      <c r="F36" s="214">
        <v>8.9499999999999993</v>
      </c>
      <c r="G36" s="211"/>
      <c r="K36" s="123" t="s">
        <v>213</v>
      </c>
      <c r="L36" s="73">
        <v>3.23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620</v>
      </c>
      <c r="E37" s="298" t="s">
        <v>712</v>
      </c>
      <c r="F37" s="214">
        <v>2.13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452</v>
      </c>
      <c r="E38" s="299" t="s">
        <v>713</v>
      </c>
      <c r="F38" s="73">
        <v>0.78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618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21.124121779859482</v>
      </c>
      <c r="C44" s="301" t="e">
        <f>B34/SUM(B34:B39)*100</f>
        <v>#DIV/0!</v>
      </c>
      <c r="E44" s="217" t="s">
        <v>836</v>
      </c>
      <c r="F44" s="289">
        <f>IF(ISBLANK(F34),"",F34)</f>
        <v>51.2</v>
      </c>
    </row>
    <row r="45" spans="1:16" x14ac:dyDescent="0.25">
      <c r="A45" s="220" t="s">
        <v>825</v>
      </c>
      <c r="B45" s="305">
        <f>C35/SUM(C34:C39)*100</f>
        <v>24.192037470725996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36.94</v>
      </c>
    </row>
    <row r="46" spans="1:16" x14ac:dyDescent="0.25">
      <c r="A46" s="220" t="s">
        <v>826</v>
      </c>
      <c r="B46" s="305">
        <f>C36/SUM(C34:C39)*100</f>
        <v>15.105386416861826</v>
      </c>
      <c r="C46" s="302" t="e">
        <f>B36/SUM(B34:B39)*100</f>
        <v>#DIV/0!</v>
      </c>
      <c r="E46" s="286" t="s">
        <v>838</v>
      </c>
      <c r="F46" s="290">
        <f t="shared" si="2"/>
        <v>8.9499999999999993</v>
      </c>
    </row>
    <row r="47" spans="1:16" x14ac:dyDescent="0.25">
      <c r="A47" s="220" t="s">
        <v>827</v>
      </c>
      <c r="B47" s="305">
        <f>C37/SUM(C34:C39)*100</f>
        <v>14.519906323185012</v>
      </c>
      <c r="C47" s="302" t="e">
        <f>B37/SUM(B34:B39)*100</f>
        <v>#DIV/0!</v>
      </c>
      <c r="E47" s="286" t="s">
        <v>839</v>
      </c>
      <c r="F47" s="290">
        <f t="shared" si="2"/>
        <v>2.13</v>
      </c>
    </row>
    <row r="48" spans="1:16" x14ac:dyDescent="0.25">
      <c r="A48" s="220" t="s">
        <v>828</v>
      </c>
      <c r="B48" s="305">
        <f>C38/SUM(C34:C39)*100</f>
        <v>10.585480093676814</v>
      </c>
      <c r="C48" s="302" t="e">
        <f>B38/SUM(B34:B39)*100</f>
        <v>#DIV/0!</v>
      </c>
      <c r="E48" s="219" t="s">
        <v>840</v>
      </c>
      <c r="F48" s="291">
        <f t="shared" si="2"/>
        <v>0.78</v>
      </c>
    </row>
    <row r="49" spans="1:3" x14ac:dyDescent="0.25">
      <c r="A49" s="221" t="s">
        <v>829</v>
      </c>
      <c r="B49" s="306">
        <f>C39/SUM(C34:C39)*100</f>
        <v>14.473067915690866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21.124121779859482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24.192037470725996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15.105386416861826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14.519906323185012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10.585480093676814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14.473067915690866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2024-04-26T07:43:20Z</dcterms:modified>
</cp:coreProperties>
</file>