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<sst xmlns="http://schemas.openxmlformats.org/spreadsheetml/2006/main" count="6316" uniqueCount="2914">
  <si>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</si>
  <si>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</si>
  <si>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</si>
  <si>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</si>
  <si>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</si>
  <si>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</si>
  <si>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</si>
  <si>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</si>
  <si>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</si>
  <si>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</si>
  <si>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</si>
  <si>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</si>
  <si>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</si>
  <si>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</si>
  <si>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</si>
  <si>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</si>
  <si>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</si>
  <si>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</si>
  <si>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</si>
  <si>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</si>
  <si>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</si>
  <si>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</si>
  <si>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</si>
  <si>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</si>
  <si>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</si>
  <si>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</si>
  <si>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</si>
  <si>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</si>
  <si>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</si>
  <si>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</si>
  <si>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</si>
  <si>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</si>
  <si>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</si>
  <si>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</si>
  <si>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</si>
  <si>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</si>
  <si>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</si>
  <si>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</si>
  <si>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</si>
  <si>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</si>
  <si>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</si>
  <si>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</si>
  <si>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</si>
  <si>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</si>
  <si>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</si>
  <si>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</si>
  <si>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</si>
  <si>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</si>
  <si>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</si>
  <si>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</si>
  <si>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</si>
  <si>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</si>
  <si>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</si>
  <si>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</si>
  <si>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</si>
  <si>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</si>
  <si>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</si>
  <si>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</si>
  <si>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</si>
  <si>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</si>
  <si>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</si>
  <si>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</si>
  <si>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</si>
  <si>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</si>
  <si>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</si>
  <si>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</si>
  <si>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</si>
  <si>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</si>
  <si>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</si>
  <si>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</si>
  <si>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</si>
  <si>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</si>
  <si>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</si>
  <si>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</si>
  <si>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</si>
  <si>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</si>
  <si>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</si>
  <si>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</si>
  <si>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</si>
  <si>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</si>
  <si>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</si>
  <si>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</si>
  <si>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</si>
  <si>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</si>
  <si>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</si>
  <si>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</si>
  <si>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</si>
  <si>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</si>
  <si>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</si>
  <si>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</si>
  <si>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</si>
  <si>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</si>
  <si>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</si>
  <si>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</si>
  <si>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</si>
  <si>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</si>
  <si>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</si>
  <si>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</si>
  <si>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</si>
  <si>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</si>
  <si>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</si>
  <si>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</si>
  <si>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</si>
  <si>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</si>
  <si>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</si>
  <si>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</si>
  <si>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</si>
  <si>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</si>
  <si>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</si>
  <si>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</si>
  <si>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</si>
  <si>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</si>
  <si>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</si>
  <si>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</si>
  <si>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</si>
  <si>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</si>
  <si>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</si>
  <si>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</si>
  <si>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</si>
  <si>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</si>
  <si>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</si>
  <si>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</si>
  <si>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</si>
  <si>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</si>
  <si>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</si>
  <si>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</si>
  <si>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</si>
  <si>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</si>
  <si>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</si>
  <si>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</si>
  <si>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</si>
  <si>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</si>
  <si>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</si>
  <si>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</si>
  <si>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</si>
  <si>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</si>
  <si>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</si>
  <si>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</si>
  <si>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</si>
  <si>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</si>
  <si>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</si>
  <si>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</si>
  <si>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</si>
  <si>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</si>
  <si>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</si>
  <si>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</si>
  <si>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</si>
  <si>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</si>
  <si>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</si>
  <si>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</si>
  <si>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</si>
  <si>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</si>
  <si>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</si>
  <si>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</si>
  <si>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</si>
  <si>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</si>
  <si>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</si>
  <si>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</si>
  <si>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</si>
  <si>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</si>
  <si>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</si>
  <si>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</si>
  <si>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</si>
  <si>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</si>
  <si>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</si>
  <si>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</si>
  <si>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</si>
  <si>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</si>
  <si>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</si>
  <si>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</si>
  <si>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</si>
  <si>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</si>
  <si>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</si>
  <si>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</si>
  <si>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</si>
  <si>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</si>
  <si>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</si>
  <si>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</si>
  <si>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</si>
  <si>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</si>
  <si>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</si>
  <si>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</si>
  <si>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</si>
  <si>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</si>
  <si>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</si>
  <si>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</si>
  <si>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</si>
  <si>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</si>
  <si>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</si>
  <si>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</si>
  <si>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</si>
  <si>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</si>
  <si>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</si>
  <si>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</si>
  <si>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</si>
  <si>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</si>
  <si>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</si>
  <si>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</si>
  <si>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</si>
  <si>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</si>
  <si>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</si>
  <si>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</si>
  <si>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</si>
  <si>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</si>
  <si>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</si>
  <si>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</si>
  <si>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</si>
  <si>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</si>
  <si>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</si>
  <si>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</si>
  <si>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</si>
  <si>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</si>
  <si>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</si>
  <si>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</si>
  <si>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</si>
  <si>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</si>
  <si>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</si>
  <si>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</si>
  <si>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</si>
  <si>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</si>
  <si>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</si>
  <si>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</si>
  <si>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</si>
  <si>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</si>
  <si>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</si>
  <si>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</si>
  <si>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</si>
  <si>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</si>
  <si>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</si>
  <si>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</si>
  <si>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</si>
  <si>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</si>
  <si>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</si>
  <si>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</si>
  <si>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</si>
  <si>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</si>
  <si>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</si>
  <si>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</si>
  <si>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</si>
  <si>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</si>
  <si>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</si>
  <si>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</si>
  <si>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</si>
  <si>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</si>
  <si>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</si>
  <si>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</si>
  <si>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</si>
  <si>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</si>
  <si>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</si>
  <si>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</si>
  <si>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</si>
  <si>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</si>
  <si>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</si>
  <si>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</si>
  <si>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</si>
  <si>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</si>
  <si>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</si>
  <si>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</si>
  <si>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</si>
  <si>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</si>
  <si>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</si>
  <si>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</si>
  <si>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</si>
  <si>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</si>
  <si>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</si>
  <si>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</si>
  <si>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</si>
  <si>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</si>
  <si>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</si>
  <si>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</si>
  <si>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</si>
  <si>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</si>
  <si>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</si>
  <si>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</si>
  <si>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</si>
  <si>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</si>
  <si>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</si>
  <si>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</si>
  <si>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</si>
  <si>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</si>
  <si>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</si>
  <si>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</si>
  <si>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</si>
  <si>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</si>
  <si>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</si>
  <si>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</si>
  <si>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</si>
  <si>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</si>
  <si>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</si>
  <si>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</si>
  <si>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</si>
  <si>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</si>
  <si>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</si>
  <si>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</si>
  <si>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</si>
  <si>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</si>
  <si>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</si>
  <si>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</si>
  <si>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</si>
  <si>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</si>
  <si>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</si>
  <si>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</si>
  <si>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</si>
  <si>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</si>
  <si>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</si>
  <si>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</si>
  <si>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</si>
  <si>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</si>
  <si>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</si>
  <si>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</si>
  <si>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</si>
  <si>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</si>
  <si>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</si>
  <si>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</si>
  <si>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</si>
  <si>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</si>
  <si>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</si>
  <si>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</si>
  <si>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</si>
  <si>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</si>
  <si>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</si>
  <si>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</si>
  <si>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</si>
  <si>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</si>
  <si>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</si>
  <si>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</si>
  <si>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</si>
  <si>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</si>
  <si>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</si>
  <si>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</si>
  <si>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</si>
  <si>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</si>
  <si>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</si>
  <si>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</si>
  <si>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</si>
  <si>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</si>
  <si>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</si>
  <si>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</si>
  <si>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</si>
  <si>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</si>
  <si>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</si>
  <si>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</si>
  <si>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</si>
  <si>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</si>
  <si>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</si>
  <si>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</si>
  <si>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</si>
  <si>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</si>
  <si>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</si>
  <si>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</si>
  <si>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</si>
  <si>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</si>
  <si>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</si>
  <si>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</si>
  <si>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</si>
  <si>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</si>
  <si>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</si>
  <si>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</si>
  <si>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</si>
  <si>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</si>
  <si>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</si>
  <si>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</si>
  <si>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</si>
  <si>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</si>
  <si>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</si>
  <si>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</si>
  <si>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</si>
  <si>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</si>
  <si>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</si>
  <si>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</si>
  <si>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</si>
  <si>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</si>
  <si>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</si>
  <si>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</si>
  <si>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</si>
  <si>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</si>
  <si>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</si>
  <si>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</si>
  <si>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</si>
  <si>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</si>
  <si>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</si>
  <si>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</si>
  <si>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</si>
  <si>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</si>
  <si>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</si>
  <si>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</si>
  <si>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</si>
  <si>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</si>
  <si>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</si>
  <si>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</si>
  <si>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</si>
  <si>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</si>
  <si>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</si>
  <si>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</si>
  <si>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</si>
  <si>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</si>
  <si>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</si>
  <si>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</si>
  <si>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</si>
  <si>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</si>
  <si>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</si>
  <si>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</si>
  <si>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</si>
  <si>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</si>
  <si>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</si>
  <si>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</si>
  <si>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</si>
  <si>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</si>
  <si>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</si>
  <si>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</si>
  <si>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</si>
  <si>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</si>
  <si>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</si>
  <si>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</si>
  <si>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</si>
  <si>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</si>
  <si>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</si>
  <si>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</si>
  <si>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</si>
  <si>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</si>
  <si>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</si>
  <si>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</si>
  <si>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</si>
  <si>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</si>
  <si>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</si>
  <si>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</si>
  <si>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</si>
  <si>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</si>
  <si>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</si>
  <si>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</si>
  <si>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</si>
  <si>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</si>
  <si>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</si>
  <si>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</si>
  <si>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</si>
  <si>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</si>
  <si>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</si>
  <si>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</si>
  <si>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</si>
  <si>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</si>
  <si>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</si>
  <si>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</si>
  <si>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</si>
  <si>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</si>
  <si>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</si>
  <si>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</si>
  <si>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</si>
  <si>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</si>
  <si>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</si>
  <si>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</si>
  <si>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</si>
  <si>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</si>
  <si>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</si>
  <si>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</si>
  <si>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</si>
  <si>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</si>
  <si>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</si>
  <si>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</si>
  <si>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</si>
  <si>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</si>
  <si>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</si>
  <si>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</si>
  <si>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</si>
  <si>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</si>
  <si>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</si>
  <si>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</si>
  <si>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</si>
  <si>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</si>
  <si>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</si>
  <si>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</si>
  <si>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</si>
  <si>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</si>
  <si>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</si>
  <si>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</si>
  <si>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</si>
  <si>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</si>
  <si>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</si>
  <si>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</si>
  <si>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</si>
  <si>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</si>
  <si>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</si>
  <si>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</si>
  <si>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</si>
  <si>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</si>
  <si>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</si>
  <si>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</si>
  <si>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</si>
  <si>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</si>
  <si>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</si>
  <si>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</si>
  <si>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</si>
  <si>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</si>
  <si>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</si>
  <si>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</si>
  <si>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</si>
  <si>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</si>
  <si>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</si>
  <si>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</si>
  <si>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</si>
  <si>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</si>
  <si>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</si>
  <si>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</si>
  <si>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</si>
  <si>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</si>
  <si>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</si>
  <si>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</si>
  <si>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</si>
  <si>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</si>
  <si>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</si>
  <si>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</si>
  <si>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</si>
  <si>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</si>
  <si>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</si>
  <si>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</si>
  <si>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</si>
  <si>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</si>
  <si>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</si>
  <si>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</si>
  <si>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</si>
  <si>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</si>
  <si>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</si>
  <si>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</si>
  <si>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</si>
  <si>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</si>
  <si>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</si>
  <si>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</si>
  <si>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</si>
  <si>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</si>
  <si>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</si>
  <si>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</si>
  <si>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</si>
  <si>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</si>
  <si>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</si>
  <si>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</si>
  <si>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</si>
  <si>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</si>
  <si>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</si>
  <si>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</si>
  <si>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</si>
  <si>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</si>
  <si>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</si>
  <si>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</si>
  <si>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</si>
  <si>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</si>
  <si>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</si>
  <si>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</si>
  <si>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</si>
  <si>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</si>
  <si>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</si>
  <si>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</si>
  <si>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</si>
  <si>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</si>
  <si>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</si>
  <si>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</si>
  <si>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</si>
  <si>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</si>
  <si>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</si>
  <si>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</si>
  <si>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</si>
  <si>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</si>
  <si>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</si>
  <si>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</si>
  <si>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</si>
  <si>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</si>
  <si>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</si>
  <si>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</si>
  <si>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</si>
  <si>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</si>
  <si>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</si>
  <si>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</si>
  <si>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</si>
  <si>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</si>
  <si>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</si>
  <si>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</si>
  <si>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</si>
  <si>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</si>
  <si>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</si>
  <si>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</si>
  <si>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</si>
  <si>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</si>
  <si>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</si>
  <si>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</si>
  <si>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</si>
  <si>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</si>
  <si>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</si>
  <si>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</si>
  <si>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</si>
  <si>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</si>
  <si>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</si>
  <si>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</si>
  <si>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</si>
  <si>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</si>
  <si>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</si>
  <si>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</si>
  <si>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</si>
  <si>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</si>
  <si>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</si>
  <si>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</si>
  <si>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</si>
  <si>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</si>
  <si>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</si>
  <si>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</si>
  <si>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</si>
  <si>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</si>
  <si>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</si>
  <si>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</si>
  <si>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</si>
  <si>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</si>
  <si>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</si>
  <si>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</si>
  <si>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</si>
  <si>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</si>
  <si>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</si>
  <si>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</si>
  <si>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</si>
  <si>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</si>
  <si>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</si>
  <si>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</si>
  <si>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</si>
  <si>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</si>
  <si>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</si>
  <si>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</si>
  <si>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</si>
  <si>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</si>
  <si>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</si>
  <si>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</si>
  <si>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</si>
  <si>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</si>
  <si>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</si>
  <si>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</si>
  <si>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</si>
  <si>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</si>
  <si>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</si>
  <si>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</si>
  <si>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</si>
  <si>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</si>
  <si>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</si>
  <si>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</si>
  <si>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</si>
  <si>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</si>
  <si>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</si>
  <si>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</si>
  <si>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</si>
  <si>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</si>
  <si>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</si>
  <si>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</si>
  <si>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</si>
  <si>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</si>
  <si>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</si>
  <si>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</si>
  <si>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</si>
  <si>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</si>
  <si>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</si>
  <si>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</si>
  <si>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</si>
  <si>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</si>
  <si>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</si>
  <si>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</si>
  <si>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</si>
  <si>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</si>
  <si>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</si>
  <si>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</si>
  <si>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</si>
  <si>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</si>
  <si>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</si>
  <si>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</si>
  <si>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</si>
  <si>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</si>
  <si>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</si>
  <si>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</si>
  <si>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</si>
  <si>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</si>
  <si>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</si>
  <si>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</si>
  <si>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</si>
  <si>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</si>
  <si>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</si>
  <si>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</si>
  <si>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</si>
  <si>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</si>
  <si>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</si>
  <si>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</si>
  <si>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</si>
  <si>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</si>
  <si>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</si>
  <si>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</si>
  <si>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</si>
  <si>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</si>
  <si>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</si>
  <si>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</si>
  <si>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</si>
  <si>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</si>
  <si>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</si>
  <si>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</si>
  <si>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</si>
  <si>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</si>
  <si>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</si>
  <si>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</si>
  <si>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</si>
  <si>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</si>
  <si>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</si>
  <si>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</si>
  <si>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</si>
  <si>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</si>
  <si>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</si>
  <si>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</si>
  <si>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</si>
  <si>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</si>
  <si>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</si>
  <si>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</si>
  <si>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</si>
  <si>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</si>
  <si>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</si>
  <si>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</si>
  <si>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</si>
  <si>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</si>
  <si>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</si>
  <si>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</si>
  <si>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</si>
  <si>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</si>
  <si>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</si>
  <si>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</si>
  <si>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</si>
  <si>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</si>
  <si>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</si>
  <si>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</si>
  <si>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</si>
  <si>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</si>
  <si>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</si>
  <si>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</si>
  <si>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</si>
  <si>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</si>
  <si>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</si>
  <si>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</si>
  <si>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</si>
  <si>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</si>
  <si>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</si>
  <si>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</si>
  <si>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</si>
  <si>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</si>
  <si>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</si>
  <si>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</si>
  <si>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</si>
  <si>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</si>
  <si>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</si>
  <si>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</si>
  <si>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</si>
  <si>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</si>
  <si>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</si>
  <si>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</si>
  <si>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</si>
  <si>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</si>
  <si>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</si>
  <si>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</si>
  <si>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</si>
  <si>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</si>
  <si>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</si>
  <si>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</si>
  <si>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</si>
  <si>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</si>
  <si>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</si>
  <si>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</si>
  <si>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</si>
  <si>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</si>
  <si>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</si>
  <si>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</si>
  <si>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</si>
  <si>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</si>
  <si>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</si>
  <si>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</si>
  <si>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</si>
  <si>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</si>
  <si>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</si>
  <si>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</si>
  <si>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</si>
  <si>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</si>
  <si>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</si>
  <si>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</si>
  <si>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</si>
  <si>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</si>
  <si>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</si>
  <si>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</si>
  <si>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</si>
  <si>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</si>
  <si>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</si>
  <si>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</si>
  <si>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</si>
  <si>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</si>
  <si>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</si>
  <si>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</si>
  <si>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</si>
  <si>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</si>
  <si>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</si>
  <si>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</si>
  <si>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</si>
  <si>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</si>
  <si>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</si>
  <si>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</si>
  <si>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</si>
  <si>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</si>
  <si>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</si>
  <si>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</si>
  <si>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</si>
  <si>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</si>
  <si>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</si>
  <si>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</si>
  <si>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</si>
  <si>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</si>
  <si>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</si>
  <si>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</si>
  <si>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</si>
  <si>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</si>
  <si>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</si>
  <si>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</si>
  <si>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</si>
  <si>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</si>
  <si>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</si>
  <si>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</si>
  <si>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</si>
  <si>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</si>
  <si>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</si>
  <si>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</si>
  <si>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</si>
  <si>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</si>
  <si>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</si>
  <si>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</si>
  <si>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</si>
  <si>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</si>
  <si>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</si>
  <si>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</si>
  <si>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</si>
  <si>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</si>
  <si>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</si>
  <si>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</si>
  <si>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</si>
  <si>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</si>
  <si>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</si>
  <si>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</si>
  <si>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</si>
  <si>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</si>
  <si>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</si>
  <si>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</si>
  <si>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</si>
  <si>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</si>
  <si>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</si>
  <si>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</si>
  <si>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</si>
  <si>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</si>
  <si>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</si>
  <si>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</si>
  <si>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</si>
  <si>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</si>
  <si>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</si>
  <si>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</si>
  <si>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</si>
  <si>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</si>
  <si>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</si>
  <si>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</si>
  <si>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</si>
  <si>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</si>
  <si>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</si>
  <si>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</si>
  <si>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</si>
  <si>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</si>
  <si>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</si>
  <si>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</si>
  <si>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</si>
  <si>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</si>
  <si>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</si>
  <si>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</si>
  <si>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</si>
  <si>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</si>
  <si>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</si>
  <si>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</si>
  <si>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</si>
  <si>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</si>
  <si>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</si>
  <si>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</si>
  <si>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</si>
  <si>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</si>
  <si>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</si>
  <si>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</si>
  <si>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</si>
  <si>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</si>
  <si>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</si>
  <si>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</si>
  <si>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</si>
  <si>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</si>
  <si>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</si>
  <si>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</si>
  <si>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</si>
  <si>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</si>
  <si>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</si>
  <si>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</si>
  <si>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</si>
  <si>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</si>
  <si>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</si>
  <si>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</si>
  <si>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</si>
  <si>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</si>
  <si>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</si>
  <si>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</si>
  <si>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</si>
  <si>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</si>
  <si>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</si>
  <si>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</si>
  <si>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</si>
  <si>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</si>
  <si>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</si>
  <si>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</si>
  <si>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</si>
  <si>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</si>
  <si>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</si>
  <si>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</si>
  <si>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</si>
  <si>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</si>
  <si>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</si>
  <si>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</si>
  <si>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</si>
  <si>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</si>
  <si>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</si>
  <si>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</si>
  <si>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</si>
  <si>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</si>
  <si>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</si>
  <si>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</si>
  <si>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</si>
  <si>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</si>
  <si>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</si>
  <si>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</si>
  <si>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</si>
  <si>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</si>
  <si>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</si>
  <si>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</si>
  <si>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</si>
  <si>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</si>
  <si>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</si>
  <si>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</si>
  <si>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</si>
  <si>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</si>
  <si>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</si>
  <si>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</si>
  <si>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</si>
  <si>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</si>
  <si>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</si>
  <si>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</si>
  <si>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</si>
  <si>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</si>
  <si>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</si>
  <si>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</si>
  <si>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</si>
  <si>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</si>
  <si>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</si>
  <si>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</si>
  <si>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</si>
  <si>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</si>
  <si>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</si>
  <si>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</si>
  <si>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</si>
  <si>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</si>
  <si>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</si>
  <si>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</si>
  <si>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</si>
  <si>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</si>
  <si>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</si>
  <si>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</si>
  <si>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</si>
  <si>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</si>
  <si>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</si>
  <si>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</si>
  <si>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</si>
  <si>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</si>
  <si>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</si>
  <si>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</si>
  <si>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</si>
  <si>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</si>
  <si>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</si>
  <si>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</si>
  <si>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</si>
  <si>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</si>
  <si>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</si>
  <si>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</si>
  <si>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</si>
  <si>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</si>
  <si>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</si>
  <si>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</si>
  <si>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</si>
  <si>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</si>
  <si>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</si>
  <si>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</si>
  <si>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</si>
  <si>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</si>
  <si>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</si>
  <si>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</si>
  <si>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</si>
  <si>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</si>
  <si>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</si>
  <si>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</si>
  <si>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</si>
  <si>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</si>
  <si>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</si>
  <si>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</si>
  <si>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</si>
  <si>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</si>
  <si>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</si>
  <si>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</si>
  <si>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</si>
  <si>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</si>
  <si>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</si>
  <si>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</si>
  <si>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</si>
  <si>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</si>
  <si>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</si>
  <si>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</si>
  <si>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</si>
  <si>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</si>
  <si>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</si>
  <si>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</si>
  <si>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</si>
  <si>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</si>
  <si>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</si>
  <si>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</si>
  <si>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</si>
  <si>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</si>
  <si>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</si>
  <si>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</si>
  <si>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</si>
  <si>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</si>
  <si>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</si>
  <si>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</si>
  <si>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</si>
  <si>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</si>
  <si>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</si>
  <si>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</si>
  <si>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</si>
  <si>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</si>
  <si>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</si>
  <si>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</si>
  <si>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</si>
  <si>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</si>
  <si>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</si>
  <si>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</si>
  <si>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</si>
  <si>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</si>
  <si>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</si>
  <si>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</si>
  <si>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</si>
  <si>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</si>
  <si>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</si>
  <si>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</si>
  <si>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</si>
  <si>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</si>
  <si>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</si>
  <si>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</si>
  <si>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</si>
  <si>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</si>
  <si>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</si>
  <si>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</si>
  <si>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</si>
  <si>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</si>
  <si>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</si>
  <si>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</si>
  <si>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</si>
  <si>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</si>
  <si>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</si>
  <si>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</si>
  <si>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</si>
  <si>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</si>
  <si>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</si>
  <si>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</si>
  <si>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</si>
  <si>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</si>
  <si>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</si>
  <si>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</si>
  <si>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</si>
  <si>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</si>
  <si>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</si>
  <si>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</si>
  <si>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</si>
  <si>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</si>
  <si>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</si>
  <si>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</si>
  <si>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</si>
  <si>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</si>
  <si>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</si>
  <si>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</si>
  <si>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</si>
  <si>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</si>
  <si>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</si>
  <si>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</si>
  <si>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</si>
  <si>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</si>
  <si>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</si>
  <si>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</si>
  <si>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</si>
  <si>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</si>
  <si>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</si>
  <si>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</si>
  <si>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</si>
  <si>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</si>
  <si>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</si>
  <si>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</si>
  <si>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</si>
  <si>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</si>
  <si>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</si>
  <si>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</si>
  <si>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</si>
  <si>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</si>
  <si>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</si>
  <si>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</si>
  <si>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</si>
  <si>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</si>
  <si>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</si>
  <si>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</si>
  <si>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</si>
  <si>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</si>
  <si>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</si>
  <si>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</si>
  <si>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</si>
  <si>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</si>
  <si>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</si>
  <si>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</si>
  <si>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</si>
  <si>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</si>
  <si>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</si>
  <si>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</si>
  <si>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</si>
  <si>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</si>
  <si>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</si>
  <si>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</si>
  <si>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</si>
  <si>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</si>
  <si>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</si>
  <si>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</si>
  <si>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</si>
  <si>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</si>
  <si>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</si>
  <si>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</si>
  <si>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</si>
  <si>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</si>
  <si>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</si>
  <si>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</si>
  <si>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</si>
  <si>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</si>
  <si>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</si>
  <si>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</si>
  <si>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</si>
  <si>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</si>
  <si>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</si>
  <si>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</si>
  <si>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</si>
  <si>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</si>
  <si>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</si>
  <si>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</si>
  <si>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</si>
  <si>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</si>
  <si>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</si>
  <si>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</si>
  <si>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</si>
  <si>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</si>
  <si>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</si>
  <si>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</si>
  <si>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</si>
  <si>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</si>
  <si>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</si>
  <si>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</si>
  <si>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</si>
  <si>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</si>
  <si>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</si>
  <si>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</si>
  <si>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</si>
  <si>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</si>
  <si>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</si>
  <si>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</si>
  <si>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</si>
  <si>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</si>
  <si>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</si>
  <si>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</si>
  <si>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</si>
  <si>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</si>
  <si>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</si>
  <si>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</si>
  <si>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</si>
  <si>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</si>
  <si>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</si>
  <si>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</si>
  <si>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</si>
  <si>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</si>
  <si>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</si>
  <si>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</si>
  <si>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</si>
  <si>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</si>
  <si>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</si>
  <si>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</si>
  <si>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</si>
  <si>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</si>
  <si>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</si>
  <si>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</si>
  <si>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</si>
  <si>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</si>
  <si>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</si>
  <si>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</si>
  <si>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</si>
  <si>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</si>
  <si>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</si>
  <si>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</si>
  <si>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</si>
  <si>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</si>
  <si>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</si>
  <si>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</si>
  <si>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</si>
  <si>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</si>
  <si>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</si>
  <si>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</si>
  <si>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</si>
  <si>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</si>
  <si>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</si>
  <si>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</si>
  <si>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</si>
  <si>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</si>
  <si>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</si>
  <si>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</si>
  <si>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</si>
  <si>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</si>
  <si>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</si>
  <si>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</si>
  <si>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</si>
  <si>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</si>
  <si>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</si>
  <si>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</si>
  <si>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</si>
  <si>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</si>
  <si>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</si>
  <si>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</si>
  <si>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</si>
  <si>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</si>
  <si>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</si>
  <si>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</si>
  <si>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</si>
  <si>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</si>
  <si>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</si>
  <si>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</si>
  <si>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</si>
  <si>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</si>
  <si>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</si>
  <si>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</si>
  <si>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</si>
  <si>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</si>
  <si>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</si>
  <si>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</si>
  <si>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</si>
  <si>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</si>
  <si>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</si>
  <si>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</si>
  <si>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</si>
  <si>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</si>
  <si>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</si>
  <si>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</si>
  <si>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</si>
  <si>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</si>
  <si>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</si>
  <si>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</si>
  <si>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</si>
  <si>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</si>
  <si>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</si>
  <si>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</si>
  <si>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</si>
  <si>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</si>
  <si>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</si>
  <si>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</si>
  <si>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</si>
  <si>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</si>
  <si>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</si>
  <si>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</si>
  <si>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</si>
  <si>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</si>
  <si>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</si>
  <si>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</si>
  <si>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</si>
  <si>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</si>
  <si>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</si>
  <si>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</si>
  <si>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</si>
  <si>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</si>
  <si>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</si>
  <si>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</si>
  <si>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</si>
  <si>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</si>
  <si>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</si>
  <si>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</si>
  <si>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</si>
  <si>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</si>
  <si>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</si>
  <si>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</si>
  <si>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</si>
  <si>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</si>
  <si>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</si>
  <si>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</si>
  <si>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</si>
  <si>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</si>
  <si>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</si>
  <si>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</si>
  <si>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</si>
  <si>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</si>
  <si>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</si>
  <si>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</si>
  <si>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</si>
  <si>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</si>
  <si>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</si>
  <si>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</si>
  <si>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</si>
  <si>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</si>
  <si>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</si>
  <si>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</si>
  <si>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</si>
  <si>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</si>
  <si>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</si>
  <si>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</si>
  <si>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</si>
  <si>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</si>
  <si>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</si>
  <si>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</si>
  <si>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</si>
  <si>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</si>
  <si>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</si>
  <si>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</si>
  <si>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</si>
  <si>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</si>
  <si>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</si>
  <si>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</si>
  <si>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</si>
  <si>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</si>
  <si>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</si>
  <si>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</si>
  <si>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</si>
  <si>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</si>
  <si>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</si>
  <si>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</si>
  <si>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</si>
  <si>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</si>
  <si>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</si>
  <si>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</si>
  <si>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</si>
  <si>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</si>
  <si>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</si>
  <si>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</si>
  <si>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</si>
  <si>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</si>
  <si>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</si>
  <si>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</si>
  <si>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</si>
  <si>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</si>
  <si>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</si>
  <si>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</si>
  <si>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</si>
  <si>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</si>
  <si>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</si>
  <si>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</si>
  <si>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</si>
  <si>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</si>
  <si>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</si>
  <si>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</si>
  <si>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</si>
  <si>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</si>
  <si>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</si>
  <si>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</si>
  <si>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</si>
  <si>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</si>
  <si>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</si>
  <si>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</si>
  <si>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</si>
  <si>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</si>
  <si>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</si>
  <si>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</si>
  <si>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</si>
  <si>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</si>
  <si>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</si>
  <si>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</si>
  <si>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</si>
  <si>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</si>
  <si>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</si>
  <si>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</si>
  <si>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</si>
  <si>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</si>
  <si>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</si>
  <si>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</si>
  <si>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</si>
  <si>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</si>
  <si>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</si>
  <si>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</si>
  <si>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</si>
  <si>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</si>
  <si>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</si>
  <si>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</si>
  <si>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</si>
  <si>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</si>
  <si>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</si>
  <si>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</si>
  <si>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</si>
  <si>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</si>
  <si>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</si>
  <si>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</si>
  <si>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</si>
  <si>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</si>
  <si>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</si>
  <si>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</si>
  <si>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</si>
  <si>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</si>
  <si>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</si>
  <si>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</si>
  <si>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</si>
  <si>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</si>
  <si>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</si>
  <si>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</si>
  <si>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</si>
  <si>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</si>
  <si>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</si>
  <si>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</si>
  <si>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</si>
  <si>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</si>
  <si>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</si>
  <si>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</si>
  <si>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</si>
  <si>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</si>
  <si>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</si>
  <si>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</si>
  <si>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</si>
  <si>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</si>
  <si>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</si>
  <si>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</si>
  <si>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</si>
  <si>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</si>
  <si>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</si>
  <si>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</si>
  <si>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</si>
  <si>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</si>
  <si>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</si>
  <si>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</si>
  <si>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</si>
  <si>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</si>
  <si>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</si>
  <si>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</si>
  <si>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</si>
  <si>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</si>
  <si>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</si>
  <si>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</si>
  <si>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</si>
  <si>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</si>
  <si>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</si>
  <si>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</si>
  <si>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</si>
  <si>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</si>
  <si>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</si>
  <si>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</si>
  <si>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</si>
  <si>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</si>
  <si>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</si>
  <si>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</si>
  <si>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</si>
  <si>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</si>
  <si>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</si>
  <si>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</si>
  <si>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</si>
  <si>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</si>
  <si>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</si>
  <si>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</si>
  <si>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</si>
  <si>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</si>
  <si>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</si>
  <si>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</si>
  <si>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</si>
  <si>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</si>
  <si>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</si>
  <si>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</si>
  <si>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</si>
  <si>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</si>
  <si>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</si>
  <si>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</si>
  <si>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</si>
  <si>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</si>
  <si>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</si>
  <si>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</si>
  <si>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</si>
  <si>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</si>
  <si>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</si>
  <si>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</si>
  <si>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</si>
  <si>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</si>
  <si>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</si>
  <si>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</si>
  <si>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</si>
  <si>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</si>
  <si>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</si>
  <si>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</si>
  <si>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</si>
  <si>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</si>
  <si>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</si>
  <si>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</si>
  <si>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</si>
  <si>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</si>
  <si>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</si>
  <si>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</si>
  <si>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</si>
  <si>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</si>
  <si>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</si>
  <si>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</si>
  <si>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</si>
  <si>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</si>
  <si>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</si>
  <si>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</si>
  <si>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</si>
  <si>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</si>
  <si>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</si>
  <si>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</si>
  <si>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</si>
  <si>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</si>
  <si>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</si>
  <si>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</si>
  <si>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</si>
  <si>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</si>
  <si>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</si>
  <si>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</si>
  <si>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</si>
  <si>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</si>
  <si>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</si>
  <si>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</si>
  <si>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</si>
  <si>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</si>
  <si>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</si>
  <si>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</si>
  <si>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</si>
  <si>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</si>
  <si>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</si>
  <si>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</si>
  <si>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</si>
  <si>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</si>
  <si>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</si>
  <si>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</si>
  <si>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</si>
  <si>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</si>
  <si>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</si>
  <si>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</si>
  <si>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</si>
  <si>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</si>
  <si>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</si>
  <si>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</si>
  <si>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</si>
  <si>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</si>
  <si>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</si>
  <si>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</si>
  <si>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</si>
  <si>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</si>
  <si>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</si>
  <si>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</si>
  <si>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</si>
  <si>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</si>
  <si>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</si>
  <si>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</si>
  <si>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</si>
  <si>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</si>
  <si>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</si>
  <si>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</si>
  <si>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</si>
  <si>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</si>
  <si>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</si>
  <si>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</si>
  <si>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</si>
  <si>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</si>
  <si>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</si>
  <si>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</si>
  <si>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</si>
  <si>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</si>
  <si>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</si>
  <si>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</si>
  <si>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</si>
  <si>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</si>
  <si>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</si>
  <si>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</si>
  <si>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</si>
  <si>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</si>
  <si>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</si>
  <si>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</si>
  <si>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</si>
  <si>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</si>
  <si>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</si>
  <si>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</si>
  <si>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</si>
  <si>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</si>
  <si>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</si>
  <si>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</si>
  <si>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</si>
  <si>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</si>
  <si>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</si>
  <si>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</si>
  <si>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</si>
  <si>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</si>
  <si>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</si>
  <si>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</si>
  <si>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</si>
  <si>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</si>
  <si>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</si>
  <si>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</si>
  <si>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</si>
  <si>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</si>
  <si>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</si>
  <si>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</si>
  <si>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</si>
  <si>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</si>
  <si>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</si>
  <si>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</si>
  <si>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</si>
  <si>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</si>
  <si>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</si>
  <si>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</si>
  <si>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</si>
  <si>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</si>
  <si>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</si>
  <si>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</si>
  <si>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</si>
  <si>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</si>
  <si>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</si>
  <si>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</si>
  <si>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</si>
  <si>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</si>
  <si>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</si>
  <si>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</si>
  <si>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</si>
  <si>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</si>
  <si>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</si>
  <si>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</si>
  <si>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</si>
  <si>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</si>
  <si>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</si>
  <si>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</si>
  <si>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</si>
  <si>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</si>
  <si>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</si>
  <si>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</si>
  <si>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</si>
  <si>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</si>
  <si>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</si>
  <si>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</si>
  <si>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</si>
  <si>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</si>
  <si>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</si>
  <si>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</si>
  <si>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</si>
  <si>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</si>
  <si>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</si>
  <si>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</si>
  <si>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</si>
  <si>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</si>
  <si>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</si>
  <si>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</si>
  <si>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</si>
  <si>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</si>
  <si>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</si>
  <si>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</si>
  <si>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</si>
  <si>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</si>
  <si>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</si>
  <si>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</si>
  <si>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</si>
  <si>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</si>
  <si>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</si>
  <si>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</si>
  <si>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</si>
  <si>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</si>
  <si>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</si>
  <si>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</si>
  <si>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</si>
  <si>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</si>
  <si>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</si>
  <si>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</si>
  <si>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</si>
  <si>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</si>
  <si>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</si>
  <si>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</si>
  <si>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</si>
  <si>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</si>
  <si>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</si>
  <si>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</si>
  <si>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</si>
  <si>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</si>
  <si>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</si>
  <si>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</si>
  <si>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</si>
  <si>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</si>
  <si>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</si>
  <si>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</si>
  <si>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</si>
  <si>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</si>
  <si>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</si>
  <si>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</si>
  <si>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</si>
  <si>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</si>
  <si>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</si>
  <si>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</si>
  <si>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</si>
  <si>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</si>
  <si>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</si>
  <si>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</si>
  <si>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</si>
  <si>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</si>
  <si>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</si>
  <si>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</si>
  <si>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</si>
  <si>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</si>
  <si>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</si>
  <si>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</si>
  <si>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</si>
  <si>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</si>
  <si>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</si>
  <si>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</si>
  <si>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</si>
  <si>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</si>
  <si>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</si>
  <si>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</si>
  <si>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</si>
  <si>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</si>
  <si>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</si>
  <si>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</si>
  <si>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</si>
  <si>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</si>
  <si>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</si>
  <si>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</si>
  <si>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</si>
  <si>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</si>
  <si>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</si>
  <si>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</si>
  <si>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</si>
  <si>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</si>
  <si>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</si>
  <si>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</si>
  <si>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</si>
  <si>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</si>
  <si>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</si>
  <si>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</si>
  <si>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</si>
  <si>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</si>
  <si>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</si>
  <si>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</si>
  <si>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</si>
  <si>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</si>
  <si>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</si>
  <si>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</si>
  <si>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</si>
  <si>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</si>
  <si>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</si>
  <si>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</si>
  <si>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</si>
  <si>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</si>
  <si>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</si>
  <si>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</si>
  <si>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</si>
  <si>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</si>
  <si>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</si>
  <si>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</si>
  <si>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</si>
  <si>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</si>
  <si>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</si>
  <si>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</si>
  <si>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</si>
  <si>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</si>
  <si>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</si>
  <si>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</si>
  <si>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</si>
  <si>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</si>
  <si>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</si>
  <si>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</si>
  <si>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</si>
  <si>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</si>
  <si>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</si>
  <si>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</si>
  <si>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</si>
  <si>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</si>
  <si>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</si>
  <si>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</si>
  <si>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</si>
  <si>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</si>
  <si>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</si>
  <si>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</si>
  <si>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</si>
  <si>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</si>
  <si>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</si>
  <si>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</si>
  <si>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</si>
  <si>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</si>
  <si>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</si>
  <si>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</si>
  <si>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</si>
  <si>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</si>
  <si>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</si>
  <si>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</si>
  <si>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</si>
  <si>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</si>
  <si>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</si>
  <si>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</si>
  <si>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</si>
  <si>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</si>
  <si>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</si>
  <si>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</si>
  <si>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</si>
  <si>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</si>
  <si>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</si>
  <si>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</si>
  <si>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</si>
  <si>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</si>
  <si>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</si>
  <si>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</si>
  <si>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</si>
  <si>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</si>
  <si>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</si>
  <si>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</si>
  <si>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</si>
  <si>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</si>
  <si>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</si>
  <si>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</si>
  <si>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</si>
  <si>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</si>
  <si>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</si>
  <si>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</si>
  <si>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</si>
  <si>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</si>
  <si>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</si>
  <si>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</si>
  <si>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</si>
  <si>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</si>
  <si>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</si>
  <si>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</si>
  <si>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</si>
  <si>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</si>
  <si>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</si>
  <si>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</si>
  <si>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</si>
  <si>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</si>
  <si>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</si>
  <si>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</si>
  <si>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</si>
  <si>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</si>
  <si>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</si>
  <si>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</si>
  <si>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</si>
  <si>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</si>
  <si>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</si>
  <si>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</si>
  <si>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</si>
  <si>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</si>
  <si>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</si>
  <si>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</si>
  <si>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</si>
  <si>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</si>
  <si>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</si>
  <si>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</si>
  <si>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</si>
  <si>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</si>
  <si>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</si>
  <si>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</si>
  <si>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</si>
  <si>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</si>
  <si>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</si>
  <si>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</si>
  <si>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</si>
  <si>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</si>
  <si>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</si>
  <si>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</si>
  <si>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</si>
  <si>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</si>
  <si>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</si>
  <si>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</si>
  <si>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</si>
  <si>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</si>
  <si>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</si>
  <si>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</si>
  <si>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</si>
  <si>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</si>
  <si>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</si>
  <si>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</si>
  <si>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</si>
  <si>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</si>
  <si>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</si>
  <si>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</si>
  <si>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</si>
  <si>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</si>
  <si>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</si>
  <si>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</si>
  <si>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</si>
  <si>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</si>
  <si>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</si>
  <si>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</si>
  <si>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</si>
  <si>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</si>
  <si>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</si>
  <si>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</si>
  <si>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</si>
  <si>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</si>
  <si>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</si>
  <si>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</si>
  <si>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</si>
  <si>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</si>
  <si>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</si>
  <si>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</si>
  <si>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</si>
  <si>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</si>
  <si>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</si>
  <si>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</si>
  <si>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</si>
  <si>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</si>
  <si>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</si>
  <si>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</si>
  <si>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</si>
  <si>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</si>
  <si>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</si>
  <si>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</si>
  <si>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</si>
  <si>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</si>
  <si>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</si>
  <si>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</si>
  <si>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</si>
  <si>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</si>
  <si>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</si>
  <si>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</si>
  <si>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</si>
  <si>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</si>
  <si>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</si>
  <si>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</si>
  <si>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</si>
  <si>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</si>
  <si>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</si>
  <si>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</si>
  <si>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</si>
  <si>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</si>
  <si>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</si>
  <si>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</si>
  <si>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</si>
  <si>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</si>
  <si>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</si>
  <si>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</si>
  <si>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</si>
  <si>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</si>
  <si>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</si>
  <si>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</si>
  <si>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</si>
  <si>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</si>
  <si>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</si>
  <si>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</si>
  <si>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</si>
  <si>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</si>
  <si>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</si>
  <si>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</si>
  <si>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</si>
  <si>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</si>
  <si>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</si>
  <si>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</si>
  <si>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</si>
  <si>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</si>
  <si>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</si>
  <si>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</si>
  <si>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</si>
  <si>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</si>
  <si>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</si>
  <si>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</si>
  <si>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</si>
  <si>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</si>
  <si>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</si>
  <si>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</si>
  <si>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</si>
  <si>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</si>
  <si>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</si>
  <si>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</si>
  <si>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</si>
  <si>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</si>
  <si>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</si>
  <si>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</si>
  <si>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</si>
  <si>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</si>
  <si>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</si>
  <si>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</si>
  <si>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</si>
  <si>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</si>
  <si>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</si>
  <si>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</si>
  <si>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</si>
  <si>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</si>
  <si>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</si>
  <si>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</si>
  <si>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</si>
  <si>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</si>
  <si>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</si>
  <si>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</si>
  <si>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</si>
  <si>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</si>
  <si>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</si>
  <si>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</si>
  <si>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</si>
  <si>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</si>
  <si>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</si>
  <si>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</si>
  <si>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</si>
  <si>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</si>
  <si>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</si>
  <si>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</si>
  <si>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</si>
  <si>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</si>
  <si>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</si>
  <si>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</si>
  <si>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</si>
  <si>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</si>
  <si>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</si>
  <si>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</si>
  <si>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</si>
  <si>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</si>
  <si>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</si>
  <si>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</si>
  <si>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</si>
  <si>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</si>
  <si>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</si>
  <si>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</si>
  <si>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</si>
  <si>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</si>
  <si>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</si>
  <si>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</si>
  <si>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</si>
  <si>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</si>
  <si>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</si>
  <si>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</si>
  <si>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</si>
  <si>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</si>
  <si>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</si>
  <si>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</si>
  <si>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</si>
  <si>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</si>
  <si>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</si>
  <si>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</si>
  <si>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</si>
  <si>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</si>
  <si>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</si>
  <si>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</si>
  <si>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</si>
  <si>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</si>
  <si>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</si>
  <si>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</si>
  <si>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</si>
  <si>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</si>
  <si>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</si>
  <si>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</si>
  <si>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</si>
  <si>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</si>
  <si>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</si>
  <si>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</si>
  <si>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</si>
  <si>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</si>
  <si>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</si>
  <si>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</si>
  <si>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</si>
  <si>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</si>
  <si>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</si>
  <si>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</si>
  <si>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</si>
  <si>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</si>
  <si>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</si>
  <si>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</si>
  <si>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</si>
  <si>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</si>
  <si>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</si>
  <si>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</si>
  <si>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</si>
  <si>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</si>
  <si>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</si>
  <si>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</si>
  <si>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</si>
  <si>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</si>
  <si>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</si>
  <si>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</si>
  <si>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</si>
  <si>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</si>
  <si>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</si>
  <si>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</si>
  <si>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</si>
  <si>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</si>
  <si>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</si>
  <si>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</si>
  <si>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</si>
  <si>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</si>
  <si>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</si>
  <si>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</si>
  <si>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</si>
  <si>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</si>
  <si>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</si>
  <si>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</si>
  <si>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</si>
  <si>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</si>
  <si>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</si>
  <si>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</si>
  <si>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</si>
  <si>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</si>
  <si>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</si>
  <si>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</si>
  <si>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</si>
  <si>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</si>
  <si>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</si>
  <si>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</si>
  <si>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</si>
  <si>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</si>
  <si>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</si>
  <si>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</si>
  <si>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</si>
  <si>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</si>
  <si>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</si>
  <si>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</si>
  <si>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</si>
  <si>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</si>
  <si>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</si>
  <si>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</si>
  <si>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</si>
  <si>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</si>
  <si>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</si>
  <si>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</si>
  <si>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</si>
  <si>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</si>
  <si>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</si>
  <si>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</si>
  <si>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</si>
  <si>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</si>
  <si>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</si>
  <si>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</si>
  <si>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</si>
  <si>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</si>
  <si>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</si>
  <si>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</si>
  <si>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</si>
  <si>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</si>
  <si>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</si>
  <si>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</si>
  <si>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</si>
  <si>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</si>
  <si>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</si>
  <si>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</si>
  <si>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</si>
  <si>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</si>
  <si>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</si>
  <si>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</si>
  <si>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</si>
  <si>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</si>
  <si>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</si>
  <si>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</si>
  <si>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</si>
  <si>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</si>
  <si>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</si>
  <si>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</si>
  <si>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</si>
  <si>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</si>
  <si>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</si>
  <si>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</si>
  <si>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</si>
  <si>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</si>
  <si>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</si>
  <si>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</si>
  <si>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</si>
  <si>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</si>
  <si>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</si>
  <si>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</si>
  <si>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</si>
  <si>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</si>
  <si>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</si>
  <si>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</si>
  <si>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</si>
  <si>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</si>
  <si>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</si>
  <si>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</si>
  <si>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</si>
  <si>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</si>
  <si>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</si>
  <si>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</si>
  <si>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</si>
  <si>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</si>
  <si>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</si>
  <si>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</si>
  <si>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</si>
  <si>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</si>
  <si>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</si>
  <si>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</si>
  <si>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</si>
  <si>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</si>
  <si>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</si>
  <si>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</si>
  <si>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</si>
  <si>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</si>
  <si>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</si>
  <si>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</si>
  <si>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</si>
  <si>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</si>
  <si>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</si>
  <si>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</si>
  <si>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</si>
  <si>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</si>
  <si>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</si>
  <si>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</si>
  <si>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</si>
  <si>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</si>
  <si>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</si>
  <si>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</si>
  <si>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</si>
  <si>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</si>
  <si>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</si>
  <si>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</si>
  <si>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</si>
  <si>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</si>
  <si>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</si>
  <si>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</si>
  <si>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</si>
  <si>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</si>
  <si>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</si>
  <si>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</si>
  <si>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</si>
  <si>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</si>
  <si>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</si>
  <si>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</si>
  <si>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</si>
  <si>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</si>
  <si>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</si>
  <si>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</si>
  <si>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</si>
  <si>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</si>
  <si>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</si>
  <si>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</si>
  <si>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</si>
  <si>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</si>
  <si>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</si>
  <si>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</si>
  <si>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</si>
  <si>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</si>
  <si>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</si>
  <si>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</si>
  <si>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</si>
  <si>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</si>
  <si>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</si>
  <si>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</si>
  <si>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</si>
  <si>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</si>
  <si>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</si>
  <si>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</si>
  <si>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</si>
  <si>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</si>
  <si>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</si>
  <si>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</si>
  <si>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</si>
  <si>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</si>
  <si>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</si>
  <si>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</si>
  <si>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</si>
  <si>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</si>
  <si>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</si>
  <si>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</si>
  <si>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</si>
  <si>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</si>
  <si>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</si>
  <si>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</si>
  <si>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</si>
  <si>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</si>
  <si>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</si>
  <si>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</si>
  <si>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</si>
  <si>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</si>
  <si>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</si>
  <si>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</si>
  <si>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</si>
  <si>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</si>
  <si>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</si>
  <si>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</si>
  <si>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</si>
  <si>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</si>
  <si>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</si>
  <si>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</si>
  <si>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</si>
  <si>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</si>
  <si>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</si>
  <si>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</si>
  <si>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</si>
  <si>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</si>
  <si>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</si>
  <si>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</si>
  <si>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</si>
  <si>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</si>
  <si>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</si>
  <si>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</si>
  <si>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</si>
  <si>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</si>
  <si>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</si>
  <si>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</si>
  <si>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</si>
  <si>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</si>
  <si>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</si>
  <si>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</si>
  <si>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</si>
  <si>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</si>
  <si>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</si>
  <si>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</si>
  <si>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</si>
  <si>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</si>
  <si>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</si>
  <si>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</si>
  <si>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</si>
  <si>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</si>
  <si>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</si>
  <si>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</si>
  <si>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</si>
  <si>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</si>
  <si>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</si>
  <si>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</si>
  <si>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</si>
  <si>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</si>
  <si>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</si>
  <si>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</si>
  <si>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</si>
  <si>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</si>
  <si>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</si>
  <si>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</si>
  <si>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</si>
  <si>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</si>
  <si>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</si>
  <si>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</si>
  <si>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</si>
  <si>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</si>
  <si>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</si>
  <si>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</si>
  <si>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</si>
  <si>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</si>
  <si>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</si>
  <si>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</si>
  <si>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</si>
  <si>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</si>
  <si>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</si>
  <si>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</si>
  <si>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</si>
  <si>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</si>
  <si>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</si>
  <si>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</si>
  <si>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</si>
  <si>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</si>
  <si>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</si>
  <si>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</si>
  <si>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</si>
  <si>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</si>
  <si>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</si>
  <si>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</si>
  <si>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</si>
  <si>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</si>
  <si>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</si>
  <si>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</si>
  <si>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</si>
  <si>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</si>
  <si>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</si>
  <si>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</si>
  <si>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</si>
  <si>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</si>
  <si>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</si>
  <si>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</si>
  <si>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</si>
  <si>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</si>
  <si>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</si>
  <si>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</si>
  <si>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</si>
  <si>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</si>
  <si>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</si>
  <si>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</si>
  <si>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</si>
  <si>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</si>
  <si>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</si>
  <si>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</si>
  <si>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</si>
  <si>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</si>
  <si>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</si>
  <si>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</si>
  <si>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</si>
  <si>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</si>
  <si>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</si>
  <si>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</si>
  <si>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</si>
  <si>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</si>
  <si>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</si>
  <si>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</si>
  <si>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</si>
  <si>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</si>
  <si>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</si>
  <si>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</si>
  <si>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</si>
  <si>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</si>
  <si>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</si>
  <si>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</si>
  <si>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</si>
  <si>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</si>
  <si>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</si>
  <si>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</si>
  <si>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</si>
  <si>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</si>
  <si>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</si>
  <si>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</si>
  <si>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</si>
  <si>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</si>
  <si>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</si>
  <si>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</si>
  <si>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</si>
  <si>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</si>
  <si>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</si>
  <si>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</si>
  <si>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</si>
  <si>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</si>
  <si>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</si>
  <si>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</si>
  <si>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</si>
  <si>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</si>
  <si>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</si>
  <si>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</si>
  <si>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</si>
  <si>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</si>
  <si>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</si>
  <si>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</si>
  <si>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</si>
  <si>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</si>
  <si>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</si>
  <si>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</si>
  <si>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</si>
  <si>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</si>
  <si>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</si>
  <si>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</si>
  <si>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</si>
  <si>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</si>
  <si>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</si>
  <si>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</si>
  <si>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</si>
  <si>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</si>
  <si>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</si>
  <si>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</si>
  <si>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</si>
  <si>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</si>
  <si>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</si>
  <si>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</si>
  <si>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</si>
  <si>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</si>
  <si>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</si>
  <si>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</si>
  <si>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</si>
  <si>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</si>
  <si>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</si>
  <si>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</si>
  <si>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</si>
  <si>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</si>
  <si>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</si>
  <si>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</si>
  <si>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</si>
  <si>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</si>
  <si>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</si>
  <si>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</si>
  <si>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</si>
  <si>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</si>
  <si>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</si>
  <si>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</si>
  <si>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</si>
  <si>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</si>
  <si>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</si>
  <si>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</si>
  <si>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</si>
  <si>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</si>
  <si>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</si>
  <si>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</si>
  <si>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</si>
  <si>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</si>
  <si>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</si>
  <si>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</si>
  <si>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</si>
  <si>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</si>
  <si>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</si>
  <si>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</si>
  <si>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</si>
  <si>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</si>
  <si>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</si>
  <si>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</si>
  <si>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</si>
  <si>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</si>
  <si>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</si>
  <si>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</si>
  <si>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</si>
  <si>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</si>
  <si>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</si>
  <si>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</si>
  <si>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</si>
  <si>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</si>
  <si>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</si>
  <si>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</si>
  <si>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</si>
  <si>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</si>
  <si>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</si>
  <si>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</si>
  <si>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</si>
  <si>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</si>
  <si>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</si>
  <si>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</si>
  <si>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</si>
  <si>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</si>
  <si>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</si>
  <si>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</si>
  <si>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</si>
  <si>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</si>
  <si>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</si>
  <si>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</si>
  <si>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</si>
  <si>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</si>
  <si>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</si>
  <si>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</si>
  <si>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</si>
  <si>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</si>
  <si>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</si>
  <si>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</si>
  <si>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</si>
  <si>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</si>
  <si>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</si>
  <si>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</si>
  <si>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</si>
  <si>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</si>
  <si>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</si>
  <si>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</si>
  <si>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</si>
  <si>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</si>
  <si>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</si>
  <si>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</si>
  <si>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</si>
  <si>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</si>
  <si>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</si>
  <si>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</si>
  <si>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</si>
  <si>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</si>
  <si>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</si>
  <si>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</si>
  <si>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</si>
  <si>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</si>
  <si>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</si>
  <si>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</si>
  <si>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</si>
  <si>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</si>
  <si>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</si>
  <si>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</si>
  <si>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</si>
  <si>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</si>
  <si>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</si>
  <si>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</si>
  <si>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</si>
  <si>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</si>
  <si>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</si>
  <si>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</si>
  <si>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</si>
  <si>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</si>
  <si>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</si>
  <si>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</si>
  <si>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</si>
  <si>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</si>
  <si>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</si>
  <si>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</si>
  <si>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</si>
  <si>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</si>
  <si>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</si>
  <si>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</si>
  <si>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</si>
  <si>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</si>
  <si>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</si>
  <si>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</si>
  <si>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</si>
  <si>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</si>
  <si>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</si>
  <si>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</si>
  <si>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</si>
  <si>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</si>
  <si>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</si>
  <si>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</si>
  <si>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</si>
  <si>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</si>
  <si>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</si>
  <si>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</si>
  <si>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</si>
  <si>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</si>
  <si>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</si>
  <si>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</si>
  <si>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</si>
  <si>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</si>
  <si>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</si>
  <si>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</si>
  <si>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</si>
  <si>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</si>
  <si>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</si>
  <si>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</si>
  <si>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</si>
  <si>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</si>
  <si>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</si>
  <si>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</si>
  <si>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</si>
  <si>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</si>
  <si>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</si>
  <si>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</si>
  <si>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</si>
  <si>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</si>
  <si>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</si>
  <si>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</si>
  <si>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</si>
  <si>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</si>
  <si>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</si>
  <si>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</si>
  <si>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</si>
  <si>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</si>
  <si>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</si>
  <si>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</si>
  <si>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</si>
  <si>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</si>
  <si>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</si>
  <si>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</si>
  <si>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</si>
  <si>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</si>
  <si>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</si>
  <si>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</si>
  <si>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</si>
  <si>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</si>
  <si>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</si>
  <si>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</si>
  <si>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</si>
  <si>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</si>
  <si>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</si>
  <si>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</si>
  <si>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</si>
  <si>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</si>
  <si>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</si>
  <si>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</si>
  <si>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</si>
  <si>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</si>
  <si>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</si>
  <si>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</si>
  <si>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</si>
  <si>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</si>
  <si>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</si>
  <si>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</si>
  <si>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</si>
  <si>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</si>
  <si>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</si>
  <si>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</si>
  <si>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</si>
  <si>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</si>
  <si>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</si>
  <si>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</si>
  <si>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</si>
  <si>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</si>
  <si>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</si>
  <si>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</si>
  <si>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</si>
  <si>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</si>
  <si>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</si>
  <si>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</si>
  <si>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</si>
  <si>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</si>
  <si>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</si>
  <si>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</si>
  <si>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</si>
  <si>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</si>
  <si>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</si>
  <si>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</si>
  <si>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</si>
  <si>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</si>
  <si>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</si>
  <si>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</si>
  <si>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</si>
  <si>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</si>
  <si>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</si>
  <si>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</si>
  <si>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</si>
  <si>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</si>
  <si>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</si>
  <si>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</si>
  <si>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</si>
  <si>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</si>
  <si>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</si>
  <si>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</si>
  <si>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</si>
  <si>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</si>
  <si>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</si>
  <si>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</si>
  <si>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</si>
  <si>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</si>
  <si>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</si>
  <si>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</si>
  <si>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</si>
  <si>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</si>
  <si>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</si>
  <si>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</si>
  <si>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</si>
  <si>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</si>
  <si>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</si>
  <si>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</si>
  <si>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</si>
  <si>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</si>
  <si>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</si>
  <si>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</si>
  <si>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</si>
  <si>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</si>
  <si>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</si>
  <si>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</si>
  <si>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</si>
  <si>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</si>
  <si>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</si>
  <si>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</si>
  <si>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</si>
  <si>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</si>
  <si>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</si>
  <si>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</si>
  <si>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</si>
  <si>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</si>
  <si>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</si>
  <si>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</si>
  <si>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</si>
  <si>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</si>
  <si>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</si>
  <si>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</si>
  <si>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</si>
  <si>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</si>
  <si>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</si>
  <si>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</si>
  <si>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</si>
  <si>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</si>
  <si>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</si>
  <si>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</si>
  <si>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</si>
  <si>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</si>
  <si>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</si>
  <si>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</si>
  <si>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</si>
  <si>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</si>
  <si>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</si>
  <si>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</si>
  <si>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</si>
  <si>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</si>
  <si>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</si>
  <si>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</si>
  <si>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</si>
  <si>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</si>
  <si>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</si>
  <si>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</si>
  <si>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</si>
  <si>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</si>
  <si>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</si>
  <si>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</si>
  <si>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</si>
  <si>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</si>
  <si>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</si>
  <si>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</si>
  <si>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</si>
  <si>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</si>
  <si>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</si>
  <si>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</si>
  <si>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</si>
  <si>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</si>
  <si>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</si>
  <si>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</si>
  <si>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</si>
  <si>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</si>
  <si>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</si>
  <si>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</si>
  <si>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</si>
  <si>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</si>
  <si>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</si>
  <si>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</si>
  <si>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</si>
  <si>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</si>
  <si>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</si>
  <si>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</si>
  <si>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</si>
  <si>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</si>
  <si>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</si>
  <si>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</si>
  <si>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</si>
  <si>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</si>
  <si>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</si>
  <si>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</si>
  <si>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</si>
  <si>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</si>
  <si>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</si>
  <si>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</si>
  <si>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</si>
  <si>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</si>
  <si>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</si>
  <si>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</si>
  <si>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</si>
  <si>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</si>
  <si>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</si>
  <si>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</si>
  <si>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</si>
  <si>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</si>
  <si>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</si>
  <si>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</si>
  <si>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</si>
  <si>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</si>
  <si>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</si>
  <si>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</si>
  <si>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</si>
  <si>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</si>
  <si>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</si>
  <si>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</si>
  <si>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</si>
  <si>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</si>
  <si>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</si>
  <si>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</si>
  <si>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</si>
  <si>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</si>
  <si>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</si>
  <si>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</si>
  <si>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</si>
  <si>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</si>
  <si>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</si>
  <si>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</si>
  <si>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</si>
  <si>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</si>
  <si>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</si>
  <si>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</si>
  <si>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</si>
  <si>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</si>
  <si>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</si>
  <si>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</si>
  <si>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</si>
  <si>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</si>
  <si>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</si>
  <si>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</si>
  <si>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</si>
  <si>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</si>
  <si>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</si>
  <si>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</si>
  <si>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</si>
  <si>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</si>
  <si>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</si>
  <si>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</si>
  <si>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</si>
  <si>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</si>
  <si>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</si>
  <si>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</si>
  <si>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</si>
  <si>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</si>
  <si>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</si>
  <si>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</si>
  <si>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</si>
  <si>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</si>
  <si>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</si>
  <si>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</si>
  <si>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</si>
  <si>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</si>
  <si>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</si>
  <si>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</si>
  <si>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</si>
  <si>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</si>
  <si>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</si>
  <si>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</si>
  <si>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</si>
  <si>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</si>
  <si>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</si>
  <si>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</si>
  <si>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</si>
  <si>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</si>
  <si>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</si>
  <si>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</si>
  <si>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</si>
  <si>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</si>
  <si>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</si>
  <si>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</si>
  <si>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</si>
  <si>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</si>
  <si>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</si>
  <si>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</si>
  <si>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</si>
  <si>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</si>
  <si>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</si>
  <si>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</si>
  <si>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</si>
  <si>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</si>
  <si>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</si>
  <si>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</si>
  <si>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</si>
  <si>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</si>
  <si>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</si>
  <si>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</si>
  <si>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</si>
  <si>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</si>
  <si>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</si>
  <si>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</si>
  <si>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</si>
  <si>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</si>
  <si>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</si>
  <si>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</si>
  <si>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</si>
  <si>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</si>
  <si>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</si>
  <si>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</si>
  <si>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</si>
  <si>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</si>
  <si>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</si>
  <si>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</si>
  <si>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</si>
  <si>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</si>
  <si>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</si>
  <si>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</si>
  <si>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</si>
  <si>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</si>
  <si>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</si>
  <si>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</si>
  <si>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</si>
  <si>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</si>
  <si>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</si>
  <si>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</si>
  <si>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</si>
  <si>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</si>
  <si>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</si>
  <si>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Žitište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</si>
</sst>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188</c:v>
                </c:pt>
                <c:pt idx="1">
                  <c:v>243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180</c:v>
                </c:pt>
                <c:pt idx="1">
                  <c:v>224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584"/>
        <c:axId val="191878656"/>
      </c:barChart>
      <c:catAx>
        <c:axId val="1916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8656"/>
        <c:crosses val="autoZero"/>
        <c:auto val="1"/>
        <c:lblAlgn val="ctr"/>
        <c:lblOffset val="100"/>
        <c:noMultiLvlLbl val="0"/>
      </c:catAx>
      <c:valAx>
        <c:axId val="19187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5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1604</c:v>
                </c:pt>
                <c:pt idx="1">
                  <c:v>1422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960"/>
        <c:axId val="200714496"/>
      </c:barChart>
      <c:catAx>
        <c:axId val="2007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496"/>
        <c:crosses val="autoZero"/>
        <c:auto val="1"/>
        <c:lblAlgn val="ctr"/>
        <c:lblOffset val="100"/>
        <c:noMultiLvlLbl val="0"/>
      </c:catAx>
      <c:valAx>
        <c:axId val="2007144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96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280"/>
        <c:axId val="200914816"/>
      </c:barChart>
      <c:catAx>
        <c:axId val="200913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816"/>
        <c:crosses val="autoZero"/>
        <c:auto val="1"/>
        <c:lblAlgn val="ctr"/>
        <c:lblOffset val="100"/>
        <c:noMultiLvlLbl val="0"/>
      </c:catAx>
      <c:valAx>
        <c:axId val="2009148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31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560"/>
        <c:axId val="201092096"/>
      </c:barChart>
      <c:catAx>
        <c:axId val="201090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2096"/>
        <c:crosses val="autoZero"/>
        <c:auto val="1"/>
        <c:lblAlgn val="ctr"/>
        <c:lblOffset val="100"/>
        <c:noMultiLvlLbl val="0"/>
      </c:catAx>
      <c:valAx>
        <c:axId val="2010920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4558</c:v>
                </c:pt>
                <c:pt idx="1">
                  <c:v>4333</c:v>
                </c:pt>
                <c:pt idx="2">
                  <c:v>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408"/>
        <c:axId val="201602944"/>
      </c:barChart>
      <c:catAx>
        <c:axId val="2016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944"/>
        <c:crosses val="autoZero"/>
        <c:auto val="1"/>
        <c:lblAlgn val="ctr"/>
        <c:lblOffset val="100"/>
        <c:noMultiLvlLbl val="0"/>
      </c:catAx>
      <c:valAx>
        <c:axId val="20160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408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17.644006227296316</c:v>
                </c:pt>
                <c:pt idx="1">
                  <c:v>59.937727036844834</c:v>
                </c:pt>
                <c:pt idx="2">
                  <c:v>22.418266735858847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280"/>
        <c:axId val="202418816"/>
      </c:barChart>
      <c:catAx>
        <c:axId val="20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816"/>
        <c:crosses val="autoZero"/>
        <c:auto val="1"/>
        <c:lblAlgn val="ctr"/>
        <c:lblOffset val="100"/>
        <c:noMultiLvlLbl val="0"/>
      </c:catAx>
      <c:valAx>
        <c:axId val="20241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3568"/>
        <c:axId val="316989824"/>
      </c:barChart>
      <c:catAx>
        <c:axId val="28537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6989824"/>
        <c:crosses val="autoZero"/>
        <c:auto val="1"/>
        <c:lblAlgn val="ctr"/>
        <c:lblOffset val="100"/>
        <c:noMultiLvlLbl val="0"/>
      </c:catAx>
      <c:valAx>
        <c:axId val="3169898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35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91.4</c:v>
                </c:pt>
                <c:pt idx="1">
                  <c:v>96.7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83.3</c:v>
                </c:pt>
                <c:pt idx="1">
                  <c:v>100</c:v>
                </c:pt>
                <c:pt idx="2">
                  <c:v>76.3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302080"/>
        <c:axId val="468361600"/>
      </c:barChart>
      <c:catAx>
        <c:axId val="4683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61600"/>
        <c:crosses val="autoZero"/>
        <c:auto val="1"/>
        <c:lblAlgn val="ctr"/>
        <c:lblOffset val="100"/>
        <c:noMultiLvlLbl val="0"/>
      </c:catAx>
      <c:valAx>
        <c:axId val="468361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020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606</c:v>
                </c:pt>
                <c:pt idx="1">
                  <c:v>583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371712"/>
        <c:axId val="468474112"/>
      </c:barChart>
      <c:catAx>
        <c:axId val="4683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474112"/>
        <c:crosses val="autoZero"/>
        <c:auto val="1"/>
        <c:lblAlgn val="ctr"/>
        <c:lblOffset val="100"/>
        <c:noMultiLvlLbl val="0"/>
      </c:catAx>
      <c:valAx>
        <c:axId val="46847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71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9303680"/>
        <c:axId val="469312640"/>
      </c:barChart>
      <c:catAx>
        <c:axId val="4693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312640"/>
        <c:crosses val="autoZero"/>
        <c:auto val="1"/>
        <c:lblAlgn val="ctr"/>
        <c:lblOffset val="100"/>
        <c:noMultiLvlLbl val="0"/>
      </c:catAx>
      <c:valAx>
        <c:axId val="46931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30368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424"/>
        <c:axId val="192418176"/>
      </c:barChart>
      <c:catAx>
        <c:axId val="19239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176"/>
        <c:crosses val="autoZero"/>
        <c:auto val="1"/>
        <c:lblAlgn val="ctr"/>
        <c:lblOffset val="100"/>
        <c:noMultiLvlLbl val="0"/>
      </c:catAx>
      <c:valAx>
        <c:axId val="19241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4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21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59</c:v>
                </c:pt>
                <c:pt idx="1">
                  <c:v>38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9988096"/>
        <c:axId val="469989632"/>
      </c:barChart>
      <c:catAx>
        <c:axId val="46998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89632"/>
        <c:crosses val="autoZero"/>
        <c:auto val="1"/>
        <c:lblAlgn val="ctr"/>
        <c:lblOffset val="100"/>
        <c:noMultiLvlLbl val="0"/>
      </c:catAx>
      <c:valAx>
        <c:axId val="46998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88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2.2611016383720068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2.5279857661798504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2.4167840462599157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2.520572318185188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2.0905923344947737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2.5724664541478242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2.4835050782118762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2.9579657498702647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3.8920601971977167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4.4332419008080661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4.0329157090963008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3.7956853732671068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3.4917340054859518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2.3574764623026172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1.9571502705908517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1.0749499592260359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5948544"/>
        <c:axId val="475967488"/>
      </c:barChart>
      <c:catAx>
        <c:axId val="4759485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5967488"/>
        <c:crosses val="autoZero"/>
        <c:auto val="1"/>
        <c:lblAlgn val="ctr"/>
        <c:lblOffset val="100"/>
        <c:noMultiLvlLbl val="0"/>
      </c:catAx>
      <c:valAx>
        <c:axId val="4759674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5948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2.2981688783453182</c:v>
                </c:pt>
                <c:pt idx="1">
                  <c:v>2.6169471421157979</c:v>
                </c:pt>
                <c:pt idx="2">
                  <c:v>2.3797168062866039</c:v>
                </c:pt>
                <c:pt idx="3">
                  <c:v>2.5947067981318113</c:v>
                </c:pt>
                <c:pt idx="4">
                  <c:v>2.4983319742012009</c:v>
                </c:pt>
                <c:pt idx="5">
                  <c:v>2.3871302542812662</c:v>
                </c:pt>
                <c:pt idx="6">
                  <c:v>3.0098598858329009</c:v>
                </c:pt>
                <c:pt idx="7">
                  <c:v>3.2915709096300692</c:v>
                </c:pt>
                <c:pt idx="8">
                  <c:v>3.0246867818222256</c:v>
                </c:pt>
                <c:pt idx="9">
                  <c:v>3.3360515975980429</c:v>
                </c:pt>
                <c:pt idx="10">
                  <c:v>3.93654088516569</c:v>
                </c:pt>
                <c:pt idx="11">
                  <c:v>4.3442805248721186</c:v>
                </c:pt>
                <c:pt idx="12">
                  <c:v>4.233078804952183</c:v>
                </c:pt>
                <c:pt idx="13">
                  <c:v>3.93654088516569</c:v>
                </c:pt>
                <c:pt idx="14">
                  <c:v>2.7652161020090444</c:v>
                </c:pt>
                <c:pt idx="15">
                  <c:v>1.564237526873749</c:v>
                </c:pt>
                <c:pt idx="16">
                  <c:v>0.95633479131143895</c:v>
                </c:pt>
                <c:pt idx="17">
                  <c:v>0.51894135962636223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7032832"/>
        <c:axId val="477035136"/>
      </c:barChart>
      <c:catAx>
        <c:axId val="4770328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7035136"/>
        <c:crosses val="autoZero"/>
        <c:auto val="1"/>
        <c:lblAlgn val="ctr"/>
        <c:lblOffset val="100"/>
        <c:noMultiLvlLbl val="0"/>
      </c:catAx>
      <c:valAx>
        <c:axId val="4770351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703283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0.3461405330564209</c:v>
                </c:pt>
                <c:pt idx="1">
                  <c:v>0.21111893033075299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2.8902734510211148</c:v>
                </c:pt>
                <c:pt idx="1">
                  <c:v>1.4602392681210414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10.643821391484941</c:v>
                </c:pt>
                <c:pt idx="1">
                  <c:v>6.3335679099225901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30.858428521979924</c:v>
                </c:pt>
                <c:pt idx="1">
                  <c:v>26.38986629134412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44.09830391138803</c:v>
                </c:pt>
                <c:pt idx="1">
                  <c:v>57.301196340605209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3.9633091034960195</c:v>
                </c:pt>
                <c:pt idx="1">
                  <c:v>2.7797325826882475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7.1997230875735552</c:v>
                </c:pt>
                <c:pt idx="1">
                  <c:v>5.5242786769880361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1311360"/>
        <c:axId val="481313152"/>
      </c:barChart>
      <c:catAx>
        <c:axId val="48131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313152"/>
        <c:crosses val="autoZero"/>
        <c:auto val="1"/>
        <c:lblAlgn val="ctr"/>
        <c:lblOffset val="100"/>
        <c:noMultiLvlLbl val="0"/>
      </c:catAx>
      <c:valAx>
        <c:axId val="481313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3113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29.958463136033231</c:v>
                </c:pt>
                <c:pt idx="1">
                  <c:v>25.492610837438423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39.131187262028384</c:v>
                </c:pt>
                <c:pt idx="1">
                  <c:v>49.384236453201972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30.564209068881965</c:v>
                </c:pt>
                <c:pt idx="1">
                  <c:v>24.771287825475017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0.3461405330564209</c:v>
                </c:pt>
                <c:pt idx="1">
                  <c:v>0.35186488388458831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4482048"/>
        <c:axId val="485868288"/>
      </c:barChart>
      <c:catAx>
        <c:axId val="48448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868288"/>
        <c:crosses val="autoZero"/>
        <c:auto val="1"/>
        <c:lblAlgn val="ctr"/>
        <c:lblOffset val="100"/>
        <c:noMultiLvlLbl val="0"/>
      </c:catAx>
      <c:valAx>
        <c:axId val="485868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4482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18</c:v>
                </c:pt>
                <c:pt idx="4">
                  <c:v>20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7693696"/>
        <c:axId val="487704448"/>
      </c:barChart>
      <c:catAx>
        <c:axId val="487693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704448"/>
        <c:crosses val="autoZero"/>
        <c:auto val="1"/>
        <c:lblAlgn val="ctr"/>
        <c:lblOffset val="100"/>
        <c:noMultiLvlLbl val="0"/>
      </c:catAx>
      <c:valAx>
        <c:axId val="487704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769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1.52</c:v>
                </c:pt>
                <c:pt idx="1">
                  <c:v>0.75</c:v>
                </c:pt>
                <c:pt idx="3">
                  <c:v>0.84</c:v>
                </c:pt>
                <c:pt idx="4">
                  <c:v>1.21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8856960"/>
        <c:axId val="488984576"/>
      </c:barChart>
      <c:catAx>
        <c:axId val="488856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8984576"/>
        <c:crosses val="autoZero"/>
        <c:auto val="1"/>
        <c:lblAlgn val="ctr"/>
        <c:lblOffset val="100"/>
        <c:noMultiLvlLbl val="0"/>
      </c:catAx>
      <c:valAx>
        <c:axId val="48898457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885696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60.609103078982599</c:v>
                </c:pt>
                <c:pt idx="2">
                  <c:v>16.644606221045667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39.390896921017401</c:v>
                </c:pt>
                <c:pt idx="2">
                  <c:v>83.355393778954337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9203200"/>
        <c:axId val="489204736"/>
      </c:barChart>
      <c:catAx>
        <c:axId val="489203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204736"/>
        <c:crosses val="autoZero"/>
        <c:auto val="1"/>
        <c:lblAlgn val="ctr"/>
        <c:lblOffset val="100"/>
        <c:noMultiLvlLbl val="0"/>
      </c:catAx>
      <c:valAx>
        <c:axId val="489204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2032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18.3</c:v>
                </c:pt>
                <c:pt idx="1">
                  <c:v>47.6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9315328"/>
        <c:axId val="489327232"/>
      </c:barChart>
      <c:catAx>
        <c:axId val="4893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327232"/>
        <c:crosses val="autoZero"/>
        <c:auto val="1"/>
        <c:lblAlgn val="ctr"/>
        <c:lblOffset val="100"/>
        <c:noMultiLvlLbl val="0"/>
      </c:catAx>
      <c:valAx>
        <c:axId val="48932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31532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65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63</c:v>
                </c:pt>
                <c:pt idx="1">
                  <c:v>69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9859712"/>
        <c:axId val="489873792"/>
      </c:barChart>
      <c:catAx>
        <c:axId val="4898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9873792"/>
        <c:crosses val="autoZero"/>
        <c:auto val="1"/>
        <c:lblAlgn val="ctr"/>
        <c:lblOffset val="100"/>
        <c:noMultiLvlLbl val="0"/>
      </c:catAx>
      <c:valAx>
        <c:axId val="489873792"/>
        <c:scaling>
          <c:orientation val="minMax"/>
          <c:max val="2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985971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844</c:v>
                </c:pt>
                <c:pt idx="1">
                  <c:v>779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799</c:v>
                </c:pt>
                <c:pt idx="1">
                  <c:v>705</c:v>
                </c:pt>
                <c:pt idx="2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8320"/>
        <c:axId val="192844928"/>
      </c:barChart>
      <c:catAx>
        <c:axId val="1925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928"/>
        <c:crosses val="autoZero"/>
        <c:auto val="1"/>
        <c:lblAlgn val="ctr"/>
        <c:lblOffset val="100"/>
        <c:noMultiLvlLbl val="0"/>
      </c:catAx>
      <c:valAx>
        <c:axId val="192844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8320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155</c:v>
                </c:pt>
                <c:pt idx="1">
                  <c:v>178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173</c:v>
                </c:pt>
                <c:pt idx="1">
                  <c:v>180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100992"/>
        <c:axId val="490110976"/>
      </c:barChart>
      <c:catAx>
        <c:axId val="49010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110976"/>
        <c:crosses val="autoZero"/>
        <c:auto val="1"/>
        <c:lblAlgn val="ctr"/>
        <c:lblOffset val="100"/>
        <c:noMultiLvlLbl val="0"/>
      </c:catAx>
      <c:valAx>
        <c:axId val="490110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100992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31.647561249719036</c:v>
                </c:pt>
                <c:pt idx="1">
                  <c:v>29.06746031746032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29.939312204989889</c:v>
                </c:pt>
                <c:pt idx="1">
                  <c:v>29.960317460317459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16.385704652730951</c:v>
                </c:pt>
                <c:pt idx="1">
                  <c:v>17.361111111111111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12.497190379860642</c:v>
                </c:pt>
                <c:pt idx="1">
                  <c:v>12.797619047619047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5.8215329287480335</c:v>
                </c:pt>
                <c:pt idx="1">
                  <c:v>7.0436507936507935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3.7086985839514495</c:v>
                </c:pt>
                <c:pt idx="1">
                  <c:v>3.7698412698412698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91056128"/>
        <c:axId val="491070208"/>
      </c:barChart>
      <c:catAx>
        <c:axId val="4910561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1070208"/>
        <c:crosses val="autoZero"/>
        <c:auto val="1"/>
        <c:lblAlgn val="ctr"/>
        <c:lblOffset val="100"/>
        <c:noMultiLvlLbl val="0"/>
      </c:catAx>
      <c:valAx>
        <c:axId val="491070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0561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50.94</c:v>
                </c:pt>
                <c:pt idx="1">
                  <c:v>39.04</c:v>
                </c:pt>
                <c:pt idx="2">
                  <c:v>7.54</c:v>
                </c:pt>
                <c:pt idx="3">
                  <c:v>1.9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54.92</c:v>
                </c:pt>
                <c:pt idx="1">
                  <c:v>33.18</c:v>
                </c:pt>
                <c:pt idx="2">
                  <c:v>8.82</c:v>
                </c:pt>
                <c:pt idx="3">
                  <c:v>2.35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91116032"/>
        <c:axId val="491117952"/>
      </c:barChart>
      <c:catAx>
        <c:axId val="49111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17952"/>
        <c:crosses val="autoZero"/>
        <c:auto val="1"/>
        <c:lblAlgn val="ctr"/>
        <c:lblOffset val="100"/>
        <c:noMultiLvlLbl val="0"/>
      </c:catAx>
      <c:valAx>
        <c:axId val="49111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160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54746</c:v>
                </c:pt>
                <c:pt idx="1">
                  <c:v>61004</c:v>
                </c:pt>
                <c:pt idx="2">
                  <c:v>70581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133568"/>
        <c:axId val="491136128"/>
      </c:barChart>
      <c:catAx>
        <c:axId val="49113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36128"/>
        <c:crosses val="autoZero"/>
        <c:auto val="1"/>
        <c:lblAlgn val="ctr"/>
        <c:lblOffset val="100"/>
        <c:noMultiLvlLbl val="0"/>
      </c:catAx>
      <c:valAx>
        <c:axId val="491136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3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1492</c:v>
                </c:pt>
                <c:pt idx="1">
                  <c:v>1466</c:v>
                </c:pt>
                <c:pt idx="2">
                  <c:v>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2408</c:v>
                </c:pt>
                <c:pt idx="1">
                  <c:v>2403</c:v>
                </c:pt>
                <c:pt idx="2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149568"/>
        <c:axId val="491151360"/>
      </c:barChart>
      <c:catAx>
        <c:axId val="49114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51360"/>
        <c:crosses val="autoZero"/>
        <c:auto val="1"/>
        <c:lblAlgn val="ctr"/>
        <c:lblOffset val="100"/>
        <c:noMultiLvlLbl val="0"/>
      </c:catAx>
      <c:valAx>
        <c:axId val="49115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14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15.8</c:v>
                </c:pt>
                <c:pt idx="1">
                  <c:v>23.6</c:v>
                </c:pt>
                <c:pt idx="2">
                  <c:v>1.9</c:v>
                </c:pt>
                <c:pt idx="3">
                  <c:v>58.699999999999996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59.566787003610109</c:v>
                </c:pt>
                <c:pt idx="1">
                  <c:v>58.687258687258691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40.433212996389891</c:v>
                </c:pt>
                <c:pt idx="1">
                  <c:v>41.312741312741316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92260736"/>
        <c:axId val="492272256"/>
      </c:barChart>
      <c:catAx>
        <c:axId val="492260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72256"/>
        <c:crosses val="autoZero"/>
        <c:auto val="1"/>
        <c:lblAlgn val="ctr"/>
        <c:lblOffset val="100"/>
        <c:noMultiLvlLbl val="0"/>
      </c:catAx>
      <c:valAx>
        <c:axId val="4922722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2607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3131648"/>
        <c:axId val="493133184"/>
      </c:barChart>
      <c:catAx>
        <c:axId val="4931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133184"/>
        <c:crosses val="autoZero"/>
        <c:auto val="1"/>
        <c:lblAlgn val="ctr"/>
        <c:lblOffset val="100"/>
        <c:noMultiLvlLbl val="0"/>
      </c:catAx>
      <c:valAx>
        <c:axId val="49313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13164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</c:v>
                </c:pt>
                <c:pt idx="1">
                  <c:v>8.9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3901312"/>
        <c:axId val="493903232"/>
      </c:barChart>
      <c:catAx>
        <c:axId val="49390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903232"/>
        <c:crosses val="autoZero"/>
        <c:auto val="1"/>
        <c:lblAlgn val="ctr"/>
        <c:lblOffset val="100"/>
        <c:noMultiLvlLbl val="0"/>
      </c:catAx>
      <c:valAx>
        <c:axId val="49390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3901312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20.7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4230144"/>
        <c:axId val="494240512"/>
      </c:barChart>
      <c:catAx>
        <c:axId val="49423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240512"/>
        <c:crosses val="autoZero"/>
        <c:auto val="1"/>
        <c:lblAlgn val="ctr"/>
        <c:lblOffset val="100"/>
        <c:noMultiLvlLbl val="0"/>
      </c:catAx>
      <c:valAx>
        <c:axId val="49424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230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16.8</c:v>
                </c:pt>
                <c:pt idx="1">
                  <c:v>53.8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94355968"/>
        <c:axId val="494357504"/>
      </c:barChart>
      <c:catAx>
        <c:axId val="4943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357504"/>
        <c:crosses val="autoZero"/>
        <c:auto val="1"/>
        <c:lblAlgn val="ctr"/>
        <c:lblOffset val="100"/>
        <c:noMultiLvlLbl val="0"/>
      </c:catAx>
      <c:valAx>
        <c:axId val="49435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4355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6.9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4558592"/>
        <c:axId val="494569344"/>
      </c:barChart>
      <c:catAx>
        <c:axId val="49455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569344"/>
        <c:crosses val="autoZero"/>
        <c:auto val="1"/>
        <c:lblAlgn val="ctr"/>
        <c:lblOffset val="100"/>
        <c:noMultiLvlLbl val="0"/>
      </c:catAx>
      <c:valAx>
        <c:axId val="49456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5585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55.4</c:v>
                </c:pt>
                <c:pt idx="1">
                  <c:v>55.8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44.6</c:v>
                </c:pt>
                <c:pt idx="1">
                  <c:v>44.2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317142144"/>
        <c:axId val="317143680"/>
      </c:barChart>
      <c:catAx>
        <c:axId val="3171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143680"/>
        <c:crosses val="autoZero"/>
        <c:auto val="1"/>
        <c:lblAlgn val="ctr"/>
        <c:lblOffset val="100"/>
        <c:noMultiLvlLbl val="0"/>
      </c:catAx>
      <c:valAx>
        <c:axId val="3171436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3171421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583</c:v>
                </c:pt>
                <c:pt idx="1">
                  <c:v>788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52</c:v>
                </c:pt>
                <c:pt idx="1">
                  <c:v>96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174528"/>
        <c:axId val="317176064"/>
      </c:barChart>
      <c:catAx>
        <c:axId val="317174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176064"/>
        <c:crosses val="autoZero"/>
        <c:auto val="1"/>
        <c:lblAlgn val="ctr"/>
        <c:lblOffset val="100"/>
        <c:noMultiLvlLbl val="0"/>
      </c:catAx>
      <c:valAx>
        <c:axId val="317176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17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4395</c:v>
                </c:pt>
                <c:pt idx="1">
                  <c:v>3190</c:v>
                </c:pt>
                <c:pt idx="2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149</c:v>
                </c:pt>
                <c:pt idx="1">
                  <c:v>339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591936"/>
        <c:axId val="317593472"/>
      </c:barChart>
      <c:catAx>
        <c:axId val="31759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593472"/>
        <c:crosses val="autoZero"/>
        <c:auto val="1"/>
        <c:lblAlgn val="ctr"/>
        <c:lblOffset val="100"/>
        <c:noMultiLvlLbl val="0"/>
      </c:catAx>
      <c:valAx>
        <c:axId val="3175934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591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7.5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2.9</c:v>
                </c:pt>
                <c:pt idx="1">
                  <c:v>3.5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7620224"/>
        <c:axId val="317621760"/>
      </c:barChart>
      <c:catAx>
        <c:axId val="31762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621760"/>
        <c:crosses val="autoZero"/>
        <c:auto val="1"/>
        <c:lblAlgn val="ctr"/>
        <c:lblOffset val="100"/>
        <c:noMultiLvlLbl val="0"/>
      </c:catAx>
      <c:valAx>
        <c:axId val="3176217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62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20.5</c:v>
                </c:pt>
                <c:pt idx="1">
                  <c:v>20.399999999999999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32.4</c:v>
                </c:pt>
                <c:pt idx="1">
                  <c:v>32.9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7644160"/>
        <c:axId val="317650048"/>
      </c:barChart>
      <c:catAx>
        <c:axId val="31764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650048"/>
        <c:crosses val="autoZero"/>
        <c:auto val="1"/>
        <c:lblAlgn val="ctr"/>
        <c:lblOffset val="100"/>
        <c:noMultiLvlLbl val="0"/>
      </c:catAx>
      <c:valAx>
        <c:axId val="3176500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7644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114.539</c:v>
                </c:pt>
                <c:pt idx="1">
                  <c:v>114.539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061568"/>
        <c:axId val="318071552"/>
      </c:barChart>
      <c:catAx>
        <c:axId val="318061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71552"/>
        <c:crosses val="autoZero"/>
        <c:auto val="1"/>
        <c:lblAlgn val="ctr"/>
        <c:lblOffset val="100"/>
        <c:noMultiLvlLbl val="0"/>
      </c:catAx>
      <c:valAx>
        <c:axId val="318071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61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145.24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081280"/>
        <c:axId val="318083072"/>
      </c:barChart>
      <c:catAx>
        <c:axId val="31808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83072"/>
        <c:crosses val="autoZero"/>
        <c:auto val="1"/>
        <c:lblAlgn val="ctr"/>
        <c:lblOffset val="100"/>
        <c:noMultiLvlLbl val="0"/>
      </c:catAx>
      <c:valAx>
        <c:axId val="31808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81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99</c:v>
                </c:pt>
                <c:pt idx="1">
                  <c:v>110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092800"/>
        <c:axId val="318094336"/>
      </c:barChart>
      <c:catAx>
        <c:axId val="3180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094336"/>
        <c:crosses val="autoZero"/>
        <c:auto val="1"/>
        <c:lblAlgn val="ctr"/>
        <c:lblOffset val="100"/>
        <c:noMultiLvlLbl val="0"/>
      </c:catAx>
      <c:valAx>
        <c:axId val="31809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0928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57.6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26.5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280"/>
        <c:axId val="193715200"/>
      </c:barChart>
      <c:catAx>
        <c:axId val="193713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200"/>
        <c:crosses val="autoZero"/>
        <c:auto val="1"/>
        <c:lblAlgn val="ctr"/>
        <c:lblOffset val="100"/>
        <c:noMultiLvlLbl val="0"/>
      </c:catAx>
      <c:valAx>
        <c:axId val="1937152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2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188</c:v>
                </c:pt>
                <c:pt idx="1">
                  <c:v>243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180</c:v>
                </c:pt>
                <c:pt idx="1">
                  <c:v>224</c:v>
                </c:pt>
                <c:pt idx="2">
                  <c:v>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232"/>
        <c:axId val="58862976"/>
      </c:barChart>
      <c:catAx>
        <c:axId val="58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862976"/>
        <c:crosses val="autoZero"/>
        <c:auto val="1"/>
        <c:lblAlgn val="ctr"/>
        <c:lblOffset val="100"/>
        <c:noMultiLvlLbl val="0"/>
      </c:catAx>
      <c:valAx>
        <c:axId val="58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2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55</c:v>
                </c:pt>
                <c:pt idx="1">
                  <c:v>72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17</c:v>
                </c:pt>
                <c:pt idx="1">
                  <c:v>25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952"/>
        <c:axId val="59615488"/>
      </c:barChart>
      <c:catAx>
        <c:axId val="5961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5488"/>
        <c:crosses val="autoZero"/>
        <c:auto val="1"/>
        <c:lblAlgn val="ctr"/>
        <c:lblOffset val="100"/>
        <c:noMultiLvlLbl val="0"/>
      </c:catAx>
      <c:valAx>
        <c:axId val="59615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844</c:v>
                </c:pt>
                <c:pt idx="1">
                  <c:v>779</c:v>
                </c:pt>
                <c:pt idx="2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799</c:v>
                </c:pt>
                <c:pt idx="1">
                  <c:v>705</c:v>
                </c:pt>
                <c:pt idx="2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74208"/>
        <c:axId val="146377344"/>
      </c:barChart>
      <c:catAx>
        <c:axId val="134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344"/>
        <c:crosses val="autoZero"/>
        <c:auto val="1"/>
        <c:lblAlgn val="ctr"/>
        <c:lblOffset val="100"/>
        <c:noMultiLvlLbl val="0"/>
      </c:catAx>
      <c:valAx>
        <c:axId val="146377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742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16.8</c:v>
                </c:pt>
                <c:pt idx="1">
                  <c:v>53.8</c:v>
                </c:pt>
                <c:pt idx="2">
                  <c:v>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</c:v>
                </c:pt>
                <c:pt idx="1">
                  <c:v>17.600000000000001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57.6</c:v>
                </c:pt>
                <c:pt idx="1">
                  <c:v>49.9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26.5</c:v>
                </c:pt>
                <c:pt idx="1">
                  <c:v>32.5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0640"/>
        <c:axId val="147282176"/>
      </c:barChart>
      <c:catAx>
        <c:axId val="147280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176"/>
        <c:crosses val="autoZero"/>
        <c:auto val="1"/>
        <c:lblAlgn val="ctr"/>
        <c:lblOffset val="100"/>
        <c:noMultiLvlLbl val="0"/>
      </c:catAx>
      <c:valAx>
        <c:axId val="147282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0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55.4</c:v>
                </c:pt>
                <c:pt idx="1">
                  <c:v>55.8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44.6</c:v>
                </c:pt>
                <c:pt idx="1">
                  <c:v>44.2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1808"/>
        <c:axId val="148953344"/>
      </c:barChart>
      <c:catAx>
        <c:axId val="1489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344"/>
        <c:crosses val="autoZero"/>
        <c:auto val="1"/>
        <c:lblAlgn val="ctr"/>
        <c:lblOffset val="100"/>
        <c:noMultiLvlLbl val="0"/>
      </c:catAx>
      <c:valAx>
        <c:axId val="148953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18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088"/>
        <c:axId val="150274816"/>
      </c:barChart>
      <c:catAx>
        <c:axId val="150169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4816"/>
        <c:crosses val="autoZero"/>
        <c:auto val="1"/>
        <c:lblAlgn val="ctr"/>
        <c:lblOffset val="100"/>
        <c:noMultiLvlLbl val="0"/>
      </c:catAx>
      <c:valAx>
        <c:axId val="150274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6816"/>
        <c:axId val="150321408"/>
      </c:barChart>
      <c:catAx>
        <c:axId val="15030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408"/>
        <c:crosses val="autoZero"/>
        <c:auto val="1"/>
        <c:lblAlgn val="ctr"/>
        <c:lblOffset val="100"/>
        <c:noMultiLvlLbl val="0"/>
      </c:catAx>
      <c:valAx>
        <c:axId val="15032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68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6288"/>
        <c:axId val="150402176"/>
      </c:barChart>
      <c:catAx>
        <c:axId val="15039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176"/>
        <c:crosses val="autoZero"/>
        <c:auto val="1"/>
        <c:lblAlgn val="ctr"/>
        <c:lblOffset val="100"/>
        <c:noMultiLvlLbl val="0"/>
      </c:catAx>
      <c:valAx>
        <c:axId val="1504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6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1153</c:v>
                </c:pt>
                <c:pt idx="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016"/>
        <c:axId val="151127552"/>
      </c:barChart>
      <c:catAx>
        <c:axId val="15112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552"/>
        <c:crosses val="autoZero"/>
        <c:auto val="1"/>
        <c:lblAlgn val="ctr"/>
        <c:lblOffset val="100"/>
        <c:noMultiLvlLbl val="0"/>
      </c:catAx>
      <c:valAx>
        <c:axId val="151127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256"/>
        <c:axId val="193858944"/>
      </c:barChart>
      <c:catAx>
        <c:axId val="19385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944"/>
        <c:crosses val="autoZero"/>
        <c:auto val="1"/>
        <c:lblAlgn val="ctr"/>
        <c:lblOffset val="100"/>
        <c:noMultiLvlLbl val="0"/>
      </c:catAx>
      <c:valAx>
        <c:axId val="1938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2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1604</c:v>
                </c:pt>
                <c:pt idx="1">
                  <c:v>1422</c:v>
                </c:pt>
                <c:pt idx="2">
                  <c:v>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280"/>
        <c:axId val="151266816"/>
      </c:barChart>
      <c:catAx>
        <c:axId val="151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816"/>
        <c:crosses val="autoZero"/>
        <c:auto val="1"/>
        <c:lblAlgn val="ctr"/>
        <c:lblOffset val="100"/>
        <c:noMultiLvlLbl val="0"/>
      </c:catAx>
      <c:valAx>
        <c:axId val="151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024"/>
        <c:axId val="151359488"/>
      </c:barChart>
      <c:catAx>
        <c:axId val="15134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488"/>
        <c:crosses val="autoZero"/>
        <c:auto val="1"/>
        <c:lblAlgn val="ctr"/>
        <c:lblOffset val="100"/>
        <c:noMultiLvlLbl val="0"/>
      </c:catAx>
      <c:valAx>
        <c:axId val="151359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17</c:v>
                </c:pt>
                <c:pt idx="1">
                  <c:v>15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3040"/>
        <c:axId val="151480576"/>
      </c:barChart>
      <c:catAx>
        <c:axId val="1514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576"/>
        <c:crosses val="autoZero"/>
        <c:auto val="1"/>
        <c:lblAlgn val="ctr"/>
        <c:lblOffset val="100"/>
        <c:noMultiLvlLbl val="0"/>
      </c:catAx>
      <c:valAx>
        <c:axId val="15148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31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77408"/>
        <c:axId val="152992384"/>
      </c:barChart>
      <c:catAx>
        <c:axId val="152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auto val="1"/>
        <c:lblAlgn val="ctr"/>
        <c:lblOffset val="100"/>
        <c:noMultiLvlLbl val="0"/>
      </c:catAx>
      <c:valAx>
        <c:axId val="1529923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114.539</c:v>
                </c:pt>
                <c:pt idx="1">
                  <c:v>114.539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064"/>
        <c:axId val="153436544"/>
      </c:barChart>
      <c:catAx>
        <c:axId val="1533200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544"/>
        <c:crosses val="autoZero"/>
        <c:auto val="1"/>
        <c:lblAlgn val="ctr"/>
        <c:lblOffset val="100"/>
        <c:noMultiLvlLbl val="0"/>
      </c:catAx>
      <c:valAx>
        <c:axId val="153436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4558</c:v>
                </c:pt>
                <c:pt idx="1">
                  <c:v>4333</c:v>
                </c:pt>
                <c:pt idx="2">
                  <c:v>4335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384"/>
        <c:axId val="153514368"/>
      </c:barChart>
      <c:catAx>
        <c:axId val="15350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4368"/>
        <c:crosses val="autoZero"/>
        <c:auto val="1"/>
        <c:lblAlgn val="ctr"/>
        <c:lblOffset val="100"/>
        <c:noMultiLvlLbl val="0"/>
      </c:catAx>
      <c:valAx>
        <c:axId val="153514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6.9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240"/>
        <c:axId val="153760128"/>
      </c:barChart>
      <c:catAx>
        <c:axId val="15375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128"/>
        <c:crosses val="autoZero"/>
        <c:auto val="1"/>
        <c:lblAlgn val="ctr"/>
        <c:lblOffset val="100"/>
        <c:noMultiLvlLbl val="0"/>
      </c:catAx>
      <c:valAx>
        <c:axId val="1537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18.3</c:v>
                </c:pt>
                <c:pt idx="1">
                  <c:v>47.6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544"/>
        <c:axId val="153891200"/>
      </c:barChart>
      <c:catAx>
        <c:axId val="1538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200"/>
        <c:crosses val="autoZero"/>
        <c:auto val="1"/>
        <c:lblAlgn val="ctr"/>
        <c:lblOffset val="100"/>
        <c:noMultiLvlLbl val="0"/>
      </c:catAx>
      <c:valAx>
        <c:axId val="1538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17.644006227296316</c:v>
                </c:pt>
                <c:pt idx="1">
                  <c:v>59.937727036844834</c:v>
                </c:pt>
                <c:pt idx="2">
                  <c:v>22.418266735858847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50</c:v>
                </c:pt>
                <c:pt idx="1">
                  <c:v>47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480"/>
        <c:axId val="154112768"/>
      </c:barChart>
      <c:catAx>
        <c:axId val="15408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768"/>
        <c:crosses val="autoZero"/>
        <c:auto val="1"/>
        <c:lblAlgn val="ctr"/>
        <c:lblOffset val="100"/>
        <c:noMultiLvlLbl val="0"/>
      </c:catAx>
      <c:valAx>
        <c:axId val="154112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8176"/>
        <c:axId val="199079040"/>
      </c:barChart>
      <c:catAx>
        <c:axId val="19849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9040"/>
        <c:crosses val="autoZero"/>
        <c:auto val="1"/>
        <c:lblAlgn val="ctr"/>
        <c:lblOffset val="100"/>
        <c:noMultiLvlLbl val="0"/>
      </c:catAx>
      <c:valAx>
        <c:axId val="1990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304"/>
        <c:axId val="154616576"/>
      </c:barChart>
      <c:catAx>
        <c:axId val="15459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576"/>
        <c:crosses val="autoZero"/>
        <c:auto val="1"/>
        <c:lblAlgn val="ctr"/>
        <c:lblOffset val="100"/>
        <c:noMultiLvlLbl val="0"/>
      </c:catAx>
      <c:valAx>
        <c:axId val="15461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91.4</c:v>
                </c:pt>
                <c:pt idx="1">
                  <c:v>96.7</c:v>
                </c:pt>
                <c:pt idx="2">
                  <c:v>61.9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83.3</c:v>
                </c:pt>
                <c:pt idx="1">
                  <c:v>100</c:v>
                </c:pt>
                <c:pt idx="2">
                  <c:v>76.3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144"/>
        <c:axId val="154934656"/>
      </c:barChart>
      <c:catAx>
        <c:axId val="15483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4656"/>
        <c:crosses val="autoZero"/>
        <c:auto val="1"/>
        <c:lblAlgn val="ctr"/>
        <c:lblOffset val="100"/>
        <c:noMultiLvlLbl val="0"/>
      </c:catAx>
      <c:valAx>
        <c:axId val="154934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1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606</c:v>
                </c:pt>
                <c:pt idx="1">
                  <c:v>583</c:v>
                </c:pt>
                <c:pt idx="2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344"/>
        <c:axId val="155160576"/>
      </c:barChart>
      <c:catAx>
        <c:axId val="1551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576"/>
        <c:crosses val="autoZero"/>
        <c:auto val="1"/>
        <c:lblAlgn val="ctr"/>
        <c:lblOffset val="100"/>
        <c:noMultiLvlLbl val="0"/>
      </c:catAx>
      <c:valAx>
        <c:axId val="15516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10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272"/>
        <c:axId val="155509120"/>
      </c:barChart>
      <c:catAx>
        <c:axId val="155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120"/>
        <c:crosses val="autoZero"/>
        <c:auto val="1"/>
        <c:lblAlgn val="ctr"/>
        <c:lblOffset val="100"/>
        <c:noMultiLvlLbl val="0"/>
      </c:catAx>
      <c:valAx>
        <c:axId val="15550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21</c:v>
                </c:pt>
                <c:pt idx="1">
                  <c:v>30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59</c:v>
                </c:pt>
                <c:pt idx="1">
                  <c:v>38</c:v>
                </c:pt>
                <c:pt idx="2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328"/>
        <c:axId val="156132864"/>
      </c:barChart>
      <c:catAx>
        <c:axId val="15613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864"/>
        <c:crosses val="autoZero"/>
        <c:auto val="1"/>
        <c:lblAlgn val="ctr"/>
        <c:lblOffset val="100"/>
        <c:noMultiLvlLbl val="0"/>
      </c:catAx>
      <c:valAx>
        <c:axId val="15613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2.2611016383720068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2.5279857661798504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2.4167840462599157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2.520572318185188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2.0905923344947737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2.5724664541478242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2.7207354140410702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2.4835050782118762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2.9579657498702647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3.8920601971977167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4.4332419008080661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4.0329157090963008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3.7956853732671068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3.4917340054859518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2.3574764623026172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1.9571502705908517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1.0749499592260359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512"/>
        <c:axId val="157429120"/>
      </c:barChart>
      <c:catAx>
        <c:axId val="15732851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29120"/>
        <c:crosses val="autoZero"/>
        <c:auto val="1"/>
        <c:lblAlgn val="ctr"/>
        <c:lblOffset val="100"/>
        <c:noMultiLvlLbl val="0"/>
      </c:catAx>
      <c:valAx>
        <c:axId val="1574291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5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2.2981688783453182</c:v>
                </c:pt>
                <c:pt idx="1">
                  <c:v>2.6169471421157979</c:v>
                </c:pt>
                <c:pt idx="2">
                  <c:v>2.3797168062866039</c:v>
                </c:pt>
                <c:pt idx="3">
                  <c:v>2.5947067981318113</c:v>
                </c:pt>
                <c:pt idx="4">
                  <c:v>2.4983319742012009</c:v>
                </c:pt>
                <c:pt idx="5">
                  <c:v>2.3871302542812662</c:v>
                </c:pt>
                <c:pt idx="6">
                  <c:v>3.0098598858329009</c:v>
                </c:pt>
                <c:pt idx="7">
                  <c:v>3.2915709096300692</c:v>
                </c:pt>
                <c:pt idx="8">
                  <c:v>3.0246867818222256</c:v>
                </c:pt>
                <c:pt idx="9">
                  <c:v>3.3360515975980429</c:v>
                </c:pt>
                <c:pt idx="10">
                  <c:v>3.93654088516569</c:v>
                </c:pt>
                <c:pt idx="11">
                  <c:v>4.3442805248721186</c:v>
                </c:pt>
                <c:pt idx="12">
                  <c:v>4.233078804952183</c:v>
                </c:pt>
                <c:pt idx="13">
                  <c:v>3.93654088516569</c:v>
                </c:pt>
                <c:pt idx="14">
                  <c:v>2.7652161020090444</c:v>
                </c:pt>
                <c:pt idx="15">
                  <c:v>1.564237526873749</c:v>
                </c:pt>
                <c:pt idx="16">
                  <c:v>0.95633479131143895</c:v>
                </c:pt>
                <c:pt idx="17">
                  <c:v>0.51894135962636223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240"/>
        <c:axId val="157876992"/>
      </c:barChart>
      <c:catAx>
        <c:axId val="15783424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992"/>
        <c:crosses val="autoZero"/>
        <c:auto val="1"/>
        <c:lblAlgn val="ctr"/>
        <c:lblOffset val="100"/>
        <c:noMultiLvlLbl val="0"/>
      </c:catAx>
      <c:valAx>
        <c:axId val="15787699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24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0.3461405330564209</c:v>
                </c:pt>
                <c:pt idx="1">
                  <c:v>0.21111893033075299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2.8902734510211148</c:v>
                </c:pt>
                <c:pt idx="1">
                  <c:v>1.4602392681210414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10.643821391484941</c:v>
                </c:pt>
                <c:pt idx="1">
                  <c:v>6.3335679099225901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30.858428521979924</c:v>
                </c:pt>
                <c:pt idx="1">
                  <c:v>26.38986629134412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44.09830391138803</c:v>
                </c:pt>
                <c:pt idx="1">
                  <c:v>57.301196340605209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3.9633091034960195</c:v>
                </c:pt>
                <c:pt idx="1">
                  <c:v>2.7797325826882475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7.1997230875735552</c:v>
                </c:pt>
                <c:pt idx="1">
                  <c:v>5.5242786769880361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456"/>
        <c:axId val="158859648"/>
      </c:barChart>
      <c:catAx>
        <c:axId val="15875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59648"/>
        <c:crosses val="autoZero"/>
        <c:auto val="1"/>
        <c:lblAlgn val="ctr"/>
        <c:lblOffset val="100"/>
        <c:noMultiLvlLbl val="0"/>
      </c:catAx>
      <c:valAx>
        <c:axId val="158859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29.958463136033231</c:v>
                </c:pt>
                <c:pt idx="1">
                  <c:v>25.492610837438423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39.131187262028384</c:v>
                </c:pt>
                <c:pt idx="1">
                  <c:v>49.384236453201972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30.564209068881965</c:v>
                </c:pt>
                <c:pt idx="1">
                  <c:v>24.771287825475017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0.3461405330564209</c:v>
                </c:pt>
                <c:pt idx="1">
                  <c:v>0.35186488388458831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544"/>
        <c:axId val="159550080"/>
      </c:barChart>
      <c:catAx>
        <c:axId val="15954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080"/>
        <c:crosses val="autoZero"/>
        <c:auto val="1"/>
        <c:lblAlgn val="ctr"/>
        <c:lblOffset val="100"/>
        <c:noMultiLvlLbl val="0"/>
      </c:catAx>
      <c:valAx>
        <c:axId val="159550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2</c:v>
                </c:pt>
                <c:pt idx="2">
                  <c:v>9</c:v>
                </c:pt>
                <c:pt idx="3">
                  <c:v>18</c:v>
                </c:pt>
                <c:pt idx="4">
                  <c:v>20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17</c:v>
                </c:pt>
                <c:pt idx="4">
                  <c:v>12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37568"/>
        <c:axId val="159924992"/>
      </c:barChart>
      <c:catAx>
        <c:axId val="1598375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992"/>
        <c:crosses val="autoZero"/>
        <c:auto val="1"/>
        <c:lblAlgn val="ctr"/>
        <c:lblOffset val="100"/>
        <c:noMultiLvlLbl val="0"/>
      </c:catAx>
      <c:valAx>
        <c:axId val="159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37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312"/>
        <c:axId val="199534848"/>
      </c:barChart>
      <c:catAx>
        <c:axId val="199533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848"/>
        <c:crosses val="autoZero"/>
        <c:auto val="1"/>
        <c:lblAlgn val="ctr"/>
        <c:lblOffset val="100"/>
        <c:noMultiLvlLbl val="0"/>
      </c:catAx>
      <c:valAx>
        <c:axId val="1995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1.52</c:v>
                </c:pt>
                <c:pt idx="1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1920"/>
        <c:axId val="160323840"/>
      </c:barChart>
      <c:catAx>
        <c:axId val="16032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840"/>
        <c:crosses val="autoZero"/>
        <c:auto val="1"/>
        <c:lblAlgn val="ctr"/>
        <c:lblOffset val="100"/>
        <c:noMultiLvlLbl val="0"/>
      </c:catAx>
      <c:valAx>
        <c:axId val="1603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60.609103078982599</c:v>
                </c:pt>
                <c:pt idx="2">
                  <c:v>16.644606221045667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39.390896921017401</c:v>
                </c:pt>
                <c:pt idx="2">
                  <c:v>83.355393778954337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328"/>
        <c:axId val="160614272"/>
      </c:barChart>
      <c:catAx>
        <c:axId val="16061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272"/>
        <c:crosses val="autoZero"/>
        <c:auto val="1"/>
        <c:lblAlgn val="ctr"/>
        <c:lblOffset val="100"/>
        <c:noMultiLvlLbl val="0"/>
      </c:catAx>
      <c:valAx>
        <c:axId val="160614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3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65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63</c:v>
                </c:pt>
                <c:pt idx="1">
                  <c:v>69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992"/>
        <c:axId val="160932224"/>
      </c:barChart>
      <c:catAx>
        <c:axId val="16088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224"/>
        <c:crosses val="autoZero"/>
        <c:auto val="1"/>
        <c:lblAlgn val="ctr"/>
        <c:lblOffset val="100"/>
        <c:noMultiLvlLbl val="0"/>
      </c:catAx>
      <c:valAx>
        <c:axId val="160932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155</c:v>
                </c:pt>
                <c:pt idx="1">
                  <c:v>178</c:v>
                </c:pt>
                <c:pt idx="2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173</c:v>
                </c:pt>
                <c:pt idx="1">
                  <c:v>180</c:v>
                </c:pt>
                <c:pt idx="2">
                  <c:v>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1984"/>
        <c:axId val="161418240"/>
      </c:barChart>
      <c:catAx>
        <c:axId val="16108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240"/>
        <c:crosses val="autoZero"/>
        <c:auto val="1"/>
        <c:lblAlgn val="ctr"/>
        <c:lblOffset val="100"/>
        <c:noMultiLvlLbl val="0"/>
      </c:catAx>
      <c:valAx>
        <c:axId val="16141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19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31.647561249719036</c:v>
                </c:pt>
                <c:pt idx="1">
                  <c:v>29.06746031746032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29.939312204989889</c:v>
                </c:pt>
                <c:pt idx="1">
                  <c:v>29.960317460317459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16.385704652730951</c:v>
                </c:pt>
                <c:pt idx="1">
                  <c:v>17.361111111111111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12.497190379860642</c:v>
                </c:pt>
                <c:pt idx="1">
                  <c:v>12.797619047619047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5.8215329287480335</c:v>
                </c:pt>
                <c:pt idx="1">
                  <c:v>7.0436507936507935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3.7086985839514495</c:v>
                </c:pt>
                <c:pt idx="1">
                  <c:v>3.7698412698412698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552"/>
        <c:axId val="161881088"/>
      </c:barChart>
      <c:catAx>
        <c:axId val="16187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088"/>
        <c:crosses val="autoZero"/>
        <c:auto val="1"/>
        <c:lblAlgn val="ctr"/>
        <c:lblOffset val="100"/>
        <c:noMultiLvlLbl val="0"/>
      </c:catAx>
      <c:valAx>
        <c:axId val="1618810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5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50.94</c:v>
                </c:pt>
                <c:pt idx="1">
                  <c:v>39.04</c:v>
                </c:pt>
                <c:pt idx="2">
                  <c:v>7.54</c:v>
                </c:pt>
                <c:pt idx="3">
                  <c:v>1.9</c:v>
                </c:pt>
                <c:pt idx="4">
                  <c:v>0.57999999999999996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54.92</c:v>
                </c:pt>
                <c:pt idx="1">
                  <c:v>33.18</c:v>
                </c:pt>
                <c:pt idx="2">
                  <c:v>8.82</c:v>
                </c:pt>
                <c:pt idx="3">
                  <c:v>2.35</c:v>
                </c:pt>
                <c:pt idx="4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9520"/>
        <c:axId val="162215040"/>
      </c:barChart>
      <c:catAx>
        <c:axId val="1621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040"/>
        <c:crosses val="autoZero"/>
        <c:auto val="1"/>
        <c:lblAlgn val="ctr"/>
        <c:lblOffset val="100"/>
        <c:noMultiLvlLbl val="0"/>
      </c:catAx>
      <c:valAx>
        <c:axId val="16221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5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54746</c:v>
                </c:pt>
                <c:pt idx="1">
                  <c:v>61004</c:v>
                </c:pt>
                <c:pt idx="2">
                  <c:v>70581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960"/>
        <c:axId val="162251136"/>
      </c:barChart>
      <c:catAx>
        <c:axId val="1622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136"/>
        <c:crosses val="autoZero"/>
        <c:auto val="1"/>
        <c:lblAlgn val="ctr"/>
        <c:lblOffset val="100"/>
        <c:noMultiLvlLbl val="0"/>
      </c:catAx>
      <c:valAx>
        <c:axId val="1622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1492</c:v>
                </c:pt>
                <c:pt idx="1">
                  <c:v>1466</c:v>
                </c:pt>
                <c:pt idx="2">
                  <c:v>1513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2408</c:v>
                </c:pt>
                <c:pt idx="1">
                  <c:v>2403</c:v>
                </c:pt>
                <c:pt idx="2">
                  <c:v>2407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7872"/>
        <c:axId val="162743040"/>
      </c:barChart>
      <c:catAx>
        <c:axId val="16252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3040"/>
        <c:crosses val="autoZero"/>
        <c:auto val="1"/>
        <c:lblAlgn val="ctr"/>
        <c:lblOffset val="100"/>
        <c:noMultiLvlLbl val="0"/>
      </c:catAx>
      <c:valAx>
        <c:axId val="1627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15.8</c:v>
                </c:pt>
                <c:pt idx="1">
                  <c:v>23.6</c:v>
                </c:pt>
                <c:pt idx="2">
                  <c:v>1.9</c:v>
                </c:pt>
                <c:pt idx="3">
                  <c:v>58.699999999999996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59.566787003610109</c:v>
                </c:pt>
                <c:pt idx="1">
                  <c:v>58.687258687258691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40.433212996389891</c:v>
                </c:pt>
                <c:pt idx="1">
                  <c:v>41.312741312741316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10240"/>
        <c:axId val="166111488"/>
      </c:barChart>
      <c:catAx>
        <c:axId val="1660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488"/>
        <c:crosses val="autoZero"/>
        <c:auto val="1"/>
        <c:lblAlgn val="ctr"/>
        <c:lblOffset val="100"/>
        <c:noMultiLvlLbl val="0"/>
      </c:catAx>
      <c:valAx>
        <c:axId val="1661114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1153</c:v>
                </c:pt>
                <c:pt idx="1">
                  <c:v>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408"/>
        <c:axId val="200151424"/>
      </c:barChart>
      <c:catAx>
        <c:axId val="199969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424"/>
        <c:crosses val="autoZero"/>
        <c:auto val="1"/>
        <c:lblAlgn val="ctr"/>
        <c:lblOffset val="100"/>
        <c:noMultiLvlLbl val="0"/>
      </c:catAx>
      <c:valAx>
        <c:axId val="200151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</c:v>
                </c:pt>
                <c:pt idx="1">
                  <c:v>8.9</c:v>
                </c:pt>
                <c:pt idx="2">
                  <c:v>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128"/>
        <c:axId val="167585664"/>
      </c:barChart>
      <c:catAx>
        <c:axId val="1675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5664"/>
        <c:crosses val="autoZero"/>
        <c:auto val="1"/>
        <c:lblAlgn val="ctr"/>
        <c:lblOffset val="100"/>
        <c:noMultiLvlLbl val="0"/>
      </c:catAx>
      <c:valAx>
        <c:axId val="1675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13.6</c:v>
                </c:pt>
                <c:pt idx="1">
                  <c:v>20.7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213888"/>
        <c:axId val="168309888"/>
      </c:barChart>
      <c:catAx>
        <c:axId val="1682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9888"/>
        <c:crosses val="autoZero"/>
        <c:auto val="1"/>
        <c:lblAlgn val="ctr"/>
        <c:lblOffset val="100"/>
        <c:noMultiLvlLbl val="0"/>
      </c:catAx>
      <c:valAx>
        <c:axId val="16830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15.38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79744"/>
        <c:axId val="186481280"/>
      </c:barChart>
      <c:catAx>
        <c:axId val="186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280"/>
        <c:crosses val="autoZero"/>
        <c:auto val="1"/>
        <c:lblAlgn val="ctr"/>
        <c:lblOffset val="100"/>
        <c:noMultiLvlLbl val="0"/>
      </c:catAx>
      <c:valAx>
        <c:axId val="186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797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583</c:v>
                </c:pt>
                <c:pt idx="1">
                  <c:v>788</c:v>
                </c:pt>
                <c:pt idx="2">
                  <c:v>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52</c:v>
                </c:pt>
                <c:pt idx="1">
                  <c:v>96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9712"/>
        <c:axId val="186743040"/>
      </c:barChart>
      <c:catAx>
        <c:axId val="186739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040"/>
        <c:crosses val="autoZero"/>
        <c:auto val="1"/>
        <c:lblAlgn val="ctr"/>
        <c:lblOffset val="100"/>
        <c:noMultiLvlLbl val="0"/>
      </c:catAx>
      <c:valAx>
        <c:axId val="186743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9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4395</c:v>
                </c:pt>
                <c:pt idx="1">
                  <c:v>3190</c:v>
                </c:pt>
                <c:pt idx="2">
                  <c:v>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149</c:v>
                </c:pt>
                <c:pt idx="1">
                  <c:v>339</c:v>
                </c:pt>
                <c:pt idx="2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4592"/>
        <c:axId val="189202432"/>
      </c:barChart>
      <c:catAx>
        <c:axId val="1868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2432"/>
        <c:crosses val="autoZero"/>
        <c:auto val="1"/>
        <c:lblAlgn val="ctr"/>
        <c:lblOffset val="100"/>
        <c:noMultiLvlLbl val="0"/>
      </c:catAx>
      <c:valAx>
        <c:axId val="1892024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4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7.5</c:v>
                </c:pt>
                <c:pt idx="1">
                  <c:v>4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2.9</c:v>
                </c:pt>
                <c:pt idx="1">
                  <c:v>3.5</c:v>
                </c:pt>
                <c:pt idx="2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1808"/>
        <c:axId val="189366272"/>
      </c:barChart>
      <c:catAx>
        <c:axId val="189351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6272"/>
        <c:crosses val="autoZero"/>
        <c:auto val="1"/>
        <c:lblAlgn val="ctr"/>
        <c:lblOffset val="100"/>
        <c:noMultiLvlLbl val="0"/>
      </c:catAx>
      <c:valAx>
        <c:axId val="1893662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20.5</c:v>
                </c:pt>
                <c:pt idx="1">
                  <c:v>20.399999999999999</c:v>
                </c:pt>
                <c:pt idx="2">
                  <c:v>22.3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32.4</c:v>
                </c:pt>
                <c:pt idx="1">
                  <c:v>32.9</c:v>
                </c:pt>
                <c:pt idx="2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168"/>
        <c:axId val="189547264"/>
      </c:barChart>
      <c:catAx>
        <c:axId val="18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264"/>
        <c:crosses val="autoZero"/>
        <c:auto val="1"/>
        <c:lblAlgn val="ctr"/>
        <c:lblOffset val="100"/>
        <c:noMultiLvlLbl val="0"/>
      </c:catAx>
      <c:valAx>
        <c:axId val="1895472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1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145.24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312"/>
        <c:axId val="189735680"/>
      </c:barChart>
      <c:catAx>
        <c:axId val="18970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5680"/>
        <c:crosses val="autoZero"/>
        <c:auto val="1"/>
        <c:lblAlgn val="ctr"/>
        <c:lblOffset val="100"/>
        <c:noMultiLvlLbl val="0"/>
      </c:catAx>
      <c:valAx>
        <c:axId val="189735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118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99</c:v>
                </c:pt>
                <c:pt idx="1">
                  <c:v>110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784"/>
        <c:axId val="190043648"/>
      </c:barChart>
      <c:catAx>
        <c:axId val="18995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3648"/>
        <c:crosses val="autoZero"/>
        <c:auto val="1"/>
        <c:lblAlgn val="ctr"/>
        <c:lblOffset val="100"/>
        <c:noMultiLvlLbl val="0"/>
      </c:catAx>
      <c:valAx>
        <c:axId val="19004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7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6786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6703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12383</v>
      </c>
      <c r="C4" s="35">
        <v>6255</v>
      </c>
      <c r="D4" s="63">
        <v>6128</v>
      </c>
      <c r="E4" s="211"/>
    </row>
    <row r="5" spans="1:5" ht="30" x14ac:dyDescent="0.25">
      <c r="A5" s="201" t="s">
        <v>716</v>
      </c>
      <c r="B5" s="72">
        <v>12303</v>
      </c>
      <c r="C5" s="61">
        <v>6186</v>
      </c>
      <c r="D5" s="111">
        <v>6117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1534</v>
      </c>
      <c r="C4" s="71">
        <v>3158</v>
      </c>
    </row>
    <row r="5" spans="1:6" x14ac:dyDescent="0.25">
      <c r="A5" s="286" t="s">
        <v>719</v>
      </c>
      <c r="B5" s="214">
        <v>564</v>
      </c>
      <c r="C5" s="214">
        <v>806</v>
      </c>
    </row>
    <row r="6" spans="1:6" x14ac:dyDescent="0.25">
      <c r="A6" s="286" t="s">
        <v>720</v>
      </c>
      <c r="B6" s="214">
        <v>1111</v>
      </c>
      <c r="C6" s="214">
        <v>1171</v>
      </c>
    </row>
    <row r="7" spans="1:6" x14ac:dyDescent="0.25">
      <c r="A7" s="286" t="s">
        <v>721</v>
      </c>
      <c r="B7" s="214">
        <v>2054</v>
      </c>
      <c r="C7" s="214">
        <v>1563</v>
      </c>
    </row>
    <row r="8" spans="1:6" x14ac:dyDescent="0.25">
      <c r="A8" s="286" t="s">
        <v>722</v>
      </c>
      <c r="B8" s="214">
        <v>71</v>
      </c>
      <c r="C8" s="214">
        <v>172</v>
      </c>
    </row>
    <row r="9" spans="1:6" x14ac:dyDescent="0.25">
      <c r="A9" s="286" t="s">
        <v>723</v>
      </c>
      <c r="B9" s="214">
        <v>661</v>
      </c>
      <c r="C9" s="214">
        <v>496</v>
      </c>
    </row>
    <row r="10" spans="1:6" ht="30" x14ac:dyDescent="0.25">
      <c r="A10" s="293" t="s">
        <v>724</v>
      </c>
      <c r="B10" s="214">
        <v>2079</v>
      </c>
      <c r="C10" s="214">
        <v>337</v>
      </c>
    </row>
    <row r="11" spans="1:6" x14ac:dyDescent="0.25">
      <c r="A11" s="286" t="s">
        <v>887</v>
      </c>
      <c r="B11" s="214">
        <v>446</v>
      </c>
      <c r="C11" s="214">
        <v>618</v>
      </c>
    </row>
    <row r="12" spans="1:6" x14ac:dyDescent="0.25">
      <c r="A12" s="294" t="s">
        <v>16</v>
      </c>
      <c r="B12" s="1">
        <f>SUM(B4:B11)</f>
        <v>8520</v>
      </c>
      <c r="C12" s="1">
        <f>SUM(C4:C11)</f>
        <v>8321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1505</v>
      </c>
      <c r="C19" s="71">
        <v>2498</v>
      </c>
    </row>
    <row r="20" spans="1:3" x14ac:dyDescent="0.25">
      <c r="A20" s="286" t="s">
        <v>719</v>
      </c>
      <c r="B20" s="214">
        <v>349</v>
      </c>
      <c r="C20" s="214">
        <v>571</v>
      </c>
    </row>
    <row r="21" spans="1:3" x14ac:dyDescent="0.25">
      <c r="A21" s="286" t="s">
        <v>720</v>
      </c>
      <c r="B21" s="214">
        <v>971</v>
      </c>
      <c r="C21" s="214">
        <v>979</v>
      </c>
    </row>
    <row r="22" spans="1:3" x14ac:dyDescent="0.25">
      <c r="A22" s="286" t="s">
        <v>721</v>
      </c>
      <c r="B22" s="214">
        <v>1702</v>
      </c>
      <c r="C22" s="214">
        <v>1379</v>
      </c>
    </row>
    <row r="23" spans="1:3" x14ac:dyDescent="0.25">
      <c r="A23" s="286" t="s">
        <v>722</v>
      </c>
      <c r="B23" s="214">
        <v>14</v>
      </c>
      <c r="C23" s="214">
        <v>37</v>
      </c>
    </row>
    <row r="24" spans="1:3" x14ac:dyDescent="0.25">
      <c r="A24" s="286" t="s">
        <v>723</v>
      </c>
      <c r="B24" s="214">
        <v>384</v>
      </c>
      <c r="C24" s="214">
        <v>310</v>
      </c>
    </row>
    <row r="25" spans="1:3" ht="30" x14ac:dyDescent="0.25">
      <c r="A25" s="293" t="s">
        <v>724</v>
      </c>
      <c r="B25" s="214">
        <v>1583</v>
      </c>
      <c r="C25" s="214">
        <v>273</v>
      </c>
    </row>
    <row r="26" spans="1:3" x14ac:dyDescent="0.25">
      <c r="A26" s="286" t="s">
        <v>887</v>
      </c>
      <c r="B26" s="214">
        <v>241</v>
      </c>
      <c r="C26" s="214">
        <v>616</v>
      </c>
    </row>
    <row r="27" spans="1:3" x14ac:dyDescent="0.25">
      <c r="A27" s="294" t="s">
        <v>16</v>
      </c>
      <c r="B27" s="1">
        <f>SUM(B19:B26)</f>
        <v>6749</v>
      </c>
      <c r="C27" s="1">
        <f>SUM(C19:C26)</f>
        <v>6663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72.61</v>
      </c>
      <c r="C4" s="1018">
        <v>69.75</v>
      </c>
      <c r="D4" s="1018">
        <v>75.95</v>
      </c>
      <c r="E4" s="1019">
        <v>28</v>
      </c>
      <c r="F4" s="1019">
        <v>148.5</v>
      </c>
      <c r="G4" s="1020">
        <v>44</v>
      </c>
      <c r="H4" s="1021">
        <v>42.3</v>
      </c>
      <c r="I4" s="1022">
        <v>45.6</v>
      </c>
      <c r="J4" s="1019">
        <v>13.6</v>
      </c>
    </row>
    <row r="5" spans="1:12" x14ac:dyDescent="0.25">
      <c r="A5" s="498">
        <v>2021</v>
      </c>
      <c r="B5" s="757">
        <v>71.87</v>
      </c>
      <c r="C5" s="758">
        <v>69.03</v>
      </c>
      <c r="D5" s="758">
        <v>75.22</v>
      </c>
      <c r="E5" s="1023">
        <v>28</v>
      </c>
      <c r="F5" s="1023">
        <v>146.5</v>
      </c>
      <c r="G5" s="1024">
        <v>43.8</v>
      </c>
      <c r="H5" s="1025">
        <v>42.3</v>
      </c>
      <c r="I5" s="1026">
        <v>45.4</v>
      </c>
      <c r="J5" s="1023">
        <v>20.7</v>
      </c>
    </row>
    <row r="6" spans="1:12" x14ac:dyDescent="0.25">
      <c r="A6" s="499">
        <v>2022</v>
      </c>
      <c r="B6" s="1011">
        <v>71.989999999999995</v>
      </c>
      <c r="C6" s="1012">
        <v>69.31</v>
      </c>
      <c r="D6" s="1012">
        <v>75.09</v>
      </c>
      <c r="E6" s="1013">
        <v>26</v>
      </c>
      <c r="F6" s="1013">
        <v>156.4</v>
      </c>
      <c r="G6" s="1014">
        <v>44.8</v>
      </c>
      <c r="H6" s="1015">
        <v>43.5</v>
      </c>
      <c r="I6" s="1016">
        <v>46</v>
      </c>
      <c r="J6" s="1013">
        <v>7.4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13.6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20.7</v>
      </c>
    </row>
    <row r="13" spans="1:12" x14ac:dyDescent="0.25">
      <c r="A13" s="633">
        <f t="shared" si="0"/>
        <v>2022</v>
      </c>
      <c r="B13" s="627">
        <f t="shared" si="1"/>
        <v>7.4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2903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3920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70581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1347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3097</v>
      </c>
      <c r="C5" s="70">
        <v>3900</v>
      </c>
      <c r="D5" s="55">
        <v>2408</v>
      </c>
      <c r="E5" s="110">
        <v>1492</v>
      </c>
      <c r="F5" s="55">
        <v>26.5</v>
      </c>
      <c r="G5" s="55">
        <v>32.4</v>
      </c>
      <c r="H5" s="110">
        <v>20.5</v>
      </c>
      <c r="I5" s="55"/>
      <c r="J5" s="70"/>
      <c r="K5" s="55"/>
      <c r="L5" s="55"/>
      <c r="M5" s="71">
        <v>100</v>
      </c>
      <c r="N5" s="71">
        <v>99</v>
      </c>
      <c r="O5" s="71">
        <v>100</v>
      </c>
    </row>
    <row r="6" spans="1:16" x14ac:dyDescent="0.25">
      <c r="A6" s="215">
        <v>2021</v>
      </c>
      <c r="B6" s="212">
        <v>2955</v>
      </c>
      <c r="C6" s="212">
        <v>3869</v>
      </c>
      <c r="D6" s="58">
        <v>2403</v>
      </c>
      <c r="E6" s="160">
        <v>1466</v>
      </c>
      <c r="F6" s="58">
        <v>26.7</v>
      </c>
      <c r="G6" s="58">
        <v>32.9</v>
      </c>
      <c r="H6" s="160">
        <v>20.399999999999999</v>
      </c>
      <c r="I6" s="58">
        <v>54746</v>
      </c>
      <c r="J6" s="212">
        <v>1643</v>
      </c>
      <c r="K6" s="58">
        <v>799</v>
      </c>
      <c r="L6" s="58">
        <v>844</v>
      </c>
      <c r="M6" s="214">
        <v>114</v>
      </c>
      <c r="N6" s="214">
        <v>110</v>
      </c>
      <c r="O6" s="214">
        <v>118</v>
      </c>
    </row>
    <row r="7" spans="1:16" x14ac:dyDescent="0.25">
      <c r="A7" s="229">
        <v>2022</v>
      </c>
      <c r="B7" s="167">
        <v>2903</v>
      </c>
      <c r="C7" s="167">
        <v>3920</v>
      </c>
      <c r="D7" s="94">
        <v>2407</v>
      </c>
      <c r="E7" s="169">
        <v>1513</v>
      </c>
      <c r="F7" s="94">
        <v>29.1</v>
      </c>
      <c r="G7" s="58">
        <v>35.9</v>
      </c>
      <c r="H7" s="160">
        <v>22.3</v>
      </c>
      <c r="I7" s="94">
        <v>61004</v>
      </c>
      <c r="J7" s="167">
        <v>1484</v>
      </c>
      <c r="K7" s="94">
        <v>705</v>
      </c>
      <c r="L7" s="94">
        <v>779</v>
      </c>
      <c r="M7" s="214">
        <v>111</v>
      </c>
      <c r="N7" s="214">
        <v>106</v>
      </c>
      <c r="O7" s="214">
        <v>116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70581</v>
      </c>
      <c r="J8" s="1072">
        <v>1347</v>
      </c>
      <c r="K8" s="1073">
        <v>659</v>
      </c>
      <c r="L8" s="1073">
        <v>688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54746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61004</v>
      </c>
      <c r="F14" s="514">
        <f>A5</f>
        <v>2020</v>
      </c>
      <c r="G14" s="310">
        <f>IF(ISBLANK(E5),"",E5)</f>
        <v>1492</v>
      </c>
      <c r="H14" s="310">
        <f>IF(ISBLANK(D5),"",D5)</f>
        <v>2408</v>
      </c>
      <c r="K14" s="514">
        <f>A6</f>
        <v>2021</v>
      </c>
      <c r="L14" s="310">
        <f>IF(ISBLANK(L6),"",L6)</f>
        <v>844</v>
      </c>
      <c r="M14" s="310">
        <f>IF(ISBLANK(K6),"",K6)</f>
        <v>799</v>
      </c>
    </row>
    <row r="15" spans="1:16" x14ac:dyDescent="0.25">
      <c r="A15" s="481">
        <f>A8</f>
        <v>2023</v>
      </c>
      <c r="B15" s="311">
        <f t="shared" si="0"/>
        <v>70581</v>
      </c>
      <c r="F15" s="486">
        <f t="shared" ref="F15:F16" si="1">A6</f>
        <v>2021</v>
      </c>
      <c r="G15" s="479">
        <f t="shared" ref="G15:G16" si="2">IF(ISBLANK(E6),"",E6)</f>
        <v>1466</v>
      </c>
      <c r="H15" s="479">
        <f t="shared" ref="H15:H16" si="3">IF(ISBLANK(D6),"",D6)</f>
        <v>2403</v>
      </c>
      <c r="K15" s="486">
        <f>A7</f>
        <v>2022</v>
      </c>
      <c r="L15" s="479">
        <f t="shared" ref="L15:L16" si="4">IF(ISBLANK(L7),"",L7)</f>
        <v>779</v>
      </c>
      <c r="M15" s="479">
        <f t="shared" ref="M15:M16" si="5">IF(ISBLANK(K7),"",K7)</f>
        <v>705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1513</v>
      </c>
      <c r="H16" s="311">
        <f t="shared" si="3"/>
        <v>2407</v>
      </c>
      <c r="K16" s="481">
        <f>A8</f>
        <v>2023</v>
      </c>
      <c r="L16" s="311">
        <f t="shared" si="4"/>
        <v>688</v>
      </c>
      <c r="M16" s="311">
        <f t="shared" si="5"/>
        <v>659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3097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2955</v>
      </c>
      <c r="C21" s="373"/>
      <c r="D21" s="197"/>
      <c r="F21" s="514">
        <f>A5</f>
        <v>2020</v>
      </c>
      <c r="G21" s="310">
        <f>IF(ISBLANK(E5),"",E5)</f>
        <v>1492</v>
      </c>
      <c r="H21" s="310">
        <f>IF(ISBLANK(D5),"",D5)</f>
        <v>2408</v>
      </c>
      <c r="K21" s="514">
        <f>A6</f>
        <v>2021</v>
      </c>
      <c r="L21" s="310">
        <f>IF(ISBLANK(L6),"",L6)</f>
        <v>844</v>
      </c>
      <c r="M21" s="310">
        <f>IF(ISBLANK(K6),"",K6)</f>
        <v>799</v>
      </c>
    </row>
    <row r="22" spans="1:15" x14ac:dyDescent="0.25">
      <c r="A22" s="481">
        <f t="shared" si="6"/>
        <v>2022</v>
      </c>
      <c r="B22" s="311">
        <f t="shared" si="7"/>
        <v>2903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1466</v>
      </c>
      <c r="H22" s="479">
        <f t="shared" ref="H22:H23" si="10">IF(ISBLANK(D6),"",D6)</f>
        <v>2403</v>
      </c>
      <c r="K22" s="486">
        <f>A7</f>
        <v>2022</v>
      </c>
      <c r="L22" s="479">
        <f>IF(ISBLANK(L7),"",L7)</f>
        <v>779</v>
      </c>
      <c r="M22" s="479">
        <f>IF(ISBLANK(K7),"",K7)</f>
        <v>705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1513</v>
      </c>
      <c r="H23" s="311">
        <f t="shared" si="10"/>
        <v>2407</v>
      </c>
      <c r="K23" s="481">
        <f>A8</f>
        <v>2023</v>
      </c>
      <c r="L23" s="311">
        <f>IF(ISBLANK(L8),"",L8)</f>
        <v>688</v>
      </c>
      <c r="M23" s="311">
        <f>IF(ISBLANK(K8),"",K8)</f>
        <v>659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3097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2955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2903</v>
      </c>
      <c r="C28" s="373"/>
      <c r="D28" s="197"/>
      <c r="F28" s="514">
        <f>A5</f>
        <v>2020</v>
      </c>
      <c r="G28" s="310">
        <f>IF(ISBLANK(H5),"",H5)</f>
        <v>20.5</v>
      </c>
      <c r="H28" s="310">
        <f>IF(ISBLANK(G5),"",G5)</f>
        <v>32.4</v>
      </c>
      <c r="K28" s="514">
        <f>A5</f>
        <v>2020</v>
      </c>
      <c r="L28" s="310">
        <f>IF(ISBLANK(O5),"",O5)</f>
        <v>100</v>
      </c>
      <c r="M28" s="310">
        <f>IF(ISBLANK(N5),"",N5)</f>
        <v>99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20.399999999999999</v>
      </c>
      <c r="H29" s="479">
        <f t="shared" ref="H29:H30" si="15">IF(ISBLANK(G6),"",G6)</f>
        <v>32.9</v>
      </c>
      <c r="K29" s="486">
        <f t="shared" ref="K29:K30" si="16">A6</f>
        <v>2021</v>
      </c>
      <c r="L29" s="479">
        <f t="shared" ref="L29:L30" si="17">IF(ISBLANK(O6),"",O6)</f>
        <v>118</v>
      </c>
      <c r="M29" s="479">
        <f t="shared" ref="M29:M30" si="18">IF(ISBLANK(N6),"",N6)</f>
        <v>110</v>
      </c>
    </row>
    <row r="30" spans="1:15" x14ac:dyDescent="0.25">
      <c r="F30" s="481">
        <f t="shared" si="13"/>
        <v>2022</v>
      </c>
      <c r="G30" s="311">
        <f t="shared" si="14"/>
        <v>22.3</v>
      </c>
      <c r="H30" s="311">
        <f t="shared" si="15"/>
        <v>35.9</v>
      </c>
      <c r="K30" s="481">
        <f t="shared" si="16"/>
        <v>2022</v>
      </c>
      <c r="L30" s="311">
        <f t="shared" si="17"/>
        <v>116</v>
      </c>
      <c r="M30" s="311">
        <f t="shared" si="18"/>
        <v>106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20.5</v>
      </c>
      <c r="H35" s="310">
        <f>IF(ISBLANK(G5),"",G5)</f>
        <v>32.4</v>
      </c>
      <c r="K35" s="514">
        <f>A5</f>
        <v>2020</v>
      </c>
      <c r="L35" s="310">
        <f>IF(ISBLANK(O5),"",O5)</f>
        <v>100</v>
      </c>
      <c r="M35" s="310">
        <f>IF(ISBLANK(N5),"",N5)</f>
        <v>99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20.399999999999999</v>
      </c>
      <c r="H36" s="479">
        <f t="shared" ref="H36:H37" si="21">IF(ISBLANK(G6),"",G6)</f>
        <v>32.9</v>
      </c>
      <c r="K36" s="486">
        <f t="shared" ref="K36:K37" si="22">A6</f>
        <v>2021</v>
      </c>
      <c r="L36" s="479">
        <f t="shared" ref="L36:L37" si="23">IF(ISBLANK(O6),"",O6)</f>
        <v>118</v>
      </c>
      <c r="M36" s="479">
        <f t="shared" ref="M36:M37" si="24">IF(ISBLANK(N6),"",N6)</f>
        <v>110</v>
      </c>
    </row>
    <row r="37" spans="6:15" x14ac:dyDescent="0.25">
      <c r="F37" s="481">
        <f t="shared" si="19"/>
        <v>2022</v>
      </c>
      <c r="G37" s="311">
        <f t="shared" si="20"/>
        <v>22.3</v>
      </c>
      <c r="H37" s="311">
        <f t="shared" si="21"/>
        <v>35.9</v>
      </c>
      <c r="K37" s="481">
        <f t="shared" si="22"/>
        <v>2022</v>
      </c>
      <c r="L37" s="311">
        <f t="shared" si="23"/>
        <v>116</v>
      </c>
      <c r="M37" s="311">
        <f t="shared" si="24"/>
        <v>106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17.7</v>
      </c>
      <c r="C6" s="35">
        <v>17.600000000000001</v>
      </c>
      <c r="D6" s="63">
        <v>17.7</v>
      </c>
      <c r="E6" s="35">
        <v>53.2</v>
      </c>
      <c r="F6" s="35">
        <v>48.6</v>
      </c>
      <c r="G6" s="35">
        <v>57.6</v>
      </c>
      <c r="H6" s="292">
        <v>29.2</v>
      </c>
      <c r="I6" s="35">
        <v>33.799999999999997</v>
      </c>
      <c r="J6" s="63">
        <v>24.8</v>
      </c>
      <c r="M6" s="127" t="s">
        <v>16</v>
      </c>
      <c r="N6" s="935">
        <f>IF(ISBLANK(B8),"",B8)</f>
        <v>16.8</v>
      </c>
      <c r="O6" s="935">
        <f>IF(ISBLANK(E8),"",E8)</f>
        <v>53.8</v>
      </c>
      <c r="P6" s="128">
        <f>IF(ISBLANK(H8),"",H8)</f>
        <v>29.4</v>
      </c>
    </row>
    <row r="7" spans="1:19" x14ac:dyDescent="0.25">
      <c r="A7" s="286">
        <v>2022</v>
      </c>
      <c r="B7" s="167">
        <v>17.399999999999999</v>
      </c>
      <c r="C7" s="94">
        <v>18.3</v>
      </c>
      <c r="D7" s="169">
        <v>16.600000000000001</v>
      </c>
      <c r="E7" s="94">
        <v>53.6</v>
      </c>
      <c r="F7" s="94">
        <v>49.5</v>
      </c>
      <c r="G7" s="94">
        <v>57.4</v>
      </c>
      <c r="H7" s="167">
        <v>29</v>
      </c>
      <c r="I7" s="94">
        <v>32.200000000000003</v>
      </c>
      <c r="J7" s="169">
        <v>26.1</v>
      </c>
    </row>
    <row r="8" spans="1:19" x14ac:dyDescent="0.25">
      <c r="A8" s="218">
        <v>2023</v>
      </c>
      <c r="B8" s="167">
        <v>16.8</v>
      </c>
      <c r="C8" s="94">
        <v>17.600000000000001</v>
      </c>
      <c r="D8" s="169">
        <v>16</v>
      </c>
      <c r="E8" s="94">
        <v>53.8</v>
      </c>
      <c r="F8" s="94">
        <v>49.9</v>
      </c>
      <c r="G8" s="94">
        <v>57.6</v>
      </c>
      <c r="H8" s="167">
        <v>29.4</v>
      </c>
      <c r="I8" s="94">
        <v>32.5</v>
      </c>
      <c r="J8" s="169">
        <v>26.5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</v>
      </c>
      <c r="O12" s="936">
        <f>IF(ISBLANK(G8),"",G8)</f>
        <v>57.6</v>
      </c>
      <c r="P12" s="938">
        <f>IF(ISBLANK(J8),"",J8)</f>
        <v>26.5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17.600000000000001</v>
      </c>
      <c r="O13" s="937">
        <f>IF(ISBLANK(F8),"",F8)</f>
        <v>49.9</v>
      </c>
      <c r="P13" s="939">
        <f>IF(ISBLANK(I8),"",I8)</f>
        <v>32.5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16.8</v>
      </c>
      <c r="O20" s="935">
        <f>IF(ISBLANK(E8),"",E8)</f>
        <v>53.8</v>
      </c>
      <c r="P20" s="940">
        <f>IF(ISBLANK(H8),"",H8)</f>
        <v>29.4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</v>
      </c>
      <c r="O24" s="936">
        <f>IF(ISBLANK(G8),"",G8)</f>
        <v>57.6</v>
      </c>
      <c r="P24" s="938">
        <f>IF(ISBLANK(J8),"",J8)</f>
        <v>26.5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17.600000000000001</v>
      </c>
      <c r="O25" s="937">
        <f>IF(ISBLANK(F8),"",F8)</f>
        <v>49.9</v>
      </c>
      <c r="P25" s="939">
        <f>IF(ISBLANK(I8),"",I8)</f>
        <v>32.5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1051038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77918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1200318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88985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1703254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126270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126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8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328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430692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20.399999999999999</v>
      </c>
      <c r="E20" s="600">
        <v>22.7</v>
      </c>
      <c r="F20" s="600">
        <v>15.8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27.7</v>
      </c>
      <c r="E21" s="751">
        <v>30.7</v>
      </c>
      <c r="F21" s="751">
        <v>23.6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2.7</v>
      </c>
      <c r="E22" s="752">
        <v>2.8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15.8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23.6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58.699999999999996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15.8</v>
      </c>
      <c r="C30" s="204" t="s">
        <v>493</v>
      </c>
    </row>
    <row r="31" spans="1:11" x14ac:dyDescent="0.25">
      <c r="A31" s="698" t="s">
        <v>1430</v>
      </c>
      <c r="B31" s="734">
        <f>F21</f>
        <v>23.6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58.699999999999996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129</v>
      </c>
      <c r="C4" s="71">
        <v>6</v>
      </c>
      <c r="D4" s="71">
        <v>10</v>
      </c>
      <c r="G4" s="217">
        <f>A4</f>
        <v>2021</v>
      </c>
      <c r="H4" s="289">
        <f>IF(ISBLANK(C4),"",C4)</f>
        <v>6</v>
      </c>
      <c r="I4" s="289">
        <f>IF(ISBLANK(D4),"",D4)</f>
        <v>10</v>
      </c>
    </row>
    <row r="5" spans="1:9" x14ac:dyDescent="0.25">
      <c r="A5" s="286">
        <v>2022</v>
      </c>
      <c r="B5" s="214">
        <v>128</v>
      </c>
      <c r="C5" s="214">
        <v>5</v>
      </c>
      <c r="D5" s="214">
        <v>7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7</v>
      </c>
    </row>
    <row r="6" spans="1:9" x14ac:dyDescent="0.25">
      <c r="A6" s="218">
        <v>2023</v>
      </c>
      <c r="B6" s="168">
        <v>126</v>
      </c>
      <c r="C6" s="168">
        <v>5</v>
      </c>
      <c r="D6" s="168">
        <v>8</v>
      </c>
      <c r="G6" s="219">
        <f t="shared" si="0"/>
        <v>2023</v>
      </c>
      <c r="H6" s="291">
        <f t="shared" si="1"/>
        <v>5</v>
      </c>
      <c r="I6" s="291">
        <f t="shared" si="2"/>
        <v>8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</v>
      </c>
      <c r="I12" s="289">
        <f>IF(ISBLANK(D4),"",D4)</f>
        <v>10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7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8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280</v>
      </c>
      <c r="C23" s="71">
        <v>21</v>
      </c>
      <c r="D23" s="71">
        <v>59</v>
      </c>
      <c r="G23" s="217">
        <f>A23</f>
        <v>2021</v>
      </c>
      <c r="H23" s="289">
        <f>IF(ISBLANK(C23),"",C23)</f>
        <v>21</v>
      </c>
      <c r="I23" s="289">
        <f>IF(ISBLANK(D23),"",D23)</f>
        <v>59</v>
      </c>
    </row>
    <row r="24" spans="1:13" x14ac:dyDescent="0.25">
      <c r="A24" s="286">
        <v>2022</v>
      </c>
      <c r="B24" s="214">
        <v>288</v>
      </c>
      <c r="C24" s="214">
        <v>30</v>
      </c>
      <c r="D24" s="214">
        <v>38</v>
      </c>
      <c r="G24" s="286">
        <f t="shared" ref="G24:G25" si="6">A24</f>
        <v>2022</v>
      </c>
      <c r="H24" s="290">
        <f t="shared" ref="H24:H25" si="7">IF(ISBLANK(C24),"",C24)</f>
        <v>30</v>
      </c>
      <c r="I24" s="290">
        <f t="shared" ref="I24:I25" si="8">IF(ISBLANK(D24),"",D24)</f>
        <v>38</v>
      </c>
    </row>
    <row r="25" spans="1:13" x14ac:dyDescent="0.25">
      <c r="A25" s="218">
        <v>2023</v>
      </c>
      <c r="B25" s="168">
        <v>328</v>
      </c>
      <c r="C25" s="168">
        <v>26</v>
      </c>
      <c r="D25" s="168">
        <v>65</v>
      </c>
      <c r="G25" s="219">
        <f t="shared" si="6"/>
        <v>2023</v>
      </c>
      <c r="H25" s="291">
        <f t="shared" si="7"/>
        <v>26</v>
      </c>
      <c r="I25" s="291">
        <f t="shared" si="8"/>
        <v>65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21</v>
      </c>
      <c r="I31" s="289">
        <f>IF(ISBLANK(D23),"",D23)</f>
        <v>59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30</v>
      </c>
      <c r="I32" s="290">
        <f t="shared" si="10"/>
        <v>38</v>
      </c>
    </row>
    <row r="33" spans="7:9" x14ac:dyDescent="0.25">
      <c r="G33" s="219">
        <f t="shared" si="9"/>
        <v>2023</v>
      </c>
      <c r="H33" s="291">
        <f t="shared" ref="H33:I33" si="11">IF(ISBLANK(C25),"",C25)</f>
        <v>26</v>
      </c>
      <c r="I33" s="291">
        <f t="shared" si="11"/>
        <v>65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235607</v>
      </c>
      <c r="C4" s="1077">
        <v>16035</v>
      </c>
      <c r="D4" s="110">
        <v>319214</v>
      </c>
      <c r="E4" s="70">
        <v>21726</v>
      </c>
      <c r="F4" s="1076">
        <v>31203</v>
      </c>
      <c r="G4" s="70">
        <v>2124</v>
      </c>
      <c r="H4" s="1078">
        <v>1152812</v>
      </c>
      <c r="I4" s="1077">
        <v>78460</v>
      </c>
    </row>
    <row r="5" spans="1:9" x14ac:dyDescent="0.25">
      <c r="A5" s="587">
        <v>2021</v>
      </c>
      <c r="B5" s="1079">
        <v>253572</v>
      </c>
      <c r="C5" s="1080">
        <v>17503</v>
      </c>
      <c r="D5" s="160">
        <v>342582</v>
      </c>
      <c r="E5" s="212">
        <v>23648</v>
      </c>
      <c r="F5" s="1079">
        <v>31766</v>
      </c>
      <c r="G5" s="212">
        <v>2193</v>
      </c>
      <c r="H5" s="1081">
        <v>1116820</v>
      </c>
      <c r="I5" s="1080">
        <v>77091</v>
      </c>
    </row>
    <row r="6" spans="1:9" x14ac:dyDescent="0.25">
      <c r="A6" s="588">
        <v>2022</v>
      </c>
      <c r="B6" s="1082">
        <v>269114</v>
      </c>
      <c r="C6" s="1083">
        <v>19951</v>
      </c>
      <c r="D6" s="169">
        <v>401211</v>
      </c>
      <c r="E6" s="167">
        <v>29744</v>
      </c>
      <c r="F6" s="1082">
        <v>32423</v>
      </c>
      <c r="G6" s="167">
        <v>2404</v>
      </c>
      <c r="H6" s="1084">
        <v>1703254</v>
      </c>
      <c r="I6" s="1083">
        <v>126270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288202</v>
      </c>
      <c r="C4" s="1076">
        <v>705470</v>
      </c>
      <c r="D4" s="1077">
        <v>48014</v>
      </c>
      <c r="E4" s="1076">
        <v>715607</v>
      </c>
      <c r="F4" s="1077">
        <v>48704</v>
      </c>
    </row>
    <row r="5" spans="1:6" x14ac:dyDescent="0.25">
      <c r="A5" s="480">
        <v>2021</v>
      </c>
      <c r="B5" s="1081">
        <v>220796</v>
      </c>
      <c r="C5" s="1079">
        <v>886861</v>
      </c>
      <c r="D5" s="1080">
        <v>61218</v>
      </c>
      <c r="E5" s="1079">
        <v>755487</v>
      </c>
      <c r="F5" s="1080">
        <v>52149</v>
      </c>
    </row>
    <row r="6" spans="1:6" ht="15.75" thickBot="1" x14ac:dyDescent="0.3">
      <c r="A6" s="960">
        <v>2022</v>
      </c>
      <c r="B6" s="1085">
        <v>430692</v>
      </c>
      <c r="C6" s="1086">
        <v>1051038</v>
      </c>
      <c r="D6" s="1087">
        <v>77918</v>
      </c>
      <c r="E6" s="1086">
        <v>1200318</v>
      </c>
      <c r="F6" s="1087">
        <v>88985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Žitište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525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13489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26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-13.3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71.989999999999995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156.4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12383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12303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442</v>
      </c>
      <c r="C63" s="548">
        <f>IF(ISBLANK('DEM2'!C7),"-",'DEM2'!C7)</f>
        <v>495</v>
      </c>
      <c r="D63" s="548"/>
      <c r="E63" s="548">
        <f>IF(ISBLANK('DEM2'!D8),"-",'DEM2'!D8)</f>
        <v>442</v>
      </c>
      <c r="F63" s="548">
        <f>IF(ISBLANK('DEM2'!C8),"-",'DEM2'!C8)</f>
        <v>455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532</v>
      </c>
      <c r="C64" s="317">
        <f>IF(ISBLANK('DEM2'!F7),"-",'DEM2'!F7)</f>
        <v>544</v>
      </c>
      <c r="D64" s="789"/>
      <c r="E64" s="317">
        <f>IF(ISBLANK('DEM2'!G8),"-",'DEM2'!G8)</f>
        <v>530</v>
      </c>
      <c r="F64" s="317">
        <f>IF(ISBLANK('DEM2'!F8),"-",'DEM2'!F8)</f>
        <v>529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311</v>
      </c>
      <c r="C65" s="345">
        <f>IF(ISBLANK('DEM2'!I7),"-",'DEM2'!I7)</f>
        <v>328</v>
      </c>
      <c r="D65" s="393"/>
      <c r="E65" s="345">
        <f>IF(ISBLANK('DEM2'!J8),"-",'DEM2'!J8)</f>
        <v>277</v>
      </c>
      <c r="F65" s="345">
        <f>IF(ISBLANK('DEM2'!I8),"-",'DEM2'!I8)</f>
        <v>284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1211</v>
      </c>
      <c r="C66" s="348">
        <f>IF(ISBLANK('DEM2'!L7),"-",'DEM2'!L7)</f>
        <v>1286</v>
      </c>
      <c r="D66" s="394"/>
      <c r="E66" s="348">
        <f>IF(ISBLANK('DEM2'!M8),"-",'DEM2'!M8)</f>
        <v>1180</v>
      </c>
      <c r="F66" s="348">
        <f>IF(ISBLANK('DEM2'!L8),"-",'DEM2'!L8)</f>
        <v>1200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1188</v>
      </c>
      <c r="C67" s="345">
        <f>IF(ISBLANK('DEM2'!O7),"-",'DEM2'!O7)</f>
        <v>1300</v>
      </c>
      <c r="D67" s="393"/>
      <c r="E67" s="345">
        <f>IF(ISBLANK('DEM2'!P8),"-",'DEM2'!P8)</f>
        <v>969</v>
      </c>
      <c r="F67" s="345">
        <f>IF(ISBLANK('DEM2'!O8),"-",'DEM2'!O8)</f>
        <v>1009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4450</v>
      </c>
      <c r="C68" s="317">
        <f>IF(ISBLANK('DEM2'!R7),"-",'DEM2'!R7)</f>
        <v>4986</v>
      </c>
      <c r="D68" s="395"/>
      <c r="E68" s="317">
        <f>IF(ISBLANK('DEM2'!S8),"-",'DEM2'!S8)</f>
        <v>4104</v>
      </c>
      <c r="F68" s="317">
        <f>IF(ISBLANK('DEM2'!R8),"-",'DEM2'!R8)</f>
        <v>4405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7176</v>
      </c>
      <c r="C69" s="463">
        <f>IF(ISBLANK('DEM2'!U7),"-",'DEM2'!U7)</f>
        <v>7311</v>
      </c>
      <c r="D69" s="799"/>
      <c r="E69" s="463">
        <f>IF(ISBLANK('DEM2'!V8),"-",'DEM2'!V8)</f>
        <v>6786</v>
      </c>
      <c r="F69" s="463">
        <f>IF(ISBLANK('DEM2'!U8),"-",'DEM2'!U8)</f>
        <v>6703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7.8</v>
      </c>
      <c r="G115" s="800">
        <f>IF(ISBLANK('DEM2'!E23),"-",'DEM2'!E23)</f>
        <v>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2903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3920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70581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1347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40.9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36.4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15.4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1703254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126270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401211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330806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29744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269114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19951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32423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2404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1051038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77918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1200318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88985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328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430692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3152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3577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2753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26921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3022</v>
      </c>
      <c r="C300" s="808">
        <f>IF(ISBLANK(POLJ3!C4),"-",POLJ3!C4)</f>
        <v>503</v>
      </c>
      <c r="D300" s="1160">
        <f>IF(ISBLANK(POLJ3!D4),"-",POLJ3!D4)</f>
        <v>2519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2988</v>
      </c>
      <c r="C301" s="789">
        <f>IF(ISBLANK(POLJ3!C5),"-",POLJ3!C5)</f>
        <v>1811</v>
      </c>
      <c r="D301" s="1161">
        <f>IF(ISBLANK(POLJ3!D5),"-",POLJ3!D5)</f>
        <v>1177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</v>
      </c>
      <c r="C302" s="790">
        <f>IF(ISBLANK(POLJ3!C6),"-",POLJ3!C6)</f>
        <v>0</v>
      </c>
      <c r="D302" s="1162">
        <f>IF(ISBLANK(POLJ3!D6),"-",POLJ3!D6)</f>
        <v>19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776</v>
      </c>
      <c r="C303" s="791">
        <f>IF(ISBLANK(POLJ3!C7),"-",POLJ3!C7)</f>
        <v>217</v>
      </c>
      <c r="D303" s="1163">
        <f>IF(ISBLANK(POLJ3!D7),"-",POLJ3!D7)</f>
        <v>559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3152</v>
      </c>
      <c r="C304" s="807">
        <f>IF(ISBLANK(POLJ3!C8),"-",POLJ3!C8)</f>
        <v>485</v>
      </c>
      <c r="D304" s="1164">
        <f>IF(ISBLANK(POLJ3!D8),"-",POLJ3!D8)</f>
        <v>2667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143.08000000000001</v>
      </c>
      <c r="C310" s="1165"/>
      <c r="D310" s="3"/>
      <c r="E310" s="5"/>
      <c r="F310" s="5"/>
      <c r="G310" s="815" t="s">
        <v>854</v>
      </c>
      <c r="H310" s="816">
        <f>IF(ISBLANK(POLJ2!H3),"-",POLJ2!H3)</f>
        <v>6518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42724.75</v>
      </c>
      <c r="C311" s="1154"/>
      <c r="D311" s="3"/>
      <c r="E311" s="5"/>
      <c r="F311" s="5"/>
      <c r="G311" s="810" t="s">
        <v>855</v>
      </c>
      <c r="H311" s="248">
        <f>IF(ISBLANK(POLJ2!H4),"-",POLJ2!H4)</f>
        <v>15482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131.97999999999999</v>
      </c>
      <c r="C312" s="1154"/>
      <c r="D312" s="3"/>
      <c r="E312" s="5"/>
      <c r="F312" s="5"/>
      <c r="G312" s="810" t="s">
        <v>856</v>
      </c>
      <c r="H312" s="248">
        <f>IF(ISBLANK(POLJ2!H5),"-",POLJ2!H5)</f>
        <v>8029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1.24</v>
      </c>
      <c r="C313" s="1154"/>
      <c r="D313" s="3"/>
      <c r="E313" s="5"/>
      <c r="F313" s="5"/>
      <c r="G313" s="812" t="s">
        <v>857</v>
      </c>
      <c r="H313" s="249">
        <f>IF(ISBLANK(POLJ2!H6),"-",POLJ2!H6)</f>
        <v>2016481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0.86</v>
      </c>
      <c r="C314" s="1154"/>
      <c r="D314" s="3"/>
      <c r="E314" s="5"/>
      <c r="F314" s="5"/>
      <c r="G314" s="814" t="s">
        <v>847</v>
      </c>
      <c r="H314" s="817">
        <f>IF(ISBLANK(POLJ2!H7),"-",POLJ2!H7)</f>
        <v>2046510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3298.32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46300.23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46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15.4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362</v>
      </c>
      <c r="I364" s="808">
        <f>IF(ISBLANK(OBRAZ2!I6),"-",OBRAZ2!I6)</f>
        <v>122</v>
      </c>
      <c r="J364" s="808">
        <f>IF(ISBLANK(OBRAZ2!J6),"-",OBRAZ2!J6)</f>
        <v>240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212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65.3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97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45.307443365695796</v>
      </c>
      <c r="I375" s="850">
        <f>IF(ISBLANK(OBRAZ2!C12),"-",OBRAZ2!C21)</f>
        <v>37.84530386740331</v>
      </c>
      <c r="J375" s="850">
        <f>IF(ISBLANK(OBRAZ2!D12),"-",OBRAZ2!D21)</f>
        <v>42.535211267605632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19.741100323624593</v>
      </c>
      <c r="I377" s="851">
        <f>IF(ISBLANK(OBRAZ2!C14),"-",OBRAZ2!C23)</f>
        <v>23.756906077348066</v>
      </c>
      <c r="J377" s="851">
        <f>IF(ISBLANK(OBRAZ2!D14),"-",OBRAZ2!D23)</f>
        <v>30.140845070422532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27.184466019417474</v>
      </c>
      <c r="I379" s="851">
        <f>IF(ISBLANK(OBRAZ2!C16),"-",OBRAZ2!C25)</f>
        <v>34.254143646408842</v>
      </c>
      <c r="J379" s="851">
        <f>IF(ISBLANK(OBRAZ2!D16),"-",OBRAZ2!D25)</f>
        <v>19.43661971830986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7.7669902912621351</v>
      </c>
      <c r="I380" s="852">
        <f>IF(ISBLANK(OBRAZ2!C17),"-",OBRAZ2!C26)</f>
        <v>4.1436464088397784</v>
      </c>
      <c r="J380" s="852">
        <f>IF(ISBLANK(OBRAZ2!D17),"-",OBRAZ2!D26)</f>
        <v>7.887323943661972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330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304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224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214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96.1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113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86.9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0.9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1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1.5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21.3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99.2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99.1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2282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16.899999999999999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761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4460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57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20.7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19.899999999999999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22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1247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10.6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536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24.7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248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10.7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51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70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11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6.8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56.1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114.539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184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6203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145.24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14.83771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110</v>
      </c>
      <c r="D696" s="3"/>
      <c r="E696" s="5"/>
      <c r="F696" s="5"/>
      <c r="G696" s="837">
        <v>2012</v>
      </c>
      <c r="H696" s="835">
        <f>IF(ISBLANK(INDEKSI2!B5),"-",INDEKSI2!B5)</f>
        <v>19.39</v>
      </c>
      <c r="I696" s="835">
        <f>IF(ISBLANK(INDEKSI2!C5),"-",INDEKSI2!C5)</f>
        <v>142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39.4</v>
      </c>
      <c r="D697" s="3"/>
      <c r="E697" s="5"/>
      <c r="F697" s="5"/>
      <c r="G697" s="838">
        <v>2013</v>
      </c>
      <c r="H697" s="559">
        <f>IF(ISBLANK(INDEKSI2!B6),"-",INDEKSI2!B6)</f>
        <v>20.39</v>
      </c>
      <c r="I697" s="559">
        <f>IF(ISBLANK(INDEKSI2!C6),"-",INDEKSI2!C6)</f>
        <v>141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20</v>
      </c>
      <c r="I698" s="836">
        <f>IF(ISBLANK(INDEKSI2!C7),"-",INDEKSI2!C7)</f>
        <v>144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534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206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36.4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15.4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20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144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14.83771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110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39.4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19.13</v>
      </c>
      <c r="C4" s="721">
        <v>145</v>
      </c>
      <c r="D4" s="710"/>
      <c r="E4" s="711"/>
      <c r="F4" s="712"/>
    </row>
    <row r="5" spans="1:6" x14ac:dyDescent="0.25">
      <c r="A5" s="286">
        <v>2012</v>
      </c>
      <c r="B5" s="614">
        <v>19.39</v>
      </c>
      <c r="C5" s="722">
        <v>142</v>
      </c>
      <c r="D5" s="713"/>
      <c r="E5" s="641"/>
      <c r="F5" s="714"/>
    </row>
    <row r="6" spans="1:6" x14ac:dyDescent="0.25">
      <c r="A6" s="286">
        <v>2013</v>
      </c>
      <c r="B6" s="614">
        <v>20.39</v>
      </c>
      <c r="C6" s="722">
        <v>141</v>
      </c>
      <c r="D6" s="715">
        <v>14.83771</v>
      </c>
      <c r="E6" s="609">
        <v>110</v>
      </c>
      <c r="F6" s="716">
        <v>39.4</v>
      </c>
    </row>
    <row r="7" spans="1:6" x14ac:dyDescent="0.25">
      <c r="A7" s="219">
        <v>2014</v>
      </c>
      <c r="B7" s="615">
        <v>20</v>
      </c>
      <c r="C7" s="723">
        <v>144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3152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2753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3577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143.08000000000001</v>
      </c>
      <c r="G3" s="217" t="s">
        <v>765</v>
      </c>
      <c r="H3" s="71">
        <v>6518</v>
      </c>
    </row>
    <row r="4" spans="1:9" x14ac:dyDescent="0.25">
      <c r="A4" s="286" t="s">
        <v>760</v>
      </c>
      <c r="B4" s="214">
        <v>42724.75</v>
      </c>
      <c r="G4" s="286" t="s">
        <v>766</v>
      </c>
      <c r="H4" s="214">
        <v>15482</v>
      </c>
    </row>
    <row r="5" spans="1:9" x14ac:dyDescent="0.25">
      <c r="A5" s="286" t="s">
        <v>761</v>
      </c>
      <c r="B5" s="214">
        <v>131.97999999999999</v>
      </c>
      <c r="G5" s="286" t="s">
        <v>767</v>
      </c>
      <c r="H5" s="214">
        <v>8029</v>
      </c>
    </row>
    <row r="6" spans="1:9" x14ac:dyDescent="0.25">
      <c r="A6" s="286" t="s">
        <v>762</v>
      </c>
      <c r="B6" s="214">
        <v>1.24</v>
      </c>
      <c r="G6" s="286" t="s">
        <v>768</v>
      </c>
      <c r="H6" s="214">
        <v>2016481</v>
      </c>
    </row>
    <row r="7" spans="1:9" x14ac:dyDescent="0.25">
      <c r="A7" s="286" t="s">
        <v>763</v>
      </c>
      <c r="B7" s="214">
        <v>0.86</v>
      </c>
      <c r="G7" s="1" t="s">
        <v>24</v>
      </c>
      <c r="H7" s="288">
        <v>2046510</v>
      </c>
    </row>
    <row r="8" spans="1:9" x14ac:dyDescent="0.25">
      <c r="A8" s="287" t="s">
        <v>764</v>
      </c>
      <c r="B8" s="73">
        <v>3298.32</v>
      </c>
    </row>
    <row r="9" spans="1:9" x14ac:dyDescent="0.25">
      <c r="A9" s="1" t="s">
        <v>24</v>
      </c>
      <c r="B9" s="288">
        <v>46300.23</v>
      </c>
      <c r="I9" s="41" t="s">
        <v>876</v>
      </c>
    </row>
    <row r="10" spans="1:9" x14ac:dyDescent="0.25">
      <c r="G10" s="29" t="s">
        <v>775</v>
      </c>
      <c r="H10" s="58">
        <v>26921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3022</v>
      </c>
      <c r="C4" s="55">
        <v>503</v>
      </c>
      <c r="D4" s="110">
        <v>2519</v>
      </c>
    </row>
    <row r="5" spans="1:4" ht="30" customHeight="1" x14ac:dyDescent="0.25">
      <c r="A5" s="274" t="s">
        <v>884</v>
      </c>
      <c r="B5" s="212">
        <v>2988</v>
      </c>
      <c r="C5" s="58">
        <v>1811</v>
      </c>
      <c r="D5" s="160">
        <v>1177</v>
      </c>
    </row>
    <row r="6" spans="1:4" x14ac:dyDescent="0.25">
      <c r="A6" s="274" t="s">
        <v>772</v>
      </c>
      <c r="B6" s="212">
        <v>19</v>
      </c>
      <c r="C6" s="58">
        <v>0</v>
      </c>
      <c r="D6" s="160">
        <v>19</v>
      </c>
    </row>
    <row r="7" spans="1:4" ht="30" x14ac:dyDescent="0.25">
      <c r="A7" s="274" t="s">
        <v>773</v>
      </c>
      <c r="B7" s="212">
        <v>776</v>
      </c>
      <c r="C7" s="58">
        <v>217</v>
      </c>
      <c r="D7" s="160">
        <v>559</v>
      </c>
    </row>
    <row r="8" spans="1:4" x14ac:dyDescent="0.25">
      <c r="A8" s="201" t="s">
        <v>774</v>
      </c>
      <c r="B8" s="72">
        <v>3152</v>
      </c>
      <c r="C8" s="61">
        <v>485</v>
      </c>
      <c r="D8" s="111">
        <v>2667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60.609103078982599</v>
      </c>
      <c r="C15" s="278">
        <f>D5/B5*100</f>
        <v>39.390896921017401</v>
      </c>
    </row>
    <row r="16" spans="1:4" ht="30" x14ac:dyDescent="0.25">
      <c r="A16" s="279" t="s">
        <v>821</v>
      </c>
      <c r="B16" s="283">
        <f>C4/B4*100</f>
        <v>16.644606221045667</v>
      </c>
      <c r="C16" s="280">
        <f>D4/B4*100</f>
        <v>83.355393778954337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60.609103078982599</v>
      </c>
      <c r="C22" s="278">
        <f t="shared" si="0"/>
        <v>39.390896921017401</v>
      </c>
    </row>
    <row r="23" spans="1:3" ht="30" x14ac:dyDescent="0.25">
      <c r="A23" s="279" t="s">
        <v>858</v>
      </c>
      <c r="B23" s="285">
        <f t="shared" si="0"/>
        <v>16.644606221045667</v>
      </c>
      <c r="C23" s="284">
        <f t="shared" si="0"/>
        <v>83.355393778954337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46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15.4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212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65.3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335</v>
      </c>
      <c r="C6" s="973">
        <v>123</v>
      </c>
      <c r="D6" s="945">
        <v>212</v>
      </c>
      <c r="E6" s="973">
        <v>309</v>
      </c>
      <c r="F6" s="973">
        <v>108</v>
      </c>
      <c r="G6" s="945">
        <v>201</v>
      </c>
      <c r="H6" s="599">
        <v>362</v>
      </c>
      <c r="I6" s="616">
        <v>122</v>
      </c>
      <c r="J6" s="945">
        <v>240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8</v>
      </c>
      <c r="C7" s="975">
        <v>8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6</v>
      </c>
      <c r="I8" s="691">
        <v>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140</v>
      </c>
      <c r="C12" s="600">
        <v>137</v>
      </c>
      <c r="D12" s="600">
        <v>151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61</v>
      </c>
      <c r="C14" s="751">
        <v>86</v>
      </c>
      <c r="D14" s="751">
        <v>107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84</v>
      </c>
      <c r="C16" s="1029">
        <v>124</v>
      </c>
      <c r="D16" s="751">
        <v>69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24</v>
      </c>
      <c r="C17" s="752">
        <v>15</v>
      </c>
      <c r="D17" s="752">
        <v>28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45.307443365695796</v>
      </c>
      <c r="C21" s="289">
        <f>C12/SUM(C12:C17)*100</f>
        <v>37.84530386740331</v>
      </c>
      <c r="D21" s="289">
        <f>D12/SUM(D12:D17)*100</f>
        <v>42.535211267605632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19.741100323624593</v>
      </c>
      <c r="C23" s="290">
        <f>C14/SUM(C12:C17)*100</f>
        <v>23.756906077348066</v>
      </c>
      <c r="D23" s="290">
        <f>D14/SUM(D12:D17)*100</f>
        <v>30.140845070422532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27.184466019417474</v>
      </c>
      <c r="C25" s="290">
        <f>C16/SUM(C12:C17)*100</f>
        <v>34.254143646408842</v>
      </c>
      <c r="D25" s="290">
        <f>D16/SUM(D12:D17)*100</f>
        <v>19.43661971830986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7.7669902912621351</v>
      </c>
      <c r="C26" s="291">
        <f>C17/SUM(C12:C17)*100</f>
        <v>4.1436464088397784</v>
      </c>
      <c r="D26" s="291">
        <f>D17/SUM(D12:D17)*100</f>
        <v>7.887323943661972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55.4</v>
      </c>
      <c r="C7" s="600">
        <v>55.8</v>
      </c>
      <c r="D7" s="600">
        <v>45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49.8</v>
      </c>
    </row>
    <row r="9" spans="1:6" x14ac:dyDescent="0.25">
      <c r="A9" s="696" t="s">
        <v>224</v>
      </c>
      <c r="B9" s="752">
        <v>44.6</v>
      </c>
      <c r="C9" s="752">
        <v>44.2</v>
      </c>
      <c r="D9" s="752">
        <v>5.2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55.4</v>
      </c>
      <c r="C13" s="697">
        <f t="shared" ref="C13:D13" si="1">IF(ISBLANK(C7),"",C7)</f>
        <v>55.8</v>
      </c>
      <c r="D13" s="697">
        <f t="shared" si="1"/>
        <v>45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49.8</v>
      </c>
    </row>
    <row r="15" spans="1:6" x14ac:dyDescent="0.25">
      <c r="A15" s="702" t="s">
        <v>1630</v>
      </c>
      <c r="B15" s="699">
        <f t="shared" si="2"/>
        <v>44.6</v>
      </c>
      <c r="C15" s="699">
        <f t="shared" si="2"/>
        <v>44.2</v>
      </c>
      <c r="D15" s="699">
        <f t="shared" si="2"/>
        <v>5.2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55.4</v>
      </c>
      <c r="C18" s="697">
        <f t="shared" ref="C18:D18" si="4">IF(ISBLANK(C7),"",C7)</f>
        <v>55.8</v>
      </c>
      <c r="D18" s="697">
        <f t="shared" si="4"/>
        <v>45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49.8</v>
      </c>
    </row>
    <row r="20" spans="1:5" x14ac:dyDescent="0.25">
      <c r="A20" s="702" t="s">
        <v>1633</v>
      </c>
      <c r="B20" s="699">
        <f t="shared" si="5"/>
        <v>44.6</v>
      </c>
      <c r="C20" s="699">
        <f t="shared" si="5"/>
        <v>44.2</v>
      </c>
      <c r="D20" s="699">
        <f t="shared" si="5"/>
        <v>5.2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91.4</v>
      </c>
      <c r="C5" s="611">
        <v>83.3</v>
      </c>
      <c r="D5" s="1030">
        <v>87.1</v>
      </c>
      <c r="F5" s="28"/>
      <c r="G5" s="693">
        <f>A5</f>
        <v>2020</v>
      </c>
      <c r="H5" s="669">
        <f>IF(ISBLANK(B5),"",B5)</f>
        <v>91.4</v>
      </c>
      <c r="I5" s="618">
        <f t="shared" ref="H5:I7" si="0">IF(ISBLANK(C5),"",C5)</f>
        <v>83.3</v>
      </c>
    </row>
    <row r="6" spans="1:10" x14ac:dyDescent="0.25">
      <c r="A6" s="749">
        <v>2021</v>
      </c>
      <c r="B6" s="601">
        <v>96.7</v>
      </c>
      <c r="C6" s="612">
        <v>100</v>
      </c>
      <c r="D6" s="946">
        <v>98.6</v>
      </c>
      <c r="F6" s="44"/>
      <c r="G6" s="693">
        <f t="shared" ref="G6:G7" si="1">A6</f>
        <v>2021</v>
      </c>
      <c r="H6" s="670">
        <f t="shared" si="0"/>
        <v>96.7</v>
      </c>
      <c r="I6" s="619">
        <f t="shared" si="0"/>
        <v>100</v>
      </c>
    </row>
    <row r="7" spans="1:10" x14ac:dyDescent="0.25">
      <c r="A7" s="750">
        <v>2022</v>
      </c>
      <c r="B7" s="601">
        <v>61.9</v>
      </c>
      <c r="C7" s="612">
        <v>76.3</v>
      </c>
      <c r="D7" s="946">
        <v>69.8</v>
      </c>
      <c r="F7" s="44"/>
      <c r="G7" s="693">
        <f t="shared" si="1"/>
        <v>2022</v>
      </c>
      <c r="H7" s="671">
        <f t="shared" si="0"/>
        <v>61.9</v>
      </c>
      <c r="I7" s="620">
        <f t="shared" si="0"/>
        <v>76.3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91.4</v>
      </c>
      <c r="I13" s="618">
        <f>IF(ISBLANK(C5),"",C5)</f>
        <v>83.3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96.7</v>
      </c>
      <c r="I14" s="619">
        <f t="shared" si="3"/>
        <v>100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61.9</v>
      </c>
      <c r="I15" s="620">
        <f t="shared" si="4"/>
        <v>76.3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Žitište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525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13489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26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9.3000000000000007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-13.3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71.989999999999995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156.4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12383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12303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442</v>
      </c>
      <c r="C63" s="548">
        <f>IF(ISBLANK('DEM2'!C7),"-",'DEM2'!C7)</f>
        <v>495</v>
      </c>
      <c r="D63" s="548"/>
      <c r="E63" s="548">
        <f>IF(ISBLANK('DEM2'!D8),"-",'DEM2'!D8)</f>
        <v>442</v>
      </c>
      <c r="F63" s="548">
        <f>IF(ISBLANK('DEM2'!C8),"-",'DEM2'!C8)</f>
        <v>455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532</v>
      </c>
      <c r="C64" s="317">
        <f>IF(ISBLANK('DEM2'!F7),"-",'DEM2'!F7)</f>
        <v>544</v>
      </c>
      <c r="D64" s="789"/>
      <c r="E64" s="317">
        <f>IF(ISBLANK('DEM2'!G8),"-",'DEM2'!G8)</f>
        <v>530</v>
      </c>
      <c r="F64" s="317">
        <f>IF(ISBLANK('DEM2'!F8),"-",'DEM2'!F8)</f>
        <v>529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311</v>
      </c>
      <c r="C65" s="345">
        <f>IF(ISBLANK('DEM2'!I7),"-",'DEM2'!I7)</f>
        <v>328</v>
      </c>
      <c r="D65" s="393"/>
      <c r="E65" s="345">
        <f>IF(ISBLANK('DEM2'!J8),"-",'DEM2'!J8)</f>
        <v>277</v>
      </c>
      <c r="F65" s="345">
        <f>IF(ISBLANK('DEM2'!I8),"-",'DEM2'!I8)</f>
        <v>284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1211</v>
      </c>
      <c r="C66" s="317">
        <f>IF(ISBLANK('DEM2'!L7),"-",'DEM2'!L7)</f>
        <v>1286</v>
      </c>
      <c r="D66" s="395"/>
      <c r="E66" s="317">
        <f>IF(ISBLANK('DEM2'!M8),"-",'DEM2'!M8)</f>
        <v>1180</v>
      </c>
      <c r="F66" s="317">
        <f>IF(ISBLANK('DEM2'!L8),"-",'DEM2'!L8)</f>
        <v>1200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1188</v>
      </c>
      <c r="C67" s="317">
        <f>IF(ISBLANK('DEM2'!O7),"-",'DEM2'!O7)</f>
        <v>1300</v>
      </c>
      <c r="D67" s="395"/>
      <c r="E67" s="317">
        <f>IF(ISBLANK('DEM2'!P8),"-",'DEM2'!P8)</f>
        <v>969</v>
      </c>
      <c r="F67" s="317">
        <f>IF(ISBLANK('DEM2'!O8),"-",'DEM2'!O8)</f>
        <v>1009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4450</v>
      </c>
      <c r="C68" s="414">
        <f>IF(ISBLANK('DEM2'!R7),"-",'DEM2'!R7)</f>
        <v>4986</v>
      </c>
      <c r="D68" s="420"/>
      <c r="E68" s="414">
        <f>IF(ISBLANK('DEM2'!S8),"-",'DEM2'!S8)</f>
        <v>4104</v>
      </c>
      <c r="F68" s="414">
        <f>IF(ISBLANK('DEM2'!R8),"-",'DEM2'!R8)</f>
        <v>4405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7176</v>
      </c>
      <c r="C69" s="463">
        <f>IF(ISBLANK('DEM2'!U7),"-",'DEM2'!U7)</f>
        <v>7311</v>
      </c>
      <c r="D69" s="799"/>
      <c r="E69" s="463">
        <f>IF(ISBLANK('DEM2'!V8),"-",'DEM2'!V8)</f>
        <v>6786</v>
      </c>
      <c r="F69" s="463">
        <f>IF(ISBLANK('DEM2'!U8),"-",'DEM2'!U8)</f>
        <v>6703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7.8</v>
      </c>
      <c r="G115" s="800">
        <f>IF(ISBLANK('DEM2'!E23),"-",'DEM2'!E23)</f>
        <v>7.8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7.9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2903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3920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70581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1347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40.9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36.4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15.4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1703254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126270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401211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330806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29744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269114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19951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32423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2404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1051038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77918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1200318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88985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126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328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430692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3152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3577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2753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26921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3022</v>
      </c>
      <c r="C300" s="808">
        <f>IF(ISBLANK(POLJ3!C4),"-",POLJ3!C4)</f>
        <v>503</v>
      </c>
      <c r="D300" s="1160">
        <f>IF(ISBLANK(POLJ3!D4),"-",POLJ3!D4)</f>
        <v>2519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2988</v>
      </c>
      <c r="C301" s="789">
        <f>IF(ISBLANK(POLJ3!C5),"-",POLJ3!C5)</f>
        <v>1811</v>
      </c>
      <c r="D301" s="1161">
        <f>IF(ISBLANK(POLJ3!D5),"-",POLJ3!D5)</f>
        <v>1177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</v>
      </c>
      <c r="C302" s="790">
        <f>IF(ISBLANK(POLJ3!C6),"-",POLJ3!C6)</f>
        <v>0</v>
      </c>
      <c r="D302" s="1162">
        <f>IF(ISBLANK(POLJ3!D6),"-",POLJ3!D6)</f>
        <v>19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776</v>
      </c>
      <c r="C303" s="791">
        <f>IF(ISBLANK(POLJ3!C7),"-",POLJ3!C7)</f>
        <v>217</v>
      </c>
      <c r="D303" s="1163">
        <f>IF(ISBLANK(POLJ3!D7),"-",POLJ3!D7)</f>
        <v>559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3152</v>
      </c>
      <c r="C304" s="807">
        <f>IF(ISBLANK(POLJ3!C8),"-",POLJ3!C8)</f>
        <v>485</v>
      </c>
      <c r="D304" s="1164">
        <f>IF(ISBLANK(POLJ3!D8),"-",POLJ3!D8)</f>
        <v>2667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143.08000000000001</v>
      </c>
      <c r="C310" s="1165"/>
      <c r="D310" s="3"/>
      <c r="E310" s="5"/>
      <c r="F310" s="5"/>
      <c r="G310" s="815" t="s">
        <v>765</v>
      </c>
      <c r="H310" s="816">
        <f>IF(ISBLANK(POLJ2!H3),"-",POLJ2!H3)</f>
        <v>6518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42724.75</v>
      </c>
      <c r="C311" s="1154"/>
      <c r="D311" s="3"/>
      <c r="E311" s="5"/>
      <c r="F311" s="5"/>
      <c r="G311" s="810" t="s">
        <v>766</v>
      </c>
      <c r="H311" s="248">
        <f>IF(ISBLANK(POLJ2!H4),"-",POLJ2!H4)</f>
        <v>15482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131.97999999999999</v>
      </c>
      <c r="C312" s="1154"/>
      <c r="D312" s="3"/>
      <c r="E312" s="5"/>
      <c r="F312" s="5"/>
      <c r="G312" s="810" t="s">
        <v>767</v>
      </c>
      <c r="H312" s="248">
        <f>IF(ISBLANK(POLJ2!H5),"-",POLJ2!H5)</f>
        <v>8029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1.24</v>
      </c>
      <c r="C313" s="1154"/>
      <c r="D313" s="3"/>
      <c r="E313" s="5"/>
      <c r="F313" s="5"/>
      <c r="G313" s="812" t="s">
        <v>768</v>
      </c>
      <c r="H313" s="249">
        <f>IF(ISBLANK(POLJ2!H6),"-",POLJ2!H6)</f>
        <v>2016481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0.86</v>
      </c>
      <c r="C314" s="1154"/>
      <c r="D314" s="3"/>
      <c r="E314" s="5"/>
      <c r="F314" s="5"/>
      <c r="G314" s="814" t="s">
        <v>16</v>
      </c>
      <c r="H314" s="817">
        <f>IF(ISBLANK(POLJ2!H7),"-",POLJ2!H7)</f>
        <v>2046510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3298.32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46300.23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46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15.4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362</v>
      </c>
      <c r="I364" s="808">
        <f>IF(ISBLANK(OBRAZ2!I6),"-",OBRAZ2!I6)</f>
        <v>122</v>
      </c>
      <c r="J364" s="808">
        <f>IF(ISBLANK(OBRAZ2!J6),"-",OBRAZ2!J6)</f>
        <v>240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212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65.3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6</v>
      </c>
      <c r="I366" s="807">
        <f>IF(ISBLANK(OBRAZ2!I8),"-",OBRAZ2!I8)</f>
        <v>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97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45.307443365695796</v>
      </c>
      <c r="I375" s="850">
        <f>IF(ISBLANK(OBRAZ2!C12),"-",OBRAZ2!C21)</f>
        <v>37.84530386740331</v>
      </c>
      <c r="J375" s="850">
        <f>IF(ISBLANK(OBRAZ2!D12),"-",OBRAZ2!D21)</f>
        <v>42.535211267605632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19.741100323624593</v>
      </c>
      <c r="I377" s="851">
        <f>IF(ISBLANK(OBRAZ2!C14),"-",OBRAZ2!C23)</f>
        <v>23.756906077348066</v>
      </c>
      <c r="J377" s="851">
        <f>IF(ISBLANK(OBRAZ2!D14),"-",OBRAZ2!D23)</f>
        <v>30.140845070422532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27.184466019417474</v>
      </c>
      <c r="I379" s="851">
        <f>IF(ISBLANK(OBRAZ2!C16),"-",OBRAZ2!C25)</f>
        <v>34.254143646408842</v>
      </c>
      <c r="J379" s="851">
        <f>IF(ISBLANK(OBRAZ2!D16),"-",OBRAZ2!D25)</f>
        <v>19.43661971830986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7.7669902912621351</v>
      </c>
      <c r="I380" s="852">
        <f>IF(ISBLANK(OBRAZ2!C17),"-",OBRAZ2!C26)</f>
        <v>4.1436464088397784</v>
      </c>
      <c r="J380" s="852">
        <f>IF(ISBLANK(OBRAZ2!D17),"-",OBRAZ2!D26)</f>
        <v>7.887323943661972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330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304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224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214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96.1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113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86.9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0.9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1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1.5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21.3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99.2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99.1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2282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16.899999999999999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761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4460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57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20.7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19.899999999999999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22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1247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10.6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536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24.7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248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10.7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51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70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11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6.8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56.1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16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114.539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31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184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6203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145.24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0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14.83771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110</v>
      </c>
      <c r="D696" s="315"/>
      <c r="E696" s="314"/>
      <c r="F696" s="5"/>
      <c r="G696" s="837">
        <v>2012</v>
      </c>
      <c r="H696" s="835">
        <f>IF(ISBLANK(INDEKSI2!B5),"-",INDEKSI2!B5)</f>
        <v>19.39</v>
      </c>
      <c r="I696" s="835">
        <f>IF(ISBLANK(INDEKSI2!C5),"-",INDEKSI2!C5)</f>
        <v>142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39.4</v>
      </c>
      <c r="D697" s="315"/>
      <c r="E697" s="314"/>
      <c r="F697" s="5"/>
      <c r="G697" s="838">
        <v>2013</v>
      </c>
      <c r="H697" s="559">
        <f>IF(ISBLANK(INDEKSI2!B6),"-",INDEKSI2!B6)</f>
        <v>20.39</v>
      </c>
      <c r="I697" s="559">
        <f>IF(ISBLANK(INDEKSI2!C6),"-",INDEKSI2!C6)</f>
        <v>141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20</v>
      </c>
      <c r="I698" s="836">
        <f>IF(ISBLANK(INDEKSI2!C7),"-",INDEKSI2!C7)</f>
        <v>144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534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206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2664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577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2.8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1</v>
      </c>
      <c r="E6" s="612">
        <v>10</v>
      </c>
      <c r="F6" s="1033">
        <v>17</v>
      </c>
      <c r="G6" s="612">
        <v>10</v>
      </c>
      <c r="H6" s="980">
        <v>7</v>
      </c>
      <c r="I6" s="1034">
        <v>5.2</v>
      </c>
      <c r="J6" s="612">
        <v>6</v>
      </c>
      <c r="K6" s="1035">
        <v>4.3</v>
      </c>
      <c r="L6" s="1033">
        <v>184</v>
      </c>
      <c r="M6" s="612">
        <v>95</v>
      </c>
      <c r="N6" s="1028">
        <v>89</v>
      </c>
      <c r="O6" s="1034">
        <v>53.1</v>
      </c>
      <c r="P6" s="612">
        <v>50.3</v>
      </c>
      <c r="Q6" s="1028">
        <v>56.5</v>
      </c>
      <c r="R6" s="1033">
        <v>108</v>
      </c>
      <c r="S6" s="612">
        <v>55</v>
      </c>
      <c r="T6" s="1035">
        <v>53</v>
      </c>
    </row>
    <row r="7" spans="1:20" x14ac:dyDescent="0.25">
      <c r="A7" s="286">
        <v>2021</v>
      </c>
      <c r="B7" s="602">
        <v>1</v>
      </c>
      <c r="C7" s="601">
        <v>11</v>
      </c>
      <c r="D7" s="612">
        <v>1</v>
      </c>
      <c r="E7" s="612">
        <v>10</v>
      </c>
      <c r="F7" s="1033">
        <v>24</v>
      </c>
      <c r="G7" s="612">
        <v>11</v>
      </c>
      <c r="H7" s="980">
        <v>13</v>
      </c>
      <c r="I7" s="1034">
        <v>7.4</v>
      </c>
      <c r="J7" s="612">
        <v>6.8</v>
      </c>
      <c r="K7" s="1035">
        <v>8</v>
      </c>
      <c r="L7" s="1033">
        <v>199</v>
      </c>
      <c r="M7" s="612">
        <v>108</v>
      </c>
      <c r="N7" s="1028">
        <v>91</v>
      </c>
      <c r="O7" s="1034">
        <v>56.9</v>
      </c>
      <c r="P7" s="612">
        <v>57.5</v>
      </c>
      <c r="Q7" s="1028">
        <v>56.4</v>
      </c>
      <c r="R7" s="1033">
        <v>139</v>
      </c>
      <c r="S7" s="612">
        <v>81</v>
      </c>
      <c r="T7" s="1035">
        <v>58</v>
      </c>
    </row>
    <row r="8" spans="1:20" x14ac:dyDescent="0.25">
      <c r="A8" s="219">
        <v>2022</v>
      </c>
      <c r="B8" s="617">
        <v>1</v>
      </c>
      <c r="C8" s="947">
        <v>11</v>
      </c>
      <c r="D8" s="981">
        <v>1</v>
      </c>
      <c r="E8" s="981">
        <v>10</v>
      </c>
      <c r="F8" s="1036">
        <v>46</v>
      </c>
      <c r="G8" s="981">
        <v>24</v>
      </c>
      <c r="H8" s="979">
        <v>22</v>
      </c>
      <c r="I8" s="754">
        <v>15.4</v>
      </c>
      <c r="J8" s="981">
        <v>16.2</v>
      </c>
      <c r="K8" s="1037">
        <v>14.6</v>
      </c>
      <c r="L8" s="1036">
        <v>212</v>
      </c>
      <c r="M8" s="981">
        <v>111</v>
      </c>
      <c r="N8" s="691">
        <v>101</v>
      </c>
      <c r="O8" s="754">
        <v>65.3</v>
      </c>
      <c r="P8" s="981">
        <v>67.5</v>
      </c>
      <c r="Q8" s="691">
        <v>63.1</v>
      </c>
      <c r="R8" s="1036">
        <v>97</v>
      </c>
      <c r="S8" s="981">
        <v>58</v>
      </c>
      <c r="T8" s="1037">
        <v>39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330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304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224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214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113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86.9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0.9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59.566787003610109</v>
      </c>
      <c r="C21" s="739">
        <f>B10/(B7+B10)*100</f>
        <v>40.433212996389891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58.687258687258691</v>
      </c>
      <c r="C22" s="739">
        <f>B11/(B8+B11)*100</f>
        <v>41.312741312741316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59.566787003610109</v>
      </c>
      <c r="C26" s="739">
        <f>C21</f>
        <v>40.433212996389891</v>
      </c>
    </row>
    <row r="27" spans="1:10" ht="24.75" x14ac:dyDescent="0.25">
      <c r="A27" s="742" t="s">
        <v>1407</v>
      </c>
      <c r="B27" s="739">
        <f>B22</f>
        <v>58.687258687258691</v>
      </c>
      <c r="C27" s="739">
        <f>C22</f>
        <v>41.312741312741316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2</v>
      </c>
      <c r="D5" s="914" t="s">
        <v>5</v>
      </c>
      <c r="E5" s="211"/>
      <c r="F5" s="125">
        <v>2021</v>
      </c>
      <c r="G5" s="70">
        <v>3</v>
      </c>
      <c r="H5" s="55">
        <v>1</v>
      </c>
      <c r="I5" s="110">
        <v>2</v>
      </c>
      <c r="J5" s="70">
        <v>7</v>
      </c>
      <c r="K5" s="55">
        <v>0</v>
      </c>
      <c r="L5" s="110">
        <v>7</v>
      </c>
      <c r="M5" s="70">
        <v>320</v>
      </c>
      <c r="N5" s="55">
        <v>295</v>
      </c>
      <c r="O5" s="70">
        <v>220</v>
      </c>
      <c r="P5" s="110">
        <v>207</v>
      </c>
    </row>
    <row r="6" spans="1:16" x14ac:dyDescent="0.25">
      <c r="A6" s="923" t="s">
        <v>259</v>
      </c>
      <c r="B6" s="1096">
        <v>0</v>
      </c>
      <c r="C6" s="1097">
        <v>7</v>
      </c>
      <c r="D6" s="915" t="s">
        <v>5</v>
      </c>
      <c r="E6" s="254"/>
      <c r="F6" s="125">
        <v>2022</v>
      </c>
      <c r="G6" s="212">
        <v>3</v>
      </c>
      <c r="H6" s="58">
        <v>1</v>
      </c>
      <c r="I6" s="160">
        <v>2</v>
      </c>
      <c r="J6" s="212">
        <v>7</v>
      </c>
      <c r="K6" s="58">
        <v>0</v>
      </c>
      <c r="L6" s="160">
        <v>7</v>
      </c>
      <c r="M6" s="212">
        <v>330</v>
      </c>
      <c r="N6" s="58">
        <v>304</v>
      </c>
      <c r="O6" s="212">
        <v>224</v>
      </c>
      <c r="P6" s="160">
        <v>214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1</v>
      </c>
      <c r="I7" s="169">
        <v>2</v>
      </c>
      <c r="J7" s="167"/>
      <c r="K7" s="94"/>
      <c r="L7" s="169"/>
      <c r="M7" s="167">
        <v>564</v>
      </c>
      <c r="N7" s="94">
        <v>512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93.6</v>
      </c>
      <c r="C5" s="611">
        <v>93.8</v>
      </c>
      <c r="D5" s="945">
        <v>93.3</v>
      </c>
      <c r="E5" s="610"/>
      <c r="F5" s="611"/>
      <c r="G5" s="945"/>
      <c r="H5" s="610"/>
      <c r="I5" s="611"/>
      <c r="J5" s="945"/>
      <c r="K5" s="610">
        <v>130</v>
      </c>
      <c r="L5" s="611">
        <v>66</v>
      </c>
      <c r="M5" s="945">
        <v>64</v>
      </c>
      <c r="N5" s="610">
        <v>83.3</v>
      </c>
      <c r="O5" s="611">
        <v>82.5</v>
      </c>
      <c r="P5" s="945">
        <v>84.2</v>
      </c>
      <c r="Q5" s="610">
        <v>0.8</v>
      </c>
      <c r="R5" s="611">
        <v>0</v>
      </c>
      <c r="S5" s="945">
        <v>2.1</v>
      </c>
    </row>
    <row r="6" spans="1:19" x14ac:dyDescent="0.25">
      <c r="A6" s="286">
        <v>2021</v>
      </c>
      <c r="B6" s="457">
        <v>92.5</v>
      </c>
      <c r="C6" s="458">
        <v>89.3</v>
      </c>
      <c r="D6" s="976">
        <v>95.7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139</v>
      </c>
      <c r="L6" s="458">
        <v>77</v>
      </c>
      <c r="M6" s="976">
        <v>62</v>
      </c>
      <c r="N6" s="457">
        <v>99.3</v>
      </c>
      <c r="O6" s="458">
        <v>100</v>
      </c>
      <c r="P6" s="976">
        <v>98.6</v>
      </c>
      <c r="Q6" s="457">
        <v>0.8</v>
      </c>
      <c r="R6" s="458">
        <v>1.7</v>
      </c>
      <c r="S6" s="976">
        <v>0</v>
      </c>
    </row>
    <row r="7" spans="1:19" x14ac:dyDescent="0.25">
      <c r="A7" s="286">
        <v>2022</v>
      </c>
      <c r="B7" s="601">
        <v>96.1</v>
      </c>
      <c r="C7" s="612">
        <v>94.3</v>
      </c>
      <c r="D7" s="980">
        <v>97.9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113</v>
      </c>
      <c r="L7" s="612">
        <v>54</v>
      </c>
      <c r="M7" s="980">
        <v>59</v>
      </c>
      <c r="N7" s="601">
        <v>86.9</v>
      </c>
      <c r="O7" s="612">
        <v>83.1</v>
      </c>
      <c r="P7" s="980">
        <v>90.8</v>
      </c>
      <c r="Q7" s="601">
        <v>0.9</v>
      </c>
      <c r="R7" s="612">
        <v>1.4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401211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29744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330806</v>
      </c>
      <c r="D5" s="253"/>
    </row>
    <row r="6" spans="1:4" ht="30" x14ac:dyDescent="0.25">
      <c r="A6" s="686" t="s">
        <v>474</v>
      </c>
      <c r="B6" s="617">
        <v>70405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</v>
      </c>
      <c r="C5" s="207">
        <v>8</v>
      </c>
      <c r="G5" s="113"/>
      <c r="H5" s="174" t="s">
        <v>586</v>
      </c>
      <c r="I5" s="207">
        <v>20</v>
      </c>
      <c r="J5" s="207">
        <v>12</v>
      </c>
    </row>
    <row r="6" spans="1:13" ht="15" customHeight="1" x14ac:dyDescent="0.25">
      <c r="A6" s="175" t="s">
        <v>587</v>
      </c>
      <c r="B6" s="208">
        <v>414</v>
      </c>
      <c r="C6" s="208">
        <v>122</v>
      </c>
      <c r="G6" s="113"/>
      <c r="H6" s="175" t="s">
        <v>587</v>
      </c>
      <c r="I6" s="208">
        <v>167</v>
      </c>
      <c r="J6" s="208">
        <v>83</v>
      </c>
    </row>
    <row r="7" spans="1:13" ht="15" customHeight="1" x14ac:dyDescent="0.25">
      <c r="A7" s="175" t="s">
        <v>588</v>
      </c>
      <c r="B7" s="208">
        <v>1567</v>
      </c>
      <c r="C7" s="208">
        <v>1011</v>
      </c>
      <c r="G7" s="113"/>
      <c r="H7" s="175" t="s">
        <v>588</v>
      </c>
      <c r="I7" s="208">
        <v>615</v>
      </c>
      <c r="J7" s="208">
        <v>360</v>
      </c>
    </row>
    <row r="8" spans="1:13" ht="15" customHeight="1" x14ac:dyDescent="0.25">
      <c r="A8" s="175" t="s">
        <v>589</v>
      </c>
      <c r="B8" s="208">
        <v>2383</v>
      </c>
      <c r="C8" s="208">
        <v>2135</v>
      </c>
      <c r="G8" s="113"/>
      <c r="H8" s="175" t="s">
        <v>589</v>
      </c>
      <c r="I8" s="208">
        <v>1783</v>
      </c>
      <c r="J8" s="208">
        <v>1500</v>
      </c>
    </row>
    <row r="9" spans="1:13" ht="15" customHeight="1" x14ac:dyDescent="0.25">
      <c r="A9" s="175" t="s">
        <v>590</v>
      </c>
      <c r="B9" s="208">
        <v>2528</v>
      </c>
      <c r="C9" s="208">
        <v>3440</v>
      </c>
      <c r="G9" s="113"/>
      <c r="H9" s="175" t="s">
        <v>590</v>
      </c>
      <c r="I9" s="208">
        <v>2548</v>
      </c>
      <c r="J9" s="208">
        <v>3257</v>
      </c>
    </row>
    <row r="10" spans="1:13" ht="15" customHeight="1" x14ac:dyDescent="0.25">
      <c r="A10" s="175" t="s">
        <v>591</v>
      </c>
      <c r="B10" s="208">
        <v>223</v>
      </c>
      <c r="C10" s="208">
        <v>187</v>
      </c>
      <c r="G10" s="113"/>
      <c r="H10" s="175" t="s">
        <v>591</v>
      </c>
      <c r="I10" s="208">
        <v>229</v>
      </c>
      <c r="J10" s="208">
        <v>158</v>
      </c>
    </row>
    <row r="11" spans="1:13" ht="15" customHeight="1" x14ac:dyDescent="0.25">
      <c r="A11" s="176" t="s">
        <v>592</v>
      </c>
      <c r="B11" s="209">
        <v>281</v>
      </c>
      <c r="C11" s="209">
        <v>247</v>
      </c>
      <c r="G11" s="113"/>
      <c r="H11" s="176" t="s">
        <v>592</v>
      </c>
      <c r="I11" s="209">
        <v>416</v>
      </c>
      <c r="J11" s="209">
        <v>314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</v>
      </c>
      <c r="C17" s="178">
        <f>IF(ISBLANK(C5),"0",C5)</f>
        <v>8</v>
      </c>
      <c r="G17" s="113"/>
      <c r="H17" s="174" t="s">
        <v>586</v>
      </c>
      <c r="I17" s="177">
        <f>IF(ISBLANK(I5),"0",I5)</f>
        <v>20</v>
      </c>
      <c r="J17" s="178">
        <f>IF(ISBLANK(J5),"0",J5)</f>
        <v>12</v>
      </c>
    </row>
    <row r="18" spans="1:13" ht="15" customHeight="1" x14ac:dyDescent="0.25">
      <c r="A18" s="175" t="s">
        <v>587</v>
      </c>
      <c r="B18" s="179">
        <f t="shared" ref="B18:C18" si="0">IF(ISBLANK(B6),"0",B6)</f>
        <v>414</v>
      </c>
      <c r="C18" s="180">
        <f t="shared" si="0"/>
        <v>122</v>
      </c>
      <c r="G18" s="113"/>
      <c r="H18" s="175" t="s">
        <v>587</v>
      </c>
      <c r="I18" s="179">
        <f t="shared" ref="I18:J18" si="1">IF(ISBLANK(I6),"0",I6)</f>
        <v>167</v>
      </c>
      <c r="J18" s="180">
        <f t="shared" si="1"/>
        <v>83</v>
      </c>
    </row>
    <row r="19" spans="1:13" ht="15" customHeight="1" x14ac:dyDescent="0.25">
      <c r="A19" s="175" t="s">
        <v>588</v>
      </c>
      <c r="B19" s="179">
        <f t="shared" ref="B19:C19" si="2">IF(ISBLANK(B7),"0",B7)</f>
        <v>1567</v>
      </c>
      <c r="C19" s="180">
        <f t="shared" si="2"/>
        <v>1011</v>
      </c>
      <c r="G19" s="113"/>
      <c r="H19" s="175" t="s">
        <v>588</v>
      </c>
      <c r="I19" s="179">
        <f t="shared" ref="I19:J19" si="3">IF(ISBLANK(I7),"0",I7)</f>
        <v>615</v>
      </c>
      <c r="J19" s="180">
        <f t="shared" si="3"/>
        <v>360</v>
      </c>
    </row>
    <row r="20" spans="1:13" ht="15" customHeight="1" x14ac:dyDescent="0.25">
      <c r="A20" s="175" t="s">
        <v>589</v>
      </c>
      <c r="B20" s="179">
        <f t="shared" ref="B20:C20" si="4">IF(ISBLANK(B8),"0",B8)</f>
        <v>2383</v>
      </c>
      <c r="C20" s="180">
        <f t="shared" si="4"/>
        <v>2135</v>
      </c>
      <c r="G20" s="113"/>
      <c r="H20" s="175" t="s">
        <v>589</v>
      </c>
      <c r="I20" s="179">
        <f t="shared" ref="I20:J20" si="5">IF(ISBLANK(I8),"0",I8)</f>
        <v>1783</v>
      </c>
      <c r="J20" s="180">
        <f t="shared" si="5"/>
        <v>1500</v>
      </c>
    </row>
    <row r="21" spans="1:13" ht="15" customHeight="1" x14ac:dyDescent="0.25">
      <c r="A21" s="175" t="s">
        <v>590</v>
      </c>
      <c r="B21" s="179">
        <f t="shared" ref="B21:C21" si="6">IF(ISBLANK(B9),"0",B9)</f>
        <v>2528</v>
      </c>
      <c r="C21" s="180">
        <f t="shared" si="6"/>
        <v>3440</v>
      </c>
      <c r="G21" s="113"/>
      <c r="H21" s="175" t="s">
        <v>590</v>
      </c>
      <c r="I21" s="179">
        <f t="shared" ref="I21:J21" si="7">IF(ISBLANK(I9),"0",I9)</f>
        <v>2548</v>
      </c>
      <c r="J21" s="180">
        <f t="shared" si="7"/>
        <v>3257</v>
      </c>
    </row>
    <row r="22" spans="1:13" ht="15" customHeight="1" x14ac:dyDescent="0.25">
      <c r="A22" s="175" t="s">
        <v>591</v>
      </c>
      <c r="B22" s="179">
        <f t="shared" ref="B22:C22" si="8">IF(ISBLANK(B10),"0",B10)</f>
        <v>223</v>
      </c>
      <c r="C22" s="180">
        <f t="shared" si="8"/>
        <v>187</v>
      </c>
      <c r="G22" s="113"/>
      <c r="H22" s="175" t="s">
        <v>591</v>
      </c>
      <c r="I22" s="179">
        <f t="shared" ref="I22:J22" si="9">IF(ISBLANK(I10),"0",I10)</f>
        <v>229</v>
      </c>
      <c r="J22" s="180">
        <f t="shared" si="9"/>
        <v>158</v>
      </c>
    </row>
    <row r="23" spans="1:13" ht="15" customHeight="1" x14ac:dyDescent="0.25">
      <c r="A23" s="176" t="s">
        <v>592</v>
      </c>
      <c r="B23" s="181">
        <f t="shared" ref="B23:C23" si="10">IF(ISBLANK(B11),"0",B11)</f>
        <v>281</v>
      </c>
      <c r="C23" s="182">
        <f t="shared" si="10"/>
        <v>247</v>
      </c>
      <c r="G23" s="113"/>
      <c r="H23" s="176" t="s">
        <v>592</v>
      </c>
      <c r="I23" s="181">
        <f t="shared" ref="I23:J23" si="11">IF(ISBLANK(I11),"0",I11)</f>
        <v>416</v>
      </c>
      <c r="J23" s="182">
        <f t="shared" si="11"/>
        <v>314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0.17546227561074368</v>
      </c>
      <c r="C29" s="184">
        <f>C17/SUM(C17:C23)*100</f>
        <v>0.11188811188811189</v>
      </c>
      <c r="D29" s="253"/>
      <c r="E29" s="253"/>
      <c r="G29" s="113"/>
      <c r="H29" s="174" t="s">
        <v>593</v>
      </c>
      <c r="I29" s="184">
        <f>I17/SUM(I17:I23)*100</f>
        <v>0.3461405330564209</v>
      </c>
      <c r="J29" s="184">
        <f>J17/SUM(J17:J23)*100</f>
        <v>0.21111893033075299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5.5877986232959911</v>
      </c>
      <c r="C30" s="185">
        <f>C18/SUM(C17:C23)*100</f>
        <v>1.7062937062937062</v>
      </c>
      <c r="D30" s="253"/>
      <c r="E30" s="253"/>
      <c r="G30" s="113"/>
      <c r="H30" s="175" t="s">
        <v>594</v>
      </c>
      <c r="I30" s="185">
        <f>I18/SUM(I17:I23)*100</f>
        <v>2.8902734510211148</v>
      </c>
      <c r="J30" s="185">
        <f>J18/SUM(J17:J23)*100</f>
        <v>1.4602392681210414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21.149952760156566</v>
      </c>
      <c r="C31" s="185">
        <f>C19/SUM(C17:C23)*100</f>
        <v>14.139860139860138</v>
      </c>
      <c r="D31" s="253"/>
      <c r="E31" s="253"/>
      <c r="G31" s="113"/>
      <c r="H31" s="175" t="s">
        <v>595</v>
      </c>
      <c r="I31" s="185">
        <f>I19/SUM(I17:I23)*100</f>
        <v>10.643821391484941</v>
      </c>
      <c r="J31" s="185">
        <f>J19/SUM(J17:J23)*100</f>
        <v>6.3335679099225901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32.163584829261708</v>
      </c>
      <c r="C32" s="185">
        <f>C20/SUM(C17:C23)*100</f>
        <v>29.86013986013986</v>
      </c>
      <c r="D32" s="253"/>
      <c r="E32" s="253"/>
      <c r="G32" s="113"/>
      <c r="H32" s="175" t="s">
        <v>596</v>
      </c>
      <c r="I32" s="185">
        <f>I20/SUM(I17:I23)*100</f>
        <v>30.858428521979924</v>
      </c>
      <c r="J32" s="185">
        <f>J20/SUM(J17:J23)*100</f>
        <v>26.38986629134412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34.120664057227692</v>
      </c>
      <c r="C33" s="185">
        <f>C21/SUM(C17:C23)*100</f>
        <v>48.111888111888113</v>
      </c>
      <c r="D33" s="253"/>
      <c r="E33" s="253"/>
      <c r="G33" s="113"/>
      <c r="H33" s="175" t="s">
        <v>597</v>
      </c>
      <c r="I33" s="185">
        <f>I21/SUM(I17:I23)*100</f>
        <v>44.09830391138803</v>
      </c>
      <c r="J33" s="185">
        <f>J21/SUM(J17:J23)*100</f>
        <v>57.301196340605209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3.0098528816304495</v>
      </c>
      <c r="C34" s="185">
        <f>C22/SUM(C17:C23)*100</f>
        <v>2.6153846153846154</v>
      </c>
      <c r="D34" s="253"/>
      <c r="E34" s="253"/>
      <c r="G34" s="113"/>
      <c r="H34" s="175" t="s">
        <v>598</v>
      </c>
      <c r="I34" s="185">
        <f>I22/SUM(I17:I23)*100</f>
        <v>3.9633091034960195</v>
      </c>
      <c r="J34" s="185">
        <f>J22/SUM(J17:J23)*100</f>
        <v>2.7797325826882475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3.7926845728168441</v>
      </c>
      <c r="C35" s="186">
        <f>C23/SUM(C17:C23)*100</f>
        <v>3.4545454545454546</v>
      </c>
      <c r="D35" s="253"/>
      <c r="E35" s="253"/>
      <c r="G35" s="113"/>
      <c r="H35" s="176" t="s">
        <v>599</v>
      </c>
      <c r="I35" s="186">
        <f>I23/SUM(I17:I23)*100</f>
        <v>7.1997230875735552</v>
      </c>
      <c r="J35" s="186">
        <f>J23/SUM(J17:J23)*100</f>
        <v>5.5242786769880361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0.17546227561074368</v>
      </c>
      <c r="C41" s="184">
        <f t="shared" si="12"/>
        <v>0.11188811188811189</v>
      </c>
      <c r="G41" s="113"/>
      <c r="H41" s="174" t="s">
        <v>601</v>
      </c>
      <c r="I41" s="184">
        <f t="shared" ref="I41:J41" si="13">I29</f>
        <v>0.3461405330564209</v>
      </c>
      <c r="J41" s="184">
        <f t="shared" si="13"/>
        <v>0.21111893033075299</v>
      </c>
    </row>
    <row r="42" spans="1:12" x14ac:dyDescent="0.25">
      <c r="A42" s="175" t="s">
        <v>602</v>
      </c>
      <c r="B42" s="185">
        <f t="shared" si="12"/>
        <v>5.5877986232959911</v>
      </c>
      <c r="C42" s="185">
        <f t="shared" si="12"/>
        <v>1.7062937062937062</v>
      </c>
      <c r="G42" s="113"/>
      <c r="H42" s="175" t="s">
        <v>602</v>
      </c>
      <c r="I42" s="185">
        <f t="shared" ref="I42:J42" si="14">I30</f>
        <v>2.8902734510211148</v>
      </c>
      <c r="J42" s="185">
        <f t="shared" si="14"/>
        <v>1.4602392681210414</v>
      </c>
    </row>
    <row r="43" spans="1:12" x14ac:dyDescent="0.25">
      <c r="A43" s="175" t="s">
        <v>603</v>
      </c>
      <c r="B43" s="185">
        <f t="shared" si="12"/>
        <v>21.149952760156566</v>
      </c>
      <c r="C43" s="185">
        <f t="shared" si="12"/>
        <v>14.139860139860138</v>
      </c>
      <c r="G43" s="113"/>
      <c r="H43" s="175" t="s">
        <v>603</v>
      </c>
      <c r="I43" s="185">
        <f t="shared" ref="I43:J43" si="15">I31</f>
        <v>10.643821391484941</v>
      </c>
      <c r="J43" s="185">
        <f t="shared" si="15"/>
        <v>6.3335679099225901</v>
      </c>
    </row>
    <row r="44" spans="1:12" x14ac:dyDescent="0.25">
      <c r="A44" s="175" t="s">
        <v>604</v>
      </c>
      <c r="B44" s="185">
        <f t="shared" si="12"/>
        <v>32.163584829261708</v>
      </c>
      <c r="C44" s="185">
        <f t="shared" si="12"/>
        <v>29.86013986013986</v>
      </c>
      <c r="G44" s="113"/>
      <c r="H44" s="175" t="s">
        <v>604</v>
      </c>
      <c r="I44" s="185">
        <f t="shared" ref="I44:J44" si="16">I32</f>
        <v>30.858428521979924</v>
      </c>
      <c r="J44" s="185">
        <f t="shared" si="16"/>
        <v>26.38986629134412</v>
      </c>
    </row>
    <row r="45" spans="1:12" x14ac:dyDescent="0.25">
      <c r="A45" s="175" t="s">
        <v>605</v>
      </c>
      <c r="B45" s="185">
        <f t="shared" si="12"/>
        <v>34.120664057227692</v>
      </c>
      <c r="C45" s="185">
        <f t="shared" si="12"/>
        <v>48.111888111888113</v>
      </c>
      <c r="G45" s="113"/>
      <c r="H45" s="175" t="s">
        <v>605</v>
      </c>
      <c r="I45" s="185">
        <f t="shared" ref="I45:J45" si="17">I33</f>
        <v>44.09830391138803</v>
      </c>
      <c r="J45" s="185">
        <f t="shared" si="17"/>
        <v>57.301196340605209</v>
      </c>
    </row>
    <row r="46" spans="1:12" x14ac:dyDescent="0.25">
      <c r="A46" s="175" t="s">
        <v>606</v>
      </c>
      <c r="B46" s="185">
        <f t="shared" si="12"/>
        <v>3.0098528816304495</v>
      </c>
      <c r="C46" s="185">
        <f t="shared" si="12"/>
        <v>2.6153846153846154</v>
      </c>
      <c r="G46" s="113"/>
      <c r="H46" s="175" t="s">
        <v>606</v>
      </c>
      <c r="I46" s="185">
        <f t="shared" ref="I46:J46" si="18">I34</f>
        <v>3.9633091034960195</v>
      </c>
      <c r="J46" s="185">
        <f t="shared" si="18"/>
        <v>2.7797325826882475</v>
      </c>
    </row>
    <row r="47" spans="1:12" x14ac:dyDescent="0.25">
      <c r="A47" s="176" t="s">
        <v>607</v>
      </c>
      <c r="B47" s="186">
        <f t="shared" si="12"/>
        <v>3.7926845728168441</v>
      </c>
      <c r="C47" s="186">
        <f t="shared" si="12"/>
        <v>3.4545454545454546</v>
      </c>
      <c r="G47" s="113"/>
      <c r="H47" s="176" t="s">
        <v>607</v>
      </c>
      <c r="I47" s="186">
        <f t="shared" ref="I47:J47" si="19">I35</f>
        <v>7.1997230875735552</v>
      </c>
      <c r="J47" s="186">
        <f t="shared" si="19"/>
        <v>5.5242786769880361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4667</v>
      </c>
      <c r="C5" s="207">
        <v>4136</v>
      </c>
      <c r="D5" s="253"/>
      <c r="E5" s="253"/>
      <c r="F5" s="1003"/>
      <c r="H5" s="174" t="s">
        <v>624</v>
      </c>
      <c r="I5" s="207">
        <v>1731</v>
      </c>
      <c r="J5" s="207">
        <v>1449</v>
      </c>
    </row>
    <row r="6" spans="1:10" ht="15" customHeight="1" x14ac:dyDescent="0.25">
      <c r="A6" s="175" t="s">
        <v>625</v>
      </c>
      <c r="B6" s="208">
        <v>1064</v>
      </c>
      <c r="C6" s="208">
        <v>1215</v>
      </c>
      <c r="D6" s="253"/>
      <c r="E6" s="253"/>
      <c r="F6" s="1003"/>
      <c r="H6" s="175" t="s">
        <v>625</v>
      </c>
      <c r="I6" s="208">
        <v>2261</v>
      </c>
      <c r="J6" s="208">
        <v>2807</v>
      </c>
    </row>
    <row r="7" spans="1:10" ht="15" customHeight="1" x14ac:dyDescent="0.25">
      <c r="A7" s="176" t="s">
        <v>626</v>
      </c>
      <c r="B7" s="209">
        <v>1678</v>
      </c>
      <c r="C7" s="209">
        <v>1799</v>
      </c>
      <c r="D7" s="253"/>
      <c r="E7" s="253"/>
      <c r="F7" s="1003"/>
      <c r="H7" s="175" t="s">
        <v>626</v>
      </c>
      <c r="I7" s="208">
        <v>1766</v>
      </c>
      <c r="J7" s="208">
        <v>1408</v>
      </c>
    </row>
    <row r="8" spans="1:10" x14ac:dyDescent="0.25">
      <c r="D8" s="253"/>
      <c r="E8" s="253"/>
      <c r="F8" s="1003"/>
      <c r="H8" s="176" t="s">
        <v>2351</v>
      </c>
      <c r="I8" s="209">
        <v>20</v>
      </c>
      <c r="J8" s="209">
        <v>20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4667</v>
      </c>
      <c r="C13" s="178">
        <f>IF(ISBLANK(C5),"0",C5)</f>
        <v>4136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1064</v>
      </c>
      <c r="C14" s="180">
        <f t="shared" si="0"/>
        <v>1215</v>
      </c>
      <c r="D14" s="253"/>
      <c r="E14" s="253"/>
      <c r="F14" s="1003"/>
      <c r="H14" s="174" t="s">
        <v>624</v>
      </c>
      <c r="I14" s="177">
        <f>IF(ISBLANK(I5),"0",I5)</f>
        <v>1731</v>
      </c>
      <c r="J14" s="178">
        <f>IF(ISBLANK(J5),"0",J5)</f>
        <v>1449</v>
      </c>
    </row>
    <row r="15" spans="1:10" ht="15" customHeight="1" x14ac:dyDescent="0.25">
      <c r="A15" s="176" t="s">
        <v>626</v>
      </c>
      <c r="B15" s="181">
        <f t="shared" si="0"/>
        <v>1678</v>
      </c>
      <c r="C15" s="182">
        <f t="shared" si="0"/>
        <v>1799</v>
      </c>
      <c r="D15" s="253"/>
      <c r="E15" s="253"/>
      <c r="F15" s="1003"/>
      <c r="H15" s="175" t="s">
        <v>625</v>
      </c>
      <c r="I15" s="179">
        <f t="shared" ref="I15:J15" si="1">IF(ISBLANK(I6),"0",I6)</f>
        <v>2261</v>
      </c>
      <c r="J15" s="180">
        <f t="shared" si="1"/>
        <v>2807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1766</v>
      </c>
      <c r="J16" s="180">
        <f t="shared" si="2"/>
        <v>1408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20</v>
      </c>
      <c r="J17" s="182">
        <f t="shared" si="3"/>
        <v>20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62.990956944256979</v>
      </c>
      <c r="C21" s="184">
        <f>C13/SUM(C13:C15)*100</f>
        <v>57.846153846153847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14.360912403833176</v>
      </c>
      <c r="C22" s="185">
        <f>C14/SUM(C13:C15)*100</f>
        <v>16.993006993006993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22.648130651909838</v>
      </c>
      <c r="C23" s="186">
        <f>C15/SUM(C13:C15)*100</f>
        <v>25.16083916083916</v>
      </c>
      <c r="D23" s="253"/>
      <c r="E23" s="253"/>
      <c r="F23" s="1003"/>
      <c r="H23" s="174" t="s">
        <v>629</v>
      </c>
      <c r="I23" s="184">
        <f>I14/SUM(I14:I17)*100</f>
        <v>29.958463136033231</v>
      </c>
      <c r="J23" s="184">
        <f>J14/SUM(J14:J17)*100</f>
        <v>25.492610837438423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39.131187262028384</v>
      </c>
      <c r="J24" s="185">
        <f>J15/SUM(J14:J17)*100</f>
        <v>49.384236453201972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30.564209068881965</v>
      </c>
      <c r="J25" s="185">
        <f>J16/SUM(J14:J17)*100</f>
        <v>24.771287825475017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0.3461405330564209</v>
      </c>
      <c r="J26" s="186">
        <f>J17/SUM(J14:J17)*100</f>
        <v>0.35186488388458831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62.990956944256979</v>
      </c>
      <c r="C29" s="189">
        <f t="shared" si="4"/>
        <v>57.846153846153847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14.360912403833176</v>
      </c>
      <c r="C30" s="192">
        <f t="shared" si="4"/>
        <v>16.993006993006993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22.648130651909838</v>
      </c>
      <c r="C31" s="195">
        <f t="shared" si="4"/>
        <v>25.16083916083916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29.958463136033231</v>
      </c>
      <c r="J32" s="189">
        <f>J23</f>
        <v>25.492610837438423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39.131187262028384</v>
      </c>
      <c r="J33" s="192">
        <f t="shared" si="5"/>
        <v>49.384236453201972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30.564209068881965</v>
      </c>
      <c r="J34" s="192">
        <f t="shared" si="6"/>
        <v>24.771287825475017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0.3461405330564209</v>
      </c>
      <c r="J35" s="195">
        <f t="shared" si="7"/>
        <v>0.35186488388458831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525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13489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26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9.3000000000000007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-13.3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71.989999999999995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156.4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2</v>
      </c>
      <c r="E5" s="28"/>
      <c r="J5" s="654" t="s">
        <v>542</v>
      </c>
      <c r="K5" s="669">
        <f>IF(ISBLANK(B5),"",B5)</f>
        <v>2</v>
      </c>
      <c r="L5" s="618">
        <f>IF(ISBLANK(C5),"",C5)</f>
        <v>2</v>
      </c>
      <c r="N5" s="28"/>
    </row>
    <row r="6" spans="1:15" x14ac:dyDescent="0.25">
      <c r="A6" s="656" t="s">
        <v>543</v>
      </c>
      <c r="B6" s="657">
        <v>4</v>
      </c>
      <c r="C6" s="657">
        <v>8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27</v>
      </c>
      <c r="C7" s="657">
        <v>28</v>
      </c>
      <c r="E7" s="44"/>
      <c r="J7" s="656" t="s">
        <v>641</v>
      </c>
      <c r="K7" s="670">
        <f t="shared" si="0"/>
        <v>27</v>
      </c>
      <c r="L7" s="619">
        <f t="shared" si="1"/>
        <v>28</v>
      </c>
      <c r="N7" s="44"/>
    </row>
    <row r="8" spans="1:15" x14ac:dyDescent="0.25">
      <c r="A8" s="650" t="s">
        <v>642</v>
      </c>
      <c r="B8" s="651">
        <v>24</v>
      </c>
      <c r="C8" s="651">
        <v>19</v>
      </c>
      <c r="E8" s="21"/>
      <c r="J8" s="650" t="s">
        <v>642</v>
      </c>
      <c r="K8" s="670">
        <f t="shared" si="0"/>
        <v>24</v>
      </c>
      <c r="L8" s="619">
        <f t="shared" si="1"/>
        <v>19</v>
      </c>
      <c r="N8" s="21"/>
    </row>
    <row r="9" spans="1:15" x14ac:dyDescent="0.25">
      <c r="A9" s="650" t="s">
        <v>643</v>
      </c>
      <c r="B9" s="651">
        <v>55</v>
      </c>
      <c r="C9" s="651">
        <v>20</v>
      </c>
      <c r="E9" s="21"/>
      <c r="J9" s="650" t="s">
        <v>643</v>
      </c>
      <c r="K9" s="670">
        <f t="shared" si="0"/>
        <v>55</v>
      </c>
      <c r="L9" s="619">
        <f t="shared" si="1"/>
        <v>20</v>
      </c>
      <c r="N9" s="21"/>
    </row>
    <row r="10" spans="1:15" x14ac:dyDescent="0.25">
      <c r="A10" s="652" t="s">
        <v>365</v>
      </c>
      <c r="B10" s="653">
        <v>172</v>
      </c>
      <c r="C10" s="653">
        <v>24</v>
      </c>
      <c r="J10" s="652" t="s">
        <v>365</v>
      </c>
      <c r="K10" s="671">
        <f t="shared" si="0"/>
        <v>172</v>
      </c>
      <c r="L10" s="620">
        <f t="shared" si="1"/>
        <v>24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3.65</v>
      </c>
      <c r="C15" s="197"/>
      <c r="D15" s="253"/>
      <c r="E15" s="211"/>
      <c r="F15" s="253"/>
      <c r="G15" s="253"/>
      <c r="J15" s="673" t="s">
        <v>488</v>
      </c>
      <c r="K15" s="674">
        <f>B15</f>
        <v>3.65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1.33</v>
      </c>
      <c r="C16" s="197"/>
      <c r="D16" s="253"/>
      <c r="E16" s="254"/>
      <c r="F16" s="253"/>
      <c r="G16" s="253"/>
      <c r="J16" s="675" t="s">
        <v>489</v>
      </c>
      <c r="K16" s="676">
        <f>B16</f>
        <v>1.33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2.37</v>
      </c>
      <c r="C18" s="197"/>
      <c r="D18" s="255"/>
      <c r="E18" s="256"/>
      <c r="F18" s="253"/>
      <c r="G18" s="253"/>
      <c r="J18" s="678" t="s">
        <v>501</v>
      </c>
      <c r="K18" s="674">
        <f>B18</f>
        <v>2.37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2.5299999999999998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2.5299999999999998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2.5</v>
      </c>
      <c r="C21" s="253"/>
      <c r="D21" s="253"/>
      <c r="E21" s="253"/>
      <c r="F21" s="253"/>
      <c r="G21" s="253"/>
      <c r="J21" s="661" t="s">
        <v>498</v>
      </c>
      <c r="K21" s="679">
        <f>B21</f>
        <v>2.5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1</v>
      </c>
      <c r="E32" s="28"/>
      <c r="J32" s="654" t="s">
        <v>542</v>
      </c>
      <c r="K32" s="669">
        <f>IF(ISBLANK(B32),"",B32)</f>
        <v>0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2</v>
      </c>
      <c r="C33" s="657">
        <v>1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9</v>
      </c>
      <c r="C34" s="657">
        <v>9</v>
      </c>
      <c r="E34" s="44"/>
      <c r="J34" s="656" t="s">
        <v>641</v>
      </c>
      <c r="K34" s="670">
        <f t="shared" si="2"/>
        <v>9</v>
      </c>
      <c r="L34" s="619">
        <f t="shared" si="3"/>
        <v>9</v>
      </c>
      <c r="N34" s="44"/>
    </row>
    <row r="35" spans="1:15" x14ac:dyDescent="0.25">
      <c r="A35" s="650" t="s">
        <v>642</v>
      </c>
      <c r="B35" s="651">
        <v>18</v>
      </c>
      <c r="C35" s="651">
        <v>17</v>
      </c>
      <c r="E35" s="21"/>
      <c r="J35" s="650" t="s">
        <v>642</v>
      </c>
      <c r="K35" s="670">
        <f t="shared" si="2"/>
        <v>18</v>
      </c>
      <c r="L35" s="619">
        <f t="shared" si="3"/>
        <v>17</v>
      </c>
      <c r="N35" s="21"/>
    </row>
    <row r="36" spans="1:15" x14ac:dyDescent="0.25">
      <c r="A36" s="650" t="s">
        <v>643</v>
      </c>
      <c r="B36" s="651">
        <v>20</v>
      </c>
      <c r="C36" s="651">
        <v>12</v>
      </c>
      <c r="E36" s="21"/>
      <c r="J36" s="650" t="s">
        <v>643</v>
      </c>
      <c r="K36" s="670">
        <f t="shared" si="2"/>
        <v>20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44</v>
      </c>
      <c r="C37" s="653">
        <v>5</v>
      </c>
      <c r="J37" s="652" t="s">
        <v>365</v>
      </c>
      <c r="K37" s="671">
        <f t="shared" si="2"/>
        <v>44</v>
      </c>
      <c r="L37" s="620">
        <f t="shared" si="3"/>
        <v>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1.52</v>
      </c>
      <c r="C42" s="197"/>
      <c r="D42" s="253"/>
      <c r="E42" s="211"/>
      <c r="F42" s="253"/>
      <c r="G42" s="253"/>
      <c r="J42" s="673" t="s">
        <v>488</v>
      </c>
      <c r="K42" s="674">
        <f>B42</f>
        <v>1.52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0.75</v>
      </c>
      <c r="C43" s="197"/>
      <c r="D43" s="253"/>
      <c r="E43" s="254"/>
      <c r="F43" s="253"/>
      <c r="G43" s="253"/>
      <c r="J43" s="675" t="s">
        <v>489</v>
      </c>
      <c r="K43" s="676">
        <f>B43</f>
        <v>0.75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0.84</v>
      </c>
      <c r="C45" s="197"/>
      <c r="D45" s="255"/>
      <c r="E45" s="256"/>
      <c r="F45" s="253"/>
      <c r="G45" s="253"/>
      <c r="J45" s="678" t="s">
        <v>501</v>
      </c>
      <c r="K45" s="674">
        <f>B45</f>
        <v>0.84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1.21</v>
      </c>
      <c r="C46" s="198"/>
      <c r="D46" s="255"/>
      <c r="E46" s="256"/>
      <c r="F46" s="253"/>
      <c r="G46" s="253"/>
      <c r="J46" s="672" t="s">
        <v>502</v>
      </c>
      <c r="K46" s="676">
        <f>B46</f>
        <v>1.21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1.1399999999999999</v>
      </c>
      <c r="C48" s="253"/>
      <c r="D48" s="253"/>
      <c r="E48" s="253"/>
      <c r="F48" s="253"/>
      <c r="G48" s="253"/>
      <c r="J48" s="661" t="s">
        <v>498</v>
      </c>
      <c r="K48" s="679">
        <f>B48</f>
        <v>1.1399999999999999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1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1.5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21.3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99.2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99.1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269114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19951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2</v>
      </c>
      <c r="C4" s="600">
        <v>18.3</v>
      </c>
      <c r="D4" s="600">
        <v>42.2</v>
      </c>
      <c r="E4" s="600">
        <v>1.03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47.6</v>
      </c>
      <c r="D5" s="751">
        <v>114.3</v>
      </c>
      <c r="E5" s="751">
        <v>3.81</v>
      </c>
      <c r="G5" s="647" t="s">
        <v>446</v>
      </c>
      <c r="H5" s="648">
        <f>IF(ISBLANK(B4),"",B4)</f>
        <v>2</v>
      </c>
      <c r="I5" s="648">
        <f>IF(ISBLANK(B5),"",B5)</f>
        <v>1</v>
      </c>
      <c r="J5" s="649">
        <f>IF(ISBLANK(B6),"",B6)</f>
        <v>3</v>
      </c>
      <c r="K5" s="569"/>
    </row>
    <row r="6" spans="1:11" x14ac:dyDescent="0.25">
      <c r="A6" s="218">
        <v>2022</v>
      </c>
      <c r="B6" s="601">
        <v>3</v>
      </c>
      <c r="C6" s="602">
        <v>24.6</v>
      </c>
      <c r="D6" s="959">
        <v>21.3</v>
      </c>
      <c r="E6" s="959">
        <v>0.48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18.3</v>
      </c>
      <c r="I9" s="648">
        <f>IF(ISBLANK(C5),"",C5)</f>
        <v>47.6</v>
      </c>
      <c r="J9" s="649">
        <f>IF(ISBLANK(C6),"",C6)</f>
        <v>24.6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18</v>
      </c>
      <c r="C4" s="643">
        <v>1.2</v>
      </c>
      <c r="D4" s="643">
        <v>0.4</v>
      </c>
      <c r="E4" s="643">
        <v>0.16</v>
      </c>
      <c r="F4" s="643">
        <v>0.9</v>
      </c>
      <c r="G4" s="643">
        <v>2</v>
      </c>
      <c r="H4" s="1066"/>
      <c r="I4" s="253"/>
      <c r="J4" s="253"/>
      <c r="K4" s="253"/>
    </row>
    <row r="5" spans="1:11" x14ac:dyDescent="0.25">
      <c r="A5" s="480">
        <v>2021</v>
      </c>
      <c r="B5" s="602">
        <v>16</v>
      </c>
      <c r="C5" s="602">
        <v>1.1000000000000001</v>
      </c>
      <c r="D5" s="602">
        <v>0.4</v>
      </c>
      <c r="E5" s="602">
        <v>0.16</v>
      </c>
      <c r="F5" s="602">
        <v>0.9</v>
      </c>
      <c r="G5" s="602">
        <v>1.4</v>
      </c>
      <c r="H5" s="1066"/>
      <c r="I5" s="253"/>
      <c r="J5" s="253"/>
      <c r="K5" s="253"/>
    </row>
    <row r="6" spans="1:11" x14ac:dyDescent="0.25">
      <c r="A6" s="360">
        <v>2022</v>
      </c>
      <c r="B6" s="602">
        <v>12</v>
      </c>
      <c r="C6" s="602">
        <v>0.9</v>
      </c>
      <c r="D6" s="602">
        <v>0.4</v>
      </c>
      <c r="E6" s="602">
        <v>0</v>
      </c>
      <c r="F6" s="602">
        <v>1</v>
      </c>
      <c r="G6" s="602">
        <v>1.5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81.900000000000006</v>
      </c>
      <c r="C5" s="602">
        <v>72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99.2</v>
      </c>
      <c r="C6" s="602">
        <v>100</v>
      </c>
      <c r="D6" s="602">
        <v>1</v>
      </c>
      <c r="E6" s="602">
        <v>6.9</v>
      </c>
      <c r="F6" s="253"/>
      <c r="G6" s="253"/>
      <c r="H6" s="253"/>
    </row>
    <row r="7" spans="1:8" x14ac:dyDescent="0.25">
      <c r="A7" s="481">
        <v>2022</v>
      </c>
      <c r="B7" s="1067">
        <v>99.2</v>
      </c>
      <c r="C7" s="1067">
        <v>99.1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6.9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2282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16.899999999999999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761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4460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32423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2404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2163</v>
      </c>
      <c r="C5" s="1034">
        <v>1100</v>
      </c>
      <c r="D5" s="600">
        <v>1063</v>
      </c>
      <c r="G5" s="871" t="s">
        <v>126</v>
      </c>
      <c r="H5" s="637">
        <f>IF(ISBLANK(D7),"",D7)</f>
        <v>1153</v>
      </c>
    </row>
    <row r="6" spans="1:17" x14ac:dyDescent="0.25">
      <c r="A6" s="641">
        <v>2021</v>
      </c>
      <c r="B6" s="1034">
        <v>2224</v>
      </c>
      <c r="C6" s="1034">
        <v>1072</v>
      </c>
      <c r="D6" s="602">
        <v>1152</v>
      </c>
      <c r="G6" s="635" t="s">
        <v>127</v>
      </c>
      <c r="H6" s="623">
        <f>IF(ISBLANK(C7),"",C7)</f>
        <v>1129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2282</v>
      </c>
      <c r="C7" s="1034">
        <v>1129</v>
      </c>
      <c r="D7" s="617">
        <v>1153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1153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1129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57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20.7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19.899999999999999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940</v>
      </c>
      <c r="C6" s="55">
        <v>494</v>
      </c>
      <c r="D6" s="55">
        <v>446</v>
      </c>
      <c r="E6" s="70">
        <v>1088</v>
      </c>
      <c r="F6" s="55">
        <v>552</v>
      </c>
      <c r="G6" s="110">
        <v>536</v>
      </c>
      <c r="H6" s="55">
        <v>631</v>
      </c>
      <c r="I6" s="55">
        <v>328</v>
      </c>
      <c r="J6" s="55">
        <v>303</v>
      </c>
      <c r="K6" s="70">
        <v>2504</v>
      </c>
      <c r="L6" s="55">
        <v>1292</v>
      </c>
      <c r="M6" s="110">
        <v>1212</v>
      </c>
      <c r="N6" s="70">
        <v>2506</v>
      </c>
      <c r="O6" s="55">
        <v>1327</v>
      </c>
      <c r="P6" s="110">
        <v>1179</v>
      </c>
      <c r="Q6" s="70">
        <v>9558</v>
      </c>
      <c r="R6" s="55">
        <v>5062</v>
      </c>
      <c r="S6" s="110">
        <v>4496</v>
      </c>
      <c r="T6" s="70">
        <v>14693</v>
      </c>
      <c r="U6" s="55">
        <v>7426</v>
      </c>
      <c r="V6" s="160">
        <v>7267</v>
      </c>
    </row>
    <row r="7" spans="1:22" x14ac:dyDescent="0.25">
      <c r="A7" s="286">
        <v>2021</v>
      </c>
      <c r="B7" s="167">
        <v>937</v>
      </c>
      <c r="C7" s="94">
        <v>495</v>
      </c>
      <c r="D7" s="94">
        <v>442</v>
      </c>
      <c r="E7" s="167">
        <v>1076</v>
      </c>
      <c r="F7" s="94">
        <v>544</v>
      </c>
      <c r="G7" s="169">
        <v>532</v>
      </c>
      <c r="H7" s="94">
        <v>639</v>
      </c>
      <c r="I7" s="94">
        <v>328</v>
      </c>
      <c r="J7" s="94">
        <v>311</v>
      </c>
      <c r="K7" s="167">
        <v>2497</v>
      </c>
      <c r="L7" s="94">
        <v>1286</v>
      </c>
      <c r="M7" s="169">
        <v>1211</v>
      </c>
      <c r="N7" s="167">
        <v>2488</v>
      </c>
      <c r="O7" s="94">
        <v>1300</v>
      </c>
      <c r="P7" s="169">
        <v>1188</v>
      </c>
      <c r="Q7" s="167">
        <v>9436</v>
      </c>
      <c r="R7" s="94">
        <v>4986</v>
      </c>
      <c r="S7" s="169">
        <v>4450</v>
      </c>
      <c r="T7" s="212">
        <v>14487</v>
      </c>
      <c r="U7" s="58">
        <v>7311</v>
      </c>
      <c r="V7" s="160">
        <v>7176</v>
      </c>
    </row>
    <row r="8" spans="1:22" x14ac:dyDescent="0.25">
      <c r="A8" s="219">
        <v>2022</v>
      </c>
      <c r="B8" s="72">
        <v>897</v>
      </c>
      <c r="C8" s="61">
        <v>455</v>
      </c>
      <c r="D8" s="61">
        <v>442</v>
      </c>
      <c r="E8" s="72">
        <v>1059</v>
      </c>
      <c r="F8" s="61">
        <v>529</v>
      </c>
      <c r="G8" s="111">
        <v>530</v>
      </c>
      <c r="H8" s="61">
        <v>561</v>
      </c>
      <c r="I8" s="61">
        <v>284</v>
      </c>
      <c r="J8" s="61">
        <v>277</v>
      </c>
      <c r="K8" s="72">
        <v>2380</v>
      </c>
      <c r="L8" s="61">
        <v>1200</v>
      </c>
      <c r="M8" s="111">
        <v>1180</v>
      </c>
      <c r="N8" s="72">
        <v>1978</v>
      </c>
      <c r="O8" s="61">
        <v>1009</v>
      </c>
      <c r="P8" s="111">
        <v>969</v>
      </c>
      <c r="Q8" s="72">
        <v>8509</v>
      </c>
      <c r="R8" s="61">
        <v>4405</v>
      </c>
      <c r="S8" s="111">
        <v>4104</v>
      </c>
      <c r="T8" s="72">
        <v>13489</v>
      </c>
      <c r="U8" s="61">
        <v>6703</v>
      </c>
      <c r="V8" s="111">
        <v>6786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897</v>
      </c>
      <c r="C15" s="172">
        <f>E8</f>
        <v>1059</v>
      </c>
      <c r="D15" s="172">
        <f>H8</f>
        <v>561</v>
      </c>
      <c r="E15" s="172">
        <f>K8</f>
        <v>2380</v>
      </c>
      <c r="F15" s="172">
        <f>N8</f>
        <v>1978</v>
      </c>
      <c r="G15" s="172">
        <f>Q8</f>
        <v>8509</v>
      </c>
      <c r="H15" s="334">
        <f>T8</f>
        <v>13489</v>
      </c>
      <c r="M15" s="172">
        <f>K8</f>
        <v>2380</v>
      </c>
      <c r="N15" s="172">
        <f>H15-E15-O15</f>
        <v>8085</v>
      </c>
      <c r="O15" s="172">
        <f>H15-(B15+C15+G15)</f>
        <v>3024</v>
      </c>
      <c r="P15" s="29"/>
      <c r="Q15" s="100">
        <f>M15/H15*100</f>
        <v>17.644006227296316</v>
      </c>
      <c r="R15" s="100">
        <f>N15/H15*100</f>
        <v>59.937727036844834</v>
      </c>
      <c r="S15" s="100">
        <f>O15/H15*100</f>
        <v>22.418266735858847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17.644006227296316</v>
      </c>
      <c r="R18" s="100">
        <f>N15/H15*100</f>
        <v>59.937727036844834</v>
      </c>
      <c r="S18" s="100">
        <f>O15/H15*100</f>
        <v>22.418266735858847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7.8</v>
      </c>
      <c r="C23" s="361"/>
      <c r="D23" s="361"/>
      <c r="E23" s="167">
        <v>7.8</v>
      </c>
      <c r="F23" s="361"/>
      <c r="G23" s="362"/>
      <c r="H23" s="167">
        <v>7.81</v>
      </c>
      <c r="I23" s="94">
        <v>0</v>
      </c>
      <c r="J23" s="169">
        <v>15.38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7.9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15.38</v>
      </c>
      <c r="C32" s="674">
        <f>IF(ISBLANK(I23),"",I23)</f>
        <v>0</v>
      </c>
      <c r="F32" s="700">
        <f>A23</f>
        <v>2020</v>
      </c>
      <c r="G32" s="674">
        <f>IF(ISBLANK(J23),"",J23)</f>
        <v>15.38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50</v>
      </c>
      <c r="C4" s="600">
        <v>2</v>
      </c>
      <c r="D4" s="600">
        <v>1</v>
      </c>
      <c r="E4" s="599">
        <v>1</v>
      </c>
      <c r="F4" s="600">
        <v>20.399999999999999</v>
      </c>
      <c r="G4" s="600">
        <v>0.4</v>
      </c>
    </row>
    <row r="5" spans="1:10" x14ac:dyDescent="0.25">
      <c r="A5" s="286">
        <v>2022</v>
      </c>
      <c r="B5" s="751">
        <v>47</v>
      </c>
      <c r="C5" s="751">
        <v>1</v>
      </c>
      <c r="D5" s="751">
        <v>2</v>
      </c>
      <c r="E5" s="753">
        <v>2</v>
      </c>
      <c r="F5" s="751">
        <v>20.7</v>
      </c>
      <c r="G5" s="751">
        <v>0.8</v>
      </c>
    </row>
    <row r="6" spans="1:10" x14ac:dyDescent="0.25">
      <c r="A6" s="218">
        <v>2023</v>
      </c>
      <c r="B6" s="752">
        <v>55</v>
      </c>
      <c r="C6" s="752">
        <v>1</v>
      </c>
      <c r="D6" s="752">
        <v>2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50</v>
      </c>
      <c r="C11" s="80">
        <f>IF(ISBLANK(D4),"",D4)</f>
        <v>1</v>
      </c>
      <c r="E11" s="103">
        <f>A4</f>
        <v>2021</v>
      </c>
      <c r="F11" s="80">
        <f>IF(ISBLANK(B4),"",B4)</f>
        <v>50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47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47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55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55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1</v>
      </c>
      <c r="E18" s="603">
        <f>A4</f>
        <v>2021</v>
      </c>
      <c r="F18" s="100">
        <f>IF(ISBLANK(C4),"",C4)</f>
        <v>2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2</v>
      </c>
      <c r="E20" s="155">
        <f t="shared" si="5"/>
        <v>2023</v>
      </c>
      <c r="F20" s="83">
        <f>IF(ISBLANK(C6),"",C6)</f>
        <v>1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1247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10.6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536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24.7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248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10.7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70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606</v>
      </c>
    </row>
    <row r="17" spans="2:3" x14ac:dyDescent="0.25">
      <c r="B17" s="253">
        <v>2022</v>
      </c>
      <c r="C17" s="1100">
        <v>583</v>
      </c>
    </row>
    <row r="18" spans="2:3" x14ac:dyDescent="0.25">
      <c r="B18" s="253">
        <v>2023</v>
      </c>
      <c r="C18" s="1100">
        <v>536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606</v>
      </c>
    </row>
    <row r="22" spans="2:3" x14ac:dyDescent="0.25">
      <c r="B22" s="636">
        <f>B17</f>
        <v>2022</v>
      </c>
      <c r="C22" s="636">
        <f t="shared" ref="C22:C23" si="0">IF(ISBLANK(C17),"",C17)</f>
        <v>583</v>
      </c>
    </row>
    <row r="23" spans="2:3" x14ac:dyDescent="0.25">
      <c r="B23" s="636">
        <f>B18</f>
        <v>2023</v>
      </c>
      <c r="C23" s="636">
        <f t="shared" si="0"/>
        <v>536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16</v>
      </c>
      <c r="D5" s="55">
        <v>22</v>
      </c>
      <c r="E5" s="269">
        <f>SUM(B5:D5)</f>
        <v>49</v>
      </c>
      <c r="F5" s="71">
        <v>1604</v>
      </c>
      <c r="G5" s="70">
        <v>0.4</v>
      </c>
      <c r="H5" s="55">
        <v>0.2</v>
      </c>
      <c r="I5" s="110">
        <v>0.7</v>
      </c>
      <c r="J5" s="71">
        <v>11.2</v>
      </c>
    </row>
    <row r="6" spans="1:10" x14ac:dyDescent="0.25">
      <c r="A6" s="286">
        <v>2022</v>
      </c>
      <c r="B6" s="757">
        <v>14</v>
      </c>
      <c r="C6" s="758">
        <v>18</v>
      </c>
      <c r="D6" s="758">
        <v>22</v>
      </c>
      <c r="E6" s="270">
        <f>SUM(B6:D6)</f>
        <v>54</v>
      </c>
      <c r="F6" s="214">
        <v>1422</v>
      </c>
      <c r="G6" s="457">
        <v>0.6</v>
      </c>
      <c r="H6" s="458">
        <v>0.2</v>
      </c>
      <c r="I6" s="763">
        <v>0.7</v>
      </c>
      <c r="J6" s="214">
        <v>10.6</v>
      </c>
    </row>
    <row r="7" spans="1:10" x14ac:dyDescent="0.25">
      <c r="A7" s="218">
        <v>2023</v>
      </c>
      <c r="B7" s="167">
        <v>16</v>
      </c>
      <c r="C7" s="94">
        <v>18</v>
      </c>
      <c r="D7" s="94">
        <v>17</v>
      </c>
      <c r="E7" s="447">
        <f>SUM(B7:D7)</f>
        <v>51</v>
      </c>
      <c r="F7" s="168">
        <v>1247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1604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1422</v>
      </c>
      <c r="C14" s="28"/>
      <c r="D14" s="28"/>
      <c r="F14" s="625" t="s">
        <v>1526</v>
      </c>
      <c r="G14" s="621">
        <f>IF(ISBLANK(B7),"",B7)</f>
        <v>16</v>
      </c>
      <c r="I14" s="625" t="s">
        <v>1529</v>
      </c>
      <c r="J14" s="621">
        <f>IF(ISBLANK(B7),"",B7)</f>
        <v>16</v>
      </c>
    </row>
    <row r="15" spans="1:10" x14ac:dyDescent="0.25">
      <c r="A15" s="624">
        <f t="shared" ref="A15" si="1">A7</f>
        <v>2023</v>
      </c>
      <c r="B15" s="623">
        <f t="shared" si="0"/>
        <v>1247</v>
      </c>
      <c r="C15" s="28"/>
      <c r="D15" s="28"/>
      <c r="F15" s="626" t="s">
        <v>1527</v>
      </c>
      <c r="G15" s="622">
        <f>IF(ISBLANK(C7),"",C7)</f>
        <v>18</v>
      </c>
      <c r="I15" s="626" t="s">
        <v>1538</v>
      </c>
      <c r="J15" s="622">
        <f>IF(ISBLANK(C7),"",C7)</f>
        <v>18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17</v>
      </c>
      <c r="I16" s="627" t="s">
        <v>1539</v>
      </c>
      <c r="J16" s="623">
        <f>IF(ISBLANK(D7),"",D7)</f>
        <v>17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11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6.8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17</v>
      </c>
      <c r="C6" s="759"/>
      <c r="D6" s="759"/>
      <c r="E6" s="457">
        <v>10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15</v>
      </c>
      <c r="C7" s="759"/>
      <c r="D7" s="759"/>
      <c r="E7" s="457">
        <v>8.9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11</v>
      </c>
      <c r="C8" s="760"/>
      <c r="D8" s="760"/>
      <c r="E8" s="601">
        <v>6.8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17</v>
      </c>
      <c r="C16" s="755"/>
      <c r="I16" s="700">
        <f>A6</f>
        <v>2020</v>
      </c>
      <c r="J16" s="674">
        <f>IF(ISBLANK(E6),"",E6)</f>
        <v>10</v>
      </c>
      <c r="K16" s="756"/>
    </row>
    <row r="17" spans="1:10" x14ac:dyDescent="0.25">
      <c r="A17" s="701">
        <f>A7</f>
        <v>2021</v>
      </c>
      <c r="B17" s="853">
        <f>IF(ISBLANK(B7),"",B7)</f>
        <v>15</v>
      </c>
      <c r="C17" s="755"/>
      <c r="I17" s="701">
        <f>A7</f>
        <v>2021</v>
      </c>
      <c r="J17" s="853">
        <f>IF(ISBLANK(E7),"",E7)</f>
        <v>8.9</v>
      </c>
    </row>
    <row r="18" spans="1:10" x14ac:dyDescent="0.25">
      <c r="A18" s="702">
        <f>A8</f>
        <v>2022</v>
      </c>
      <c r="B18" s="676">
        <f>IF(ISBLANK(B8),"",B8)</f>
        <v>11</v>
      </c>
      <c r="C18" s="755"/>
      <c r="I18" s="702">
        <f>A8</f>
        <v>2022</v>
      </c>
      <c r="J18" s="676">
        <f>IF(ISBLANK(E8),"",E8)</f>
        <v>6.8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30</v>
      </c>
      <c r="D5" s="449">
        <f>IF(ISBLANK(B5),"",A5)</f>
        <v>2021</v>
      </c>
      <c r="E5" s="618">
        <f>IF(ISBLANK(B5),"",B5)</f>
        <v>30</v>
      </c>
      <c r="K5" s="217">
        <v>2020</v>
      </c>
      <c r="L5" s="655">
        <v>20</v>
      </c>
    </row>
    <row r="6" spans="1:12" x14ac:dyDescent="0.25">
      <c r="A6" s="229">
        <v>2022</v>
      </c>
      <c r="B6" s="602">
        <v>29</v>
      </c>
      <c r="D6" s="450">
        <f>IF(ISBLANK(B6),"",A6)</f>
        <v>2022</v>
      </c>
      <c r="E6" s="619">
        <f>IF(ISBLANK(B6),"",B6)</f>
        <v>29</v>
      </c>
      <c r="K6" s="286">
        <v>2021</v>
      </c>
      <c r="L6" s="657">
        <v>20</v>
      </c>
    </row>
    <row r="7" spans="1:12" x14ac:dyDescent="0.25">
      <c r="A7" s="123">
        <v>2023</v>
      </c>
      <c r="B7" s="617">
        <v>34</v>
      </c>
      <c r="D7" s="379">
        <f>IF(ISBLANK(B7),"",A7)</f>
        <v>2023</v>
      </c>
      <c r="E7" s="620">
        <f>IF(ISBLANK(B7),"",B7)</f>
        <v>34</v>
      </c>
      <c r="K7" s="219">
        <v>2022</v>
      </c>
      <c r="L7" s="617">
        <v>19.899999999999999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</v>
      </c>
      <c r="C4" s="643">
        <v>41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4</v>
      </c>
      <c r="C5" s="602">
        <v>38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8</v>
      </c>
      <c r="C6" s="602">
        <v>39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</v>
      </c>
      <c r="C5" s="643">
        <v>3649</v>
      </c>
      <c r="D5" s="643">
        <v>541</v>
      </c>
      <c r="E5" s="869">
        <v>14.7</v>
      </c>
      <c r="F5" s="1039">
        <v>14.8</v>
      </c>
      <c r="G5" s="1039">
        <v>14.6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</v>
      </c>
      <c r="C6" s="657">
        <v>3594</v>
      </c>
      <c r="D6" s="657">
        <v>556</v>
      </c>
      <c r="E6" s="657">
        <v>15.4</v>
      </c>
      <c r="F6" s="657">
        <v>14.7</v>
      </c>
      <c r="G6" s="657">
        <v>16.100000000000001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4460</v>
      </c>
      <c r="D7" s="617">
        <v>761</v>
      </c>
      <c r="E7" s="617">
        <v>16.899999999999999</v>
      </c>
      <c r="F7" s="617">
        <v>16.8</v>
      </c>
      <c r="G7" s="617">
        <v>17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24.3</v>
      </c>
      <c r="C4" s="655">
        <v>248</v>
      </c>
      <c r="D4" s="655">
        <v>9.9</v>
      </c>
      <c r="E4" s="655">
        <v>82</v>
      </c>
      <c r="F4" s="655">
        <v>0.6</v>
      </c>
      <c r="G4" s="655">
        <v>51</v>
      </c>
      <c r="H4" s="655">
        <v>3</v>
      </c>
      <c r="I4" s="655">
        <v>18</v>
      </c>
      <c r="J4" s="655">
        <v>0.6</v>
      </c>
      <c r="K4" s="253"/>
      <c r="L4" s="253"/>
      <c r="M4" s="253"/>
    </row>
    <row r="5" spans="1:13" x14ac:dyDescent="0.25">
      <c r="A5" s="486">
        <v>2022</v>
      </c>
      <c r="B5" s="602">
        <v>24.7</v>
      </c>
      <c r="C5" s="602">
        <v>252</v>
      </c>
      <c r="D5" s="602">
        <v>10.7</v>
      </c>
      <c r="E5" s="602">
        <v>71</v>
      </c>
      <c r="F5" s="602">
        <v>0.5</v>
      </c>
      <c r="G5" s="602">
        <v>49</v>
      </c>
      <c r="H5" s="602">
        <v>3</v>
      </c>
      <c r="I5" s="602">
        <v>16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248</v>
      </c>
      <c r="D6" s="617"/>
      <c r="E6" s="617">
        <v>70</v>
      </c>
      <c r="F6" s="617"/>
      <c r="G6" s="617">
        <v>57</v>
      </c>
      <c r="H6" s="617">
        <v>3</v>
      </c>
      <c r="I6" s="617">
        <v>22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16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128</v>
      </c>
      <c r="C4" s="1006">
        <v>63</v>
      </c>
      <c r="D4" s="1006">
        <v>65</v>
      </c>
      <c r="E4" s="1005">
        <v>328</v>
      </c>
      <c r="F4" s="1006">
        <v>173</v>
      </c>
      <c r="G4" s="1006">
        <v>155</v>
      </c>
      <c r="H4" s="1007">
        <v>8.6999999999999993</v>
      </c>
      <c r="I4" s="1007">
        <v>22.3</v>
      </c>
      <c r="J4" s="1007">
        <v>-13.6</v>
      </c>
      <c r="K4" s="70">
        <v>188</v>
      </c>
      <c r="L4" s="55">
        <v>76</v>
      </c>
      <c r="M4" s="110">
        <v>112</v>
      </c>
      <c r="N4" s="55">
        <v>180</v>
      </c>
      <c r="O4" s="55">
        <v>68</v>
      </c>
      <c r="P4" s="110">
        <v>112</v>
      </c>
    </row>
    <row r="5" spans="1:17" x14ac:dyDescent="0.25">
      <c r="A5" s="286">
        <v>2021</v>
      </c>
      <c r="B5" s="1008">
        <v>118</v>
      </c>
      <c r="C5" s="1009">
        <v>69</v>
      </c>
      <c r="D5" s="1009">
        <v>49</v>
      </c>
      <c r="E5" s="1008">
        <v>358</v>
      </c>
      <c r="F5" s="1009">
        <v>180</v>
      </c>
      <c r="G5" s="1009">
        <v>178</v>
      </c>
      <c r="H5" s="1010">
        <v>8.1</v>
      </c>
      <c r="I5" s="1010">
        <v>24.7</v>
      </c>
      <c r="J5" s="1010">
        <v>-16.600000000000001</v>
      </c>
      <c r="K5" s="212">
        <v>243</v>
      </c>
      <c r="L5" s="58">
        <v>91</v>
      </c>
      <c r="M5" s="160">
        <v>152</v>
      </c>
      <c r="N5" s="58">
        <v>224</v>
      </c>
      <c r="O5" s="58">
        <v>109</v>
      </c>
      <c r="P5" s="160">
        <v>115</v>
      </c>
    </row>
    <row r="6" spans="1:17" x14ac:dyDescent="0.25">
      <c r="A6" s="219">
        <v>2022</v>
      </c>
      <c r="B6" s="1011">
        <v>125</v>
      </c>
      <c r="C6" s="1012">
        <v>69</v>
      </c>
      <c r="D6" s="1012">
        <v>56</v>
      </c>
      <c r="E6" s="1011">
        <v>305</v>
      </c>
      <c r="F6" s="1012">
        <v>145</v>
      </c>
      <c r="G6" s="1012">
        <v>160</v>
      </c>
      <c r="H6" s="1013">
        <v>9.3000000000000007</v>
      </c>
      <c r="I6" s="1013">
        <v>22.6</v>
      </c>
      <c r="J6" s="1013">
        <v>-13.3</v>
      </c>
      <c r="K6" s="1014">
        <v>254</v>
      </c>
      <c r="L6" s="1015">
        <v>104</v>
      </c>
      <c r="M6" s="1016">
        <v>150</v>
      </c>
      <c r="N6" s="1015">
        <v>294</v>
      </c>
      <c r="O6" s="1015">
        <v>128</v>
      </c>
      <c r="P6" s="1016">
        <v>166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65</v>
      </c>
      <c r="C13" s="319">
        <f>IF(ISBLANK(C4),"",C4)</f>
        <v>63</v>
      </c>
      <c r="D13" s="364"/>
      <c r="E13" s="322">
        <f>A4</f>
        <v>2020</v>
      </c>
      <c r="F13" s="319">
        <f>IF(ISBLANK(G4),"",G4)</f>
        <v>155</v>
      </c>
      <c r="G13" s="319">
        <f>IF(ISBLANK(F4),"",F4)</f>
        <v>173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69</v>
      </c>
      <c r="D14" s="364"/>
      <c r="E14" s="323">
        <f t="shared" ref="E14:E15" si="3">A5</f>
        <v>2021</v>
      </c>
      <c r="F14" s="320">
        <f t="shared" ref="F14:F15" si="4">IF(ISBLANK(G5),"",G5)</f>
        <v>178</v>
      </c>
      <c r="G14" s="320">
        <f t="shared" ref="G14:G15" si="5">IF(ISBLANK(F5),"",F5)</f>
        <v>180</v>
      </c>
      <c r="H14" s="389"/>
      <c r="I14" s="389"/>
      <c r="J14" s="48"/>
      <c r="K14" s="325" t="s">
        <v>536</v>
      </c>
      <c r="L14" s="328">
        <f>IF(ISBLANK(K4),"",K4)</f>
        <v>188</v>
      </c>
      <c r="M14" s="328">
        <f>IF(ISBLANK(K5),"",K5)</f>
        <v>243</v>
      </c>
      <c r="N14" s="328">
        <f>IF(ISBLANK(K6),"",K6)</f>
        <v>254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56</v>
      </c>
      <c r="C15" s="321">
        <f t="shared" si="2"/>
        <v>69</v>
      </c>
      <c r="E15" s="324">
        <f t="shared" si="3"/>
        <v>2022</v>
      </c>
      <c r="F15" s="321">
        <f t="shared" si="4"/>
        <v>160</v>
      </c>
      <c r="G15" s="321">
        <f t="shared" si="5"/>
        <v>145</v>
      </c>
      <c r="H15" s="211"/>
      <c r="I15" s="211"/>
      <c r="J15" s="28"/>
      <c r="K15" s="326" t="s">
        <v>535</v>
      </c>
      <c r="L15" s="329">
        <f>IF(ISBLANK(N4),"",N4)</f>
        <v>180</v>
      </c>
      <c r="M15" s="329">
        <f>IF(ISBLANK(N5),"",N5)</f>
        <v>224</v>
      </c>
      <c r="N15" s="329">
        <f>IF(ISBLANK(N6),"",N6)</f>
        <v>294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188</v>
      </c>
      <c r="M19" s="328">
        <f>IF(ISBLANK(K5),"",K5)</f>
        <v>243</v>
      </c>
      <c r="N19" s="328">
        <f>IF(ISBLANK(K6),"",K6)</f>
        <v>254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180</v>
      </c>
      <c r="M20" s="329">
        <f>IF(ISBLANK(N5),"",N5)</f>
        <v>224</v>
      </c>
      <c r="N20" s="329">
        <f>IF(ISBLANK(N6),"",N6)</f>
        <v>294</v>
      </c>
      <c r="O20" s="364"/>
    </row>
    <row r="21" spans="1:15" x14ac:dyDescent="0.25">
      <c r="A21" s="322">
        <f>A4</f>
        <v>2020</v>
      </c>
      <c r="B21" s="319">
        <f>IF(ISBLANK(D4),"",D4)</f>
        <v>65</v>
      </c>
      <c r="C21" s="319">
        <f>IF(ISBLANK(C4),"",C4)</f>
        <v>63</v>
      </c>
      <c r="E21" s="322">
        <f>A4</f>
        <v>2020</v>
      </c>
      <c r="F21" s="319">
        <f>IF(ISBLANK(G4),"",G4)</f>
        <v>155</v>
      </c>
      <c r="G21" s="319">
        <f>IF(ISBLANK(F4),"",F4)</f>
        <v>173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69</v>
      </c>
      <c r="E22" s="323">
        <f t="shared" ref="E22:E23" si="9">A5</f>
        <v>2021</v>
      </c>
      <c r="F22" s="320">
        <f t="shared" ref="F22:F23" si="10">IF(ISBLANK(G5),"",G5)</f>
        <v>178</v>
      </c>
      <c r="G22" s="320">
        <f t="shared" ref="G22:G23" si="11">IF(ISBLANK(F5),"",F5)</f>
        <v>180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56</v>
      </c>
      <c r="C23" s="321">
        <f t="shared" si="8"/>
        <v>69</v>
      </c>
      <c r="E23" s="324">
        <f t="shared" si="9"/>
        <v>2022</v>
      </c>
      <c r="F23" s="321">
        <f t="shared" si="10"/>
        <v>160</v>
      </c>
      <c r="G23" s="321">
        <f t="shared" si="11"/>
        <v>145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12</v>
      </c>
      <c r="F5" s="616"/>
      <c r="G5" s="945"/>
      <c r="H5" s="599">
        <v>63</v>
      </c>
      <c r="I5" s="616">
        <v>16</v>
      </c>
      <c r="J5" s="616">
        <v>47</v>
      </c>
      <c r="K5" s="616"/>
      <c r="L5" s="945"/>
    </row>
    <row r="6" spans="1:12" x14ac:dyDescent="0.25">
      <c r="A6" s="286">
        <v>2021</v>
      </c>
      <c r="B6" s="601">
        <v>6</v>
      </c>
      <c r="C6" s="612"/>
      <c r="D6" s="612"/>
      <c r="E6" s="1034">
        <v>22</v>
      </c>
      <c r="F6" s="1028"/>
      <c r="G6" s="980"/>
      <c r="H6" s="1034">
        <v>100</v>
      </c>
      <c r="I6" s="1028">
        <v>31</v>
      </c>
      <c r="J6" s="1028">
        <v>69</v>
      </c>
      <c r="K6" s="1028"/>
      <c r="L6" s="980"/>
    </row>
    <row r="7" spans="1:12" x14ac:dyDescent="0.25">
      <c r="A7" s="218">
        <v>2022</v>
      </c>
      <c r="B7" s="601">
        <v>3</v>
      </c>
      <c r="C7" s="612"/>
      <c r="D7" s="612"/>
      <c r="E7" s="1034">
        <v>16</v>
      </c>
      <c r="F7" s="1028"/>
      <c r="G7" s="980"/>
      <c r="H7" s="1034">
        <v>89</v>
      </c>
      <c r="I7" s="1028">
        <v>31</v>
      </c>
      <c r="J7" s="1028">
        <v>58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31</v>
      </c>
    </row>
    <row r="15" spans="1:12" ht="30" x14ac:dyDescent="0.25">
      <c r="A15" s="833" t="s">
        <v>1543</v>
      </c>
      <c r="B15" s="623">
        <f>IF(ISBLANK(J7),"",J7)</f>
        <v>58</v>
      </c>
    </row>
    <row r="17" spans="1:2" x14ac:dyDescent="0.25">
      <c r="A17" s="625" t="s">
        <v>1540</v>
      </c>
      <c r="B17" s="621">
        <f>IF(ISBLANK(I7),"",I7)</f>
        <v>31</v>
      </c>
    </row>
    <row r="18" spans="1:2" x14ac:dyDescent="0.25">
      <c r="A18" s="627" t="s">
        <v>1541</v>
      </c>
      <c r="B18" s="623">
        <f>IF(ISBLANK(J7),"",J7)</f>
        <v>58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56.1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63.7</v>
      </c>
      <c r="C6" s="614">
        <v>22.6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62.7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56.1</v>
      </c>
      <c r="C14" s="73">
        <v>35.5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114.539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184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6203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145.24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0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31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124.789</v>
      </c>
      <c r="C5" s="611">
        <v>124.789</v>
      </c>
      <c r="D5" s="751">
        <v>4558</v>
      </c>
      <c r="E5" s="751">
        <v>31</v>
      </c>
      <c r="G5" s="358">
        <v>2014</v>
      </c>
      <c r="H5" s="70">
        <v>25</v>
      </c>
      <c r="I5" s="55">
        <v>0</v>
      </c>
      <c r="J5" s="55">
        <v>25</v>
      </c>
      <c r="K5" s="71">
        <v>0</v>
      </c>
    </row>
    <row r="6" spans="1:12" x14ac:dyDescent="0.25">
      <c r="A6" s="286">
        <v>2021</v>
      </c>
      <c r="B6" s="601">
        <v>143.00399999999999</v>
      </c>
      <c r="C6" s="612">
        <v>143.00399999999999</v>
      </c>
      <c r="D6" s="959">
        <v>4333</v>
      </c>
      <c r="E6" s="959">
        <v>30</v>
      </c>
      <c r="G6" s="480">
        <v>2017</v>
      </c>
      <c r="H6" s="212">
        <v>45</v>
      </c>
      <c r="I6" s="58">
        <v>0</v>
      </c>
      <c r="J6" s="58">
        <v>45</v>
      </c>
      <c r="K6" s="214">
        <v>0</v>
      </c>
    </row>
    <row r="7" spans="1:12" x14ac:dyDescent="0.25">
      <c r="A7" s="218">
        <v>2022</v>
      </c>
      <c r="B7" s="601">
        <v>114.539</v>
      </c>
      <c r="C7" s="612">
        <v>114.539</v>
      </c>
      <c r="D7" s="959">
        <v>4335</v>
      </c>
      <c r="E7" s="959">
        <v>31</v>
      </c>
      <c r="G7" s="482">
        <v>2020</v>
      </c>
      <c r="H7" s="72">
        <v>145.24</v>
      </c>
      <c r="I7" s="61">
        <v>0</v>
      </c>
      <c r="J7" s="61">
        <v>145.24</v>
      </c>
      <c r="K7" s="73">
        <v>0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114.539</v>
      </c>
      <c r="D14" s="631">
        <f>A5</f>
        <v>2020</v>
      </c>
      <c r="E14" s="625">
        <f>IF(ISBLANK(D5),"",D5)</f>
        <v>4558</v>
      </c>
      <c r="F14" s="211"/>
      <c r="G14" s="634" t="s">
        <v>925</v>
      </c>
      <c r="H14" s="621">
        <f>IF(ISBLANK(J7),"",J7)</f>
        <v>145.24</v>
      </c>
      <c r="I14" s="211"/>
      <c r="J14" s="211"/>
    </row>
    <row r="15" spans="1:12" x14ac:dyDescent="0.25">
      <c r="A15" s="870" t="s">
        <v>16</v>
      </c>
      <c r="B15" s="630">
        <f>IF(ISBLANK(B7),"",B7)</f>
        <v>114.539</v>
      </c>
      <c r="D15" s="632">
        <f t="shared" ref="D15:D16" si="0">A6</f>
        <v>2021</v>
      </c>
      <c r="E15" s="626">
        <f>IF(ISBLANK(D6),"",D6)</f>
        <v>4333</v>
      </c>
      <c r="F15" s="211"/>
      <c r="G15" s="635" t="s">
        <v>926</v>
      </c>
      <c r="H15" s="623">
        <f>IF(ISBLANK(I7),"",I7)</f>
        <v>0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4335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114.539</v>
      </c>
      <c r="F19" s="253"/>
      <c r="G19" s="634" t="s">
        <v>529</v>
      </c>
      <c r="H19" s="621">
        <f>IF(ISBLANK(J7),"",J7)</f>
        <v>145.24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114.539</v>
      </c>
      <c r="F20" s="253"/>
      <c r="G20" s="635" t="s">
        <v>528</v>
      </c>
      <c r="H20" s="623">
        <f>IF(ISBLANK(I7),"",I7)</f>
        <v>0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0.1</v>
      </c>
      <c r="C5" s="1092">
        <v>6203</v>
      </c>
      <c r="D5" s="1093">
        <v>184</v>
      </c>
      <c r="E5" s="1092"/>
      <c r="F5" s="1093"/>
    </row>
    <row r="6" spans="1:9" x14ac:dyDescent="0.25">
      <c r="A6" s="218">
        <v>2021</v>
      </c>
      <c r="B6" s="1092">
        <v>0.7</v>
      </c>
      <c r="C6" s="1092">
        <v>6203</v>
      </c>
      <c r="D6" s="1093">
        <v>184</v>
      </c>
      <c r="E6" s="1092"/>
      <c r="F6" s="1093"/>
    </row>
    <row r="7" spans="1:9" x14ac:dyDescent="0.25">
      <c r="A7" s="219">
        <v>2022</v>
      </c>
      <c r="B7" s="73">
        <v>0.6</v>
      </c>
      <c r="C7" s="73">
        <v>6203</v>
      </c>
      <c r="D7" s="73">
        <v>184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740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534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206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3241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2664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577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2.8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635</v>
      </c>
      <c r="C5" s="458">
        <v>583</v>
      </c>
      <c r="D5" s="458">
        <v>52</v>
      </c>
      <c r="E5" s="457">
        <v>4544</v>
      </c>
      <c r="F5" s="458">
        <v>4395</v>
      </c>
      <c r="G5" s="458">
        <v>149</v>
      </c>
      <c r="H5" s="457">
        <v>7.5</v>
      </c>
      <c r="I5" s="763">
        <v>2.9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884</v>
      </c>
      <c r="C6" s="458">
        <v>788</v>
      </c>
      <c r="D6" s="458">
        <v>96</v>
      </c>
      <c r="E6" s="457">
        <v>3529</v>
      </c>
      <c r="F6" s="458">
        <v>3190</v>
      </c>
      <c r="G6" s="458">
        <v>339</v>
      </c>
      <c r="H6" s="457">
        <v>4</v>
      </c>
      <c r="I6" s="763">
        <v>3.5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740</v>
      </c>
      <c r="C7" s="612">
        <v>534</v>
      </c>
      <c r="D7" s="612">
        <v>206</v>
      </c>
      <c r="E7" s="601">
        <v>3241</v>
      </c>
      <c r="F7" s="612">
        <v>2664</v>
      </c>
      <c r="G7" s="612">
        <v>577</v>
      </c>
      <c r="H7" s="947">
        <v>5</v>
      </c>
      <c r="I7" s="948">
        <v>2.8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635</v>
      </c>
      <c r="C14" s="674">
        <f t="shared" ref="C14:D14" si="0">IF(ISBLANK(C5),"",C5)</f>
        <v>583</v>
      </c>
      <c r="D14" s="669">
        <f t="shared" si="0"/>
        <v>52</v>
      </c>
      <c r="F14" s="884">
        <f>A5</f>
        <v>2020</v>
      </c>
      <c r="G14" s="674">
        <f>IF(ISBLANK(E5),"",E5)</f>
        <v>4544</v>
      </c>
      <c r="H14" s="674">
        <f t="shared" ref="H14:I16" si="1">IF(ISBLANK(F5),"",F5)</f>
        <v>4395</v>
      </c>
      <c r="I14" s="669">
        <f t="shared" si="1"/>
        <v>149</v>
      </c>
      <c r="J14" s="756"/>
      <c r="K14" s="884">
        <f>A5</f>
        <v>2020</v>
      </c>
      <c r="L14" s="674">
        <f>IF(ISBLANK(H5),"",H5)</f>
        <v>7.5</v>
      </c>
      <c r="M14" s="669">
        <f>IF(ISBLANK(I5),"",I5)</f>
        <v>2.9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884</v>
      </c>
      <c r="C15" s="879">
        <f t="shared" si="3"/>
        <v>788</v>
      </c>
      <c r="D15" s="886">
        <f t="shared" si="3"/>
        <v>96</v>
      </c>
      <c r="F15" s="890">
        <f t="shared" ref="F15:F16" si="4">A6</f>
        <v>2021</v>
      </c>
      <c r="G15" s="853">
        <f t="shared" ref="G15:G16" si="5">IF(ISBLANK(E6),"",E6)</f>
        <v>3529</v>
      </c>
      <c r="H15" s="853">
        <f t="shared" si="1"/>
        <v>3190</v>
      </c>
      <c r="I15" s="670">
        <f t="shared" si="1"/>
        <v>339</v>
      </c>
      <c r="J15" s="211"/>
      <c r="K15" s="890">
        <f t="shared" ref="K15:K16" si="6">A6</f>
        <v>2021</v>
      </c>
      <c r="L15" s="853">
        <f t="shared" ref="L15:M16" si="7">IF(ISBLANK(H6),"",H6)</f>
        <v>4</v>
      </c>
      <c r="M15" s="670">
        <f t="shared" si="7"/>
        <v>3.5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740</v>
      </c>
      <c r="C16" s="888">
        <f t="shared" si="3"/>
        <v>534</v>
      </c>
      <c r="D16" s="889">
        <f t="shared" si="3"/>
        <v>206</v>
      </c>
      <c r="F16" s="891">
        <f t="shared" si="4"/>
        <v>2022</v>
      </c>
      <c r="G16" s="676">
        <f t="shared" si="5"/>
        <v>3241</v>
      </c>
      <c r="H16" s="676">
        <f t="shared" si="1"/>
        <v>2664</v>
      </c>
      <c r="I16" s="671">
        <f t="shared" si="1"/>
        <v>577</v>
      </c>
      <c r="J16" s="211"/>
      <c r="K16" s="891">
        <f t="shared" si="6"/>
        <v>2022</v>
      </c>
      <c r="L16" s="676">
        <f t="shared" si="7"/>
        <v>5</v>
      </c>
      <c r="M16" s="671">
        <f t="shared" si="7"/>
        <v>2.8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635</v>
      </c>
      <c r="C22" s="674">
        <f t="shared" ref="C22:D22" si="8">IF(ISBLANK(C5),"",C5)</f>
        <v>583</v>
      </c>
      <c r="D22" s="669">
        <f t="shared" si="8"/>
        <v>52</v>
      </c>
      <c r="F22" s="884">
        <f>A5</f>
        <v>2020</v>
      </c>
      <c r="G22" s="674">
        <f>IF(ISBLANK(E5),"",E5)</f>
        <v>4544</v>
      </c>
      <c r="H22" s="674">
        <f t="shared" ref="H22:I24" si="9">IF(ISBLANK(F5),"",F5)</f>
        <v>4395</v>
      </c>
      <c r="I22" s="669">
        <f t="shared" si="9"/>
        <v>149</v>
      </c>
      <c r="J22" s="756"/>
      <c r="K22" s="884">
        <f>A5</f>
        <v>2020</v>
      </c>
      <c r="L22" s="674">
        <f>IF(ISBLANK(H5),"",H5)</f>
        <v>7.5</v>
      </c>
      <c r="M22" s="669">
        <f>IF(ISBLANK(I5),"",I5)</f>
        <v>2.9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884</v>
      </c>
      <c r="C23" s="853">
        <f t="shared" si="11"/>
        <v>788</v>
      </c>
      <c r="D23" s="670">
        <f t="shared" si="11"/>
        <v>96</v>
      </c>
      <c r="F23" s="890">
        <f t="shared" ref="F23:F24" si="12">A6</f>
        <v>2021</v>
      </c>
      <c r="G23" s="853">
        <f t="shared" ref="G23:G24" si="13">IF(ISBLANK(E6),"",E6)</f>
        <v>3529</v>
      </c>
      <c r="H23" s="853">
        <f t="shared" si="9"/>
        <v>3190</v>
      </c>
      <c r="I23" s="670">
        <f t="shared" si="9"/>
        <v>339</v>
      </c>
      <c r="J23" s="211"/>
      <c r="K23" s="890">
        <f t="shared" ref="K23:K24" si="14">A6</f>
        <v>2021</v>
      </c>
      <c r="L23" s="853">
        <f t="shared" ref="L23:M24" si="15">IF(ISBLANK(H6),"",H6)</f>
        <v>4</v>
      </c>
      <c r="M23" s="670">
        <f t="shared" si="15"/>
        <v>3.5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740</v>
      </c>
      <c r="C24" s="676">
        <f t="shared" si="11"/>
        <v>534</v>
      </c>
      <c r="D24" s="671">
        <f t="shared" si="11"/>
        <v>206</v>
      </c>
      <c r="F24" s="891">
        <f t="shared" si="12"/>
        <v>2022</v>
      </c>
      <c r="G24" s="676">
        <f t="shared" si="13"/>
        <v>3241</v>
      </c>
      <c r="H24" s="676">
        <f t="shared" si="9"/>
        <v>2664</v>
      </c>
      <c r="I24" s="671">
        <f t="shared" si="9"/>
        <v>577</v>
      </c>
      <c r="J24" s="211"/>
      <c r="K24" s="891">
        <f t="shared" si="14"/>
        <v>2022</v>
      </c>
      <c r="L24" s="676">
        <f t="shared" si="15"/>
        <v>5</v>
      </c>
      <c r="M24" s="671">
        <f t="shared" si="15"/>
        <v>2.8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55</v>
      </c>
      <c r="C3" s="71">
        <v>17</v>
      </c>
      <c r="D3" s="71">
        <v>15</v>
      </c>
      <c r="F3" s="105" t="s">
        <v>537</v>
      </c>
      <c r="G3" s="97">
        <f>IF(ISBLANK(B3),"",B3)</f>
        <v>55</v>
      </c>
      <c r="H3" s="97">
        <f>IF(ISBLANK(B4),"",B4)</f>
        <v>72</v>
      </c>
      <c r="I3" s="97">
        <f>IF(ISBLANK(B5),"",B5)</f>
        <v>59</v>
      </c>
      <c r="J3" s="365"/>
    </row>
    <row r="4" spans="1:12" x14ac:dyDescent="0.25">
      <c r="A4" s="286">
        <v>2021</v>
      </c>
      <c r="B4" s="214">
        <v>72</v>
      </c>
      <c r="C4" s="214">
        <v>25</v>
      </c>
      <c r="D4" s="214">
        <v>12.3</v>
      </c>
      <c r="F4" s="130" t="s">
        <v>538</v>
      </c>
      <c r="G4" s="98">
        <f>IF(ISBLANK(C3),"",C3)</f>
        <v>17</v>
      </c>
      <c r="H4" s="98">
        <f>IF(ISBLANK(C4),"",C4)</f>
        <v>25</v>
      </c>
      <c r="I4" s="98">
        <f>IF(ISBLANK(C5),"",C5)</f>
        <v>24</v>
      </c>
      <c r="J4" s="365"/>
    </row>
    <row r="5" spans="1:12" x14ac:dyDescent="0.25">
      <c r="A5" s="218">
        <v>2022</v>
      </c>
      <c r="B5" s="168">
        <v>59</v>
      </c>
      <c r="C5" s="168">
        <v>24</v>
      </c>
      <c r="D5" s="168">
        <v>17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55</v>
      </c>
      <c r="H8" s="97">
        <f>IF(ISBLANK(B4),"",B4)</f>
        <v>72</v>
      </c>
      <c r="I8" s="97">
        <f>IF(ISBLANK(B5),"",B5)</f>
        <v>59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17</v>
      </c>
      <c r="H9" s="98">
        <f>IF(ISBLANK(C4),"",C4)</f>
        <v>25</v>
      </c>
      <c r="I9" s="98">
        <f>IF(ISBLANK(C5),"",C5)</f>
        <v>24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12.3</v>
      </c>
      <c r="I13" s="132">
        <f>IF(ISBLANK(D5),"",D5)</f>
        <v>17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305</v>
      </c>
      <c r="C4" s="110">
        <v>310</v>
      </c>
      <c r="E4" s="29" t="s">
        <v>540</v>
      </c>
      <c r="F4" s="163">
        <f>B4/($B$22+$C$22)*100</f>
        <v>2.2611016383720068</v>
      </c>
      <c r="G4" s="163">
        <f>C4/($B$22+$C$22)*100</f>
        <v>2.2981688783453182</v>
      </c>
      <c r="J4" s="29" t="s">
        <v>540</v>
      </c>
      <c r="K4" s="163">
        <f>G4</f>
        <v>2.2981688783453182</v>
      </c>
    </row>
    <row r="5" spans="1:11" x14ac:dyDescent="0.25">
      <c r="A5" s="202" t="s">
        <v>541</v>
      </c>
      <c r="B5" s="212">
        <v>341</v>
      </c>
      <c r="C5" s="160">
        <v>353</v>
      </c>
      <c r="E5" s="29" t="s">
        <v>541</v>
      </c>
      <c r="F5" s="163">
        <f t="shared" ref="F5:G21" si="0">B5/($B$22+$C$22)*100</f>
        <v>2.5279857661798504</v>
      </c>
      <c r="G5" s="163">
        <f t="shared" si="0"/>
        <v>2.6169471421157979</v>
      </c>
      <c r="J5" s="29" t="s">
        <v>541</v>
      </c>
      <c r="K5" s="163">
        <f t="shared" ref="K5:K21" si="1">G5</f>
        <v>2.6169471421157979</v>
      </c>
    </row>
    <row r="6" spans="1:11" x14ac:dyDescent="0.25">
      <c r="A6" s="202" t="s">
        <v>542</v>
      </c>
      <c r="B6" s="212">
        <v>326</v>
      </c>
      <c r="C6" s="160">
        <v>321</v>
      </c>
      <c r="E6" s="29" t="s">
        <v>542</v>
      </c>
      <c r="F6" s="163">
        <f t="shared" si="0"/>
        <v>2.4167840462599157</v>
      </c>
      <c r="G6" s="163">
        <f t="shared" si="0"/>
        <v>2.3797168062866039</v>
      </c>
      <c r="J6" s="29" t="s">
        <v>542</v>
      </c>
      <c r="K6" s="163">
        <f t="shared" si="1"/>
        <v>2.3797168062866039</v>
      </c>
    </row>
    <row r="7" spans="1:11" x14ac:dyDescent="0.25">
      <c r="A7" s="202" t="s">
        <v>543</v>
      </c>
      <c r="B7" s="212">
        <v>340</v>
      </c>
      <c r="C7" s="160">
        <v>350</v>
      </c>
      <c r="E7" s="29" t="s">
        <v>543</v>
      </c>
      <c r="F7" s="163">
        <f t="shared" si="0"/>
        <v>2.520572318185188</v>
      </c>
      <c r="G7" s="163">
        <f t="shared" si="0"/>
        <v>2.5947067981318113</v>
      </c>
      <c r="J7" s="29" t="s">
        <v>543</v>
      </c>
      <c r="K7" s="163">
        <f t="shared" si="1"/>
        <v>2.5947067981318113</v>
      </c>
    </row>
    <row r="8" spans="1:11" x14ac:dyDescent="0.25">
      <c r="A8" s="202" t="s">
        <v>544</v>
      </c>
      <c r="B8" s="212">
        <v>282</v>
      </c>
      <c r="C8" s="160">
        <v>337</v>
      </c>
      <c r="E8" s="29" t="s">
        <v>544</v>
      </c>
      <c r="F8" s="163">
        <f t="shared" si="0"/>
        <v>2.0905923344947737</v>
      </c>
      <c r="G8" s="163">
        <f t="shared" si="0"/>
        <v>2.4983319742012009</v>
      </c>
      <c r="J8" s="29" t="s">
        <v>544</v>
      </c>
      <c r="K8" s="163">
        <f t="shared" si="1"/>
        <v>2.4983319742012009</v>
      </c>
    </row>
    <row r="9" spans="1:11" x14ac:dyDescent="0.25">
      <c r="A9" s="202" t="s">
        <v>545</v>
      </c>
      <c r="B9" s="212">
        <v>347</v>
      </c>
      <c r="C9" s="160">
        <v>322</v>
      </c>
      <c r="E9" s="29" t="s">
        <v>545</v>
      </c>
      <c r="F9" s="163">
        <f t="shared" si="0"/>
        <v>2.5724664541478242</v>
      </c>
      <c r="G9" s="163">
        <f t="shared" si="0"/>
        <v>2.3871302542812662</v>
      </c>
      <c r="J9" s="29" t="s">
        <v>545</v>
      </c>
      <c r="K9" s="163">
        <f t="shared" si="1"/>
        <v>2.3871302542812662</v>
      </c>
    </row>
    <row r="10" spans="1:11" x14ac:dyDescent="0.25">
      <c r="A10" s="202" t="s">
        <v>546</v>
      </c>
      <c r="B10" s="212">
        <v>367</v>
      </c>
      <c r="C10" s="160">
        <v>406</v>
      </c>
      <c r="E10" s="29" t="s">
        <v>546</v>
      </c>
      <c r="F10" s="163">
        <f t="shared" si="0"/>
        <v>2.7207354140410702</v>
      </c>
      <c r="G10" s="163">
        <f t="shared" si="0"/>
        <v>3.0098598858329009</v>
      </c>
      <c r="J10" s="29" t="s">
        <v>546</v>
      </c>
      <c r="K10" s="163">
        <f t="shared" si="1"/>
        <v>3.0098598858329009</v>
      </c>
    </row>
    <row r="11" spans="1:11" x14ac:dyDescent="0.25">
      <c r="A11" s="202" t="s">
        <v>547</v>
      </c>
      <c r="B11" s="212">
        <v>367</v>
      </c>
      <c r="C11" s="160">
        <v>444</v>
      </c>
      <c r="E11" s="29" t="s">
        <v>547</v>
      </c>
      <c r="F11" s="163">
        <f t="shared" si="0"/>
        <v>2.7207354140410702</v>
      </c>
      <c r="G11" s="163">
        <f t="shared" si="0"/>
        <v>3.2915709096300692</v>
      </c>
      <c r="J11" s="29" t="s">
        <v>547</v>
      </c>
      <c r="K11" s="163">
        <f t="shared" si="1"/>
        <v>3.2915709096300692</v>
      </c>
    </row>
    <row r="12" spans="1:11" x14ac:dyDescent="0.25">
      <c r="A12" s="202" t="s">
        <v>548</v>
      </c>
      <c r="B12" s="212">
        <v>335</v>
      </c>
      <c r="C12" s="160">
        <v>408</v>
      </c>
      <c r="E12" s="29" t="s">
        <v>548</v>
      </c>
      <c r="F12" s="163">
        <f t="shared" si="0"/>
        <v>2.4835050782118762</v>
      </c>
      <c r="G12" s="163">
        <f t="shared" si="0"/>
        <v>3.0246867818222256</v>
      </c>
      <c r="J12" s="29" t="s">
        <v>548</v>
      </c>
      <c r="K12" s="163">
        <f t="shared" si="1"/>
        <v>3.0246867818222256</v>
      </c>
    </row>
    <row r="13" spans="1:11" x14ac:dyDescent="0.25">
      <c r="A13" s="202" t="s">
        <v>549</v>
      </c>
      <c r="B13" s="212">
        <v>399</v>
      </c>
      <c r="C13" s="160">
        <v>450</v>
      </c>
      <c r="E13" s="29" t="s">
        <v>549</v>
      </c>
      <c r="F13" s="163">
        <f t="shared" si="0"/>
        <v>2.9579657498702647</v>
      </c>
      <c r="G13" s="163">
        <f t="shared" si="0"/>
        <v>3.3360515975980429</v>
      </c>
      <c r="J13" s="29" t="s">
        <v>549</v>
      </c>
      <c r="K13" s="163">
        <f t="shared" si="1"/>
        <v>3.3360515975980429</v>
      </c>
    </row>
    <row r="14" spans="1:11" x14ac:dyDescent="0.25">
      <c r="A14" s="202" t="s">
        <v>550</v>
      </c>
      <c r="B14" s="212">
        <v>525</v>
      </c>
      <c r="C14" s="160">
        <v>531</v>
      </c>
      <c r="E14" s="29" t="s">
        <v>550</v>
      </c>
      <c r="F14" s="163">
        <f t="shared" si="0"/>
        <v>3.8920601971977167</v>
      </c>
      <c r="G14" s="163">
        <f t="shared" si="0"/>
        <v>3.93654088516569</v>
      </c>
      <c r="J14" s="29" t="s">
        <v>550</v>
      </c>
      <c r="K14" s="163">
        <f t="shared" si="1"/>
        <v>3.93654088516569</v>
      </c>
    </row>
    <row r="15" spans="1:11" x14ac:dyDescent="0.25">
      <c r="A15" s="202" t="s">
        <v>551</v>
      </c>
      <c r="B15" s="212">
        <v>598</v>
      </c>
      <c r="C15" s="160">
        <v>586</v>
      </c>
      <c r="E15" s="29" t="s">
        <v>551</v>
      </c>
      <c r="F15" s="163">
        <f t="shared" si="0"/>
        <v>4.4332419008080661</v>
      </c>
      <c r="G15" s="163">
        <f t="shared" si="0"/>
        <v>4.3442805248721186</v>
      </c>
      <c r="J15" s="29" t="s">
        <v>551</v>
      </c>
      <c r="K15" s="163">
        <f t="shared" si="1"/>
        <v>4.3442805248721186</v>
      </c>
    </row>
    <row r="16" spans="1:11" x14ac:dyDescent="0.25">
      <c r="A16" s="202" t="s">
        <v>552</v>
      </c>
      <c r="B16" s="212">
        <v>544</v>
      </c>
      <c r="C16" s="160">
        <v>571</v>
      </c>
      <c r="E16" s="29" t="s">
        <v>552</v>
      </c>
      <c r="F16" s="163">
        <f t="shared" si="0"/>
        <v>4.0329157090963008</v>
      </c>
      <c r="G16" s="163">
        <f t="shared" si="0"/>
        <v>4.233078804952183</v>
      </c>
      <c r="J16" s="29" t="s">
        <v>552</v>
      </c>
      <c r="K16" s="163">
        <f t="shared" si="1"/>
        <v>4.233078804952183</v>
      </c>
    </row>
    <row r="17" spans="1:11" x14ac:dyDescent="0.25">
      <c r="A17" s="202" t="s">
        <v>553</v>
      </c>
      <c r="B17" s="212">
        <v>512</v>
      </c>
      <c r="C17" s="160">
        <v>531</v>
      </c>
      <c r="E17" s="29" t="s">
        <v>553</v>
      </c>
      <c r="F17" s="163">
        <f t="shared" si="0"/>
        <v>3.7956853732671068</v>
      </c>
      <c r="G17" s="163">
        <f t="shared" si="0"/>
        <v>3.93654088516569</v>
      </c>
      <c r="J17" s="29" t="s">
        <v>553</v>
      </c>
      <c r="K17" s="163">
        <f t="shared" si="1"/>
        <v>3.93654088516569</v>
      </c>
    </row>
    <row r="18" spans="1:11" x14ac:dyDescent="0.25">
      <c r="A18" s="202" t="s">
        <v>554</v>
      </c>
      <c r="B18" s="212">
        <v>471</v>
      </c>
      <c r="C18" s="160">
        <v>373</v>
      </c>
      <c r="E18" s="29" t="s">
        <v>554</v>
      </c>
      <c r="F18" s="163">
        <f t="shared" si="0"/>
        <v>3.4917340054859518</v>
      </c>
      <c r="G18" s="163">
        <f t="shared" si="0"/>
        <v>2.7652161020090444</v>
      </c>
      <c r="J18" s="29" t="s">
        <v>554</v>
      </c>
      <c r="K18" s="163">
        <f t="shared" si="1"/>
        <v>2.7652161020090444</v>
      </c>
    </row>
    <row r="19" spans="1:11" x14ac:dyDescent="0.25">
      <c r="A19" s="202" t="s">
        <v>555</v>
      </c>
      <c r="B19" s="212">
        <v>318</v>
      </c>
      <c r="C19" s="160">
        <v>211</v>
      </c>
      <c r="E19" s="29" t="s">
        <v>555</v>
      </c>
      <c r="F19" s="163">
        <f t="shared" si="0"/>
        <v>2.3574764623026172</v>
      </c>
      <c r="G19" s="163">
        <f t="shared" si="0"/>
        <v>1.564237526873749</v>
      </c>
      <c r="J19" s="29" t="s">
        <v>555</v>
      </c>
      <c r="K19" s="163">
        <f t="shared" si="1"/>
        <v>1.564237526873749</v>
      </c>
    </row>
    <row r="20" spans="1:11" x14ac:dyDescent="0.25">
      <c r="A20" s="202" t="s">
        <v>556</v>
      </c>
      <c r="B20" s="212">
        <v>264</v>
      </c>
      <c r="C20" s="160">
        <v>129</v>
      </c>
      <c r="E20" s="29" t="s">
        <v>556</v>
      </c>
      <c r="F20" s="163">
        <f t="shared" si="0"/>
        <v>1.9571502705908517</v>
      </c>
      <c r="G20" s="163">
        <f t="shared" si="0"/>
        <v>0.95633479131143895</v>
      </c>
      <c r="J20" s="29" t="s">
        <v>556</v>
      </c>
      <c r="K20" s="163">
        <f t="shared" si="1"/>
        <v>0.95633479131143895</v>
      </c>
    </row>
    <row r="21" spans="1:11" x14ac:dyDescent="0.25">
      <c r="A21" s="203" t="s">
        <v>557</v>
      </c>
      <c r="B21" s="72">
        <v>145</v>
      </c>
      <c r="C21" s="111">
        <v>70</v>
      </c>
      <c r="E21" s="31" t="s">
        <v>557</v>
      </c>
      <c r="F21" s="163">
        <f t="shared" si="0"/>
        <v>1.0749499592260359</v>
      </c>
      <c r="G21" s="163">
        <f t="shared" si="0"/>
        <v>0.51894135962636223</v>
      </c>
      <c r="J21" s="31" t="s">
        <v>557</v>
      </c>
      <c r="K21" s="210">
        <f t="shared" si="1"/>
        <v>0.51894135962636223</v>
      </c>
    </row>
    <row r="22" spans="1:11" x14ac:dyDescent="0.25">
      <c r="A22" s="309" t="s">
        <v>16</v>
      </c>
      <c r="B22" s="121">
        <f>SUM(B4:B21)</f>
        <v>6786</v>
      </c>
      <c r="C22" s="124">
        <f>SUM(C4:C21)</f>
        <v>6703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217</v>
      </c>
      <c r="C3" s="110">
        <v>1483</v>
      </c>
      <c r="E3" s="297" t="s">
        <v>709</v>
      </c>
      <c r="F3" s="71">
        <v>50.94</v>
      </c>
      <c r="G3" s="71">
        <v>54.92</v>
      </c>
      <c r="K3" s="122" t="s">
        <v>16</v>
      </c>
      <c r="L3" s="71">
        <v>2.67</v>
      </c>
      <c r="M3" s="71">
        <v>2.46</v>
      </c>
    </row>
    <row r="4" spans="1:16" x14ac:dyDescent="0.25">
      <c r="A4" s="202" t="s">
        <v>704</v>
      </c>
      <c r="B4" s="212">
        <v>252</v>
      </c>
      <c r="C4" s="160">
        <v>1467</v>
      </c>
      <c r="E4" s="298" t="s">
        <v>710</v>
      </c>
      <c r="F4" s="214">
        <v>39.04</v>
      </c>
      <c r="G4" s="214">
        <v>33.18</v>
      </c>
      <c r="K4" s="215" t="s">
        <v>212</v>
      </c>
      <c r="L4" s="214">
        <v>2.89</v>
      </c>
      <c r="M4" s="214">
        <v>2.5299999999999998</v>
      </c>
      <c r="N4" s="211"/>
    </row>
    <row r="5" spans="1:16" x14ac:dyDescent="0.25">
      <c r="A5" s="202" t="s">
        <v>705</v>
      </c>
      <c r="B5" s="212">
        <v>193</v>
      </c>
      <c r="C5" s="160">
        <v>863</v>
      </c>
      <c r="E5" s="298" t="s">
        <v>711</v>
      </c>
      <c r="F5" s="214">
        <v>7.54</v>
      </c>
      <c r="G5" s="214">
        <v>8.82</v>
      </c>
      <c r="K5" s="123" t="s">
        <v>213</v>
      </c>
      <c r="L5" s="73">
        <v>2.63</v>
      </c>
      <c r="M5" s="73">
        <v>2.44</v>
      </c>
      <c r="N5" s="211"/>
    </row>
    <row r="6" spans="1:16" x14ac:dyDescent="0.25">
      <c r="A6" s="202" t="s">
        <v>706</v>
      </c>
      <c r="B6" s="212">
        <v>193</v>
      </c>
      <c r="C6" s="160">
        <v>863</v>
      </c>
      <c r="E6" s="298" t="s">
        <v>712</v>
      </c>
      <c r="F6" s="214">
        <v>1.9</v>
      </c>
      <c r="G6" s="214">
        <v>2.35</v>
      </c>
      <c r="K6" s="226"/>
      <c r="L6" s="164"/>
      <c r="M6" s="211"/>
    </row>
    <row r="7" spans="1:16" x14ac:dyDescent="0.25">
      <c r="A7" s="202" t="s">
        <v>707</v>
      </c>
      <c r="B7" s="212">
        <v>92</v>
      </c>
      <c r="C7" s="160">
        <v>378</v>
      </c>
      <c r="E7" s="299" t="s">
        <v>713</v>
      </c>
      <c r="F7" s="73">
        <v>0.57999999999999996</v>
      </c>
      <c r="G7" s="73">
        <v>0.73</v>
      </c>
      <c r="K7" s="227"/>
      <c r="L7" s="211"/>
      <c r="M7" s="211"/>
    </row>
    <row r="8" spans="1:16" x14ac:dyDescent="0.25">
      <c r="A8" s="203" t="s">
        <v>708</v>
      </c>
      <c r="B8" s="72">
        <v>56</v>
      </c>
      <c r="C8" s="111">
        <v>245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27.986412530666165</v>
      </c>
      <c r="C13" s="301">
        <f>B3/SUM(B3:B8)*100</f>
        <v>21.635094715852443</v>
      </c>
      <c r="E13" s="217" t="s">
        <v>836</v>
      </c>
      <c r="F13" s="289">
        <f>IF(ISBLANK(F3),"",F3)</f>
        <v>50.94</v>
      </c>
      <c r="G13" s="289">
        <f>IF(ISBLANK(G3),"",G3)</f>
        <v>54.92</v>
      </c>
    </row>
    <row r="14" spans="1:16" x14ac:dyDescent="0.25">
      <c r="A14" s="220" t="s">
        <v>825</v>
      </c>
      <c r="B14" s="305">
        <f>C4/SUM(C3:C8)*100</f>
        <v>27.684468767692017</v>
      </c>
      <c r="C14" s="302">
        <f>B4/SUM(B3:B8)*100</f>
        <v>25.124626121635096</v>
      </c>
      <c r="E14" s="286" t="s">
        <v>837</v>
      </c>
      <c r="F14" s="290">
        <f t="shared" ref="F14:G17" si="0">IF(ISBLANK(F4),"",F4)</f>
        <v>39.04</v>
      </c>
      <c r="G14" s="290">
        <f t="shared" si="0"/>
        <v>33.18</v>
      </c>
    </row>
    <row r="15" spans="1:16" x14ac:dyDescent="0.25">
      <c r="A15" s="220" t="s">
        <v>826</v>
      </c>
      <c r="B15" s="305">
        <f>C5/SUM(C3:C8)*100</f>
        <v>16.286091715418003</v>
      </c>
      <c r="C15" s="302">
        <f>B5/SUM(B3:B8)*100</f>
        <v>19.242273180458625</v>
      </c>
      <c r="E15" s="286" t="s">
        <v>838</v>
      </c>
      <c r="F15" s="290">
        <f t="shared" si="0"/>
        <v>7.54</v>
      </c>
      <c r="G15" s="290">
        <f t="shared" si="0"/>
        <v>8.82</v>
      </c>
    </row>
    <row r="16" spans="1:16" x14ac:dyDescent="0.25">
      <c r="A16" s="220" t="s">
        <v>827</v>
      </c>
      <c r="B16" s="305">
        <f>C6/SUM(C3:C8)*100</f>
        <v>16.286091715418003</v>
      </c>
      <c r="C16" s="302">
        <f>B6/SUM(B3:B8)*100</f>
        <v>19.242273180458625</v>
      </c>
      <c r="E16" s="286" t="s">
        <v>839</v>
      </c>
      <c r="F16" s="290">
        <f t="shared" si="0"/>
        <v>1.9</v>
      </c>
      <c r="G16" s="290">
        <f t="shared" si="0"/>
        <v>2.35</v>
      </c>
    </row>
    <row r="17" spans="1:18" x14ac:dyDescent="0.25">
      <c r="A17" s="220" t="s">
        <v>828</v>
      </c>
      <c r="B17" s="305">
        <f>C7/SUM(C3:C8)*100</f>
        <v>7.1334214002642007</v>
      </c>
      <c r="C17" s="302">
        <f>B7/SUM(B3:B8)*100</f>
        <v>9.1724825523429718</v>
      </c>
      <c r="E17" s="219" t="s">
        <v>840</v>
      </c>
      <c r="F17" s="291">
        <f t="shared" si="0"/>
        <v>0.57999999999999996</v>
      </c>
      <c r="G17" s="291">
        <f t="shared" si="0"/>
        <v>0.73</v>
      </c>
    </row>
    <row r="18" spans="1:18" x14ac:dyDescent="0.25">
      <c r="A18" s="221" t="s">
        <v>829</v>
      </c>
      <c r="B18" s="306">
        <f>C8/SUM(C3:C8)*100</f>
        <v>4.6235138705416112</v>
      </c>
      <c r="C18" s="303">
        <f>B8/SUM(B3:B8)*100</f>
        <v>5.5832502492522433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27.986412530666165</v>
      </c>
      <c r="C22" s="301">
        <f>C13</f>
        <v>21.635094715852443</v>
      </c>
    </row>
    <row r="23" spans="1:18" x14ac:dyDescent="0.25">
      <c r="A23" s="220" t="s">
        <v>831</v>
      </c>
      <c r="B23" s="305">
        <f t="shared" ref="B23:C27" si="1">B14</f>
        <v>27.684468767692017</v>
      </c>
      <c r="C23" s="302">
        <f t="shared" si="1"/>
        <v>25.124626121635096</v>
      </c>
    </row>
    <row r="24" spans="1:18" x14ac:dyDescent="0.25">
      <c r="A24" s="307" t="s">
        <v>832</v>
      </c>
      <c r="B24" s="305">
        <f t="shared" si="1"/>
        <v>16.286091715418003</v>
      </c>
      <c r="C24" s="302">
        <f t="shared" si="1"/>
        <v>19.242273180458625</v>
      </c>
    </row>
    <row r="25" spans="1:18" x14ac:dyDescent="0.25">
      <c r="A25" s="220" t="s">
        <v>833</v>
      </c>
      <c r="B25" s="305">
        <f t="shared" si="1"/>
        <v>16.286091715418003</v>
      </c>
      <c r="C25" s="302">
        <f t="shared" si="1"/>
        <v>19.242273180458625</v>
      </c>
    </row>
    <row r="26" spans="1:18" x14ac:dyDescent="0.25">
      <c r="A26" s="220" t="s">
        <v>834</v>
      </c>
      <c r="B26" s="305">
        <f t="shared" si="1"/>
        <v>7.1334214002642007</v>
      </c>
      <c r="C26" s="302">
        <f t="shared" si="1"/>
        <v>9.1724825523429718</v>
      </c>
    </row>
    <row r="27" spans="1:18" x14ac:dyDescent="0.25">
      <c r="A27" s="308" t="s">
        <v>835</v>
      </c>
      <c r="B27" s="306">
        <f t="shared" si="1"/>
        <v>4.6235138705416112</v>
      </c>
      <c r="C27" s="303">
        <f t="shared" si="1"/>
        <v>5.5832502492522433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293</v>
      </c>
      <c r="C34" s="110">
        <v>1408</v>
      </c>
      <c r="E34" s="297" t="s">
        <v>709</v>
      </c>
      <c r="F34" s="71">
        <v>54.92</v>
      </c>
      <c r="G34" s="211"/>
      <c r="K34" s="122" t="s">
        <v>16</v>
      </c>
      <c r="L34" s="71">
        <v>2.46</v>
      </c>
      <c r="M34" s="211"/>
    </row>
    <row r="35" spans="1:16" x14ac:dyDescent="0.25">
      <c r="A35" s="202" t="s">
        <v>704</v>
      </c>
      <c r="B35" s="212">
        <v>302</v>
      </c>
      <c r="C35" s="160">
        <v>1332</v>
      </c>
      <c r="E35" s="298" t="s">
        <v>710</v>
      </c>
      <c r="F35" s="214">
        <v>33.18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175</v>
      </c>
      <c r="C36" s="160">
        <v>729</v>
      </c>
      <c r="E36" s="298" t="s">
        <v>711</v>
      </c>
      <c r="F36" s="214">
        <v>8.82</v>
      </c>
      <c r="G36" s="211"/>
      <c r="K36" s="123" t="s">
        <v>213</v>
      </c>
      <c r="L36" s="73">
        <v>2.44</v>
      </c>
      <c r="M36" s="211"/>
      <c r="N36" s="288">
        <v>2022</v>
      </c>
    </row>
    <row r="37" spans="1:16" x14ac:dyDescent="0.25">
      <c r="A37" s="202" t="s">
        <v>706</v>
      </c>
      <c r="B37" s="212">
        <v>129</v>
      </c>
      <c r="C37" s="160">
        <v>556</v>
      </c>
      <c r="E37" s="298" t="s">
        <v>712</v>
      </c>
      <c r="F37" s="214">
        <v>2.35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71</v>
      </c>
      <c r="C38" s="160">
        <v>259</v>
      </c>
      <c r="E38" s="299" t="s">
        <v>713</v>
      </c>
      <c r="F38" s="73">
        <v>0.73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38</v>
      </c>
      <c r="C39" s="111">
        <v>165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31.647561249719036</v>
      </c>
      <c r="C44" s="301">
        <f>B34/SUM(B34:B39)*100</f>
        <v>29.06746031746032</v>
      </c>
      <c r="E44" s="217" t="s">
        <v>836</v>
      </c>
      <c r="F44" s="289">
        <f>IF(ISBLANK(F34),"",F34)</f>
        <v>54.92</v>
      </c>
    </row>
    <row r="45" spans="1:16" x14ac:dyDescent="0.25">
      <c r="A45" s="220" t="s">
        <v>825</v>
      </c>
      <c r="B45" s="305">
        <f>C35/SUM(C34:C39)*100</f>
        <v>29.939312204989889</v>
      </c>
      <c r="C45" s="302">
        <f>B35/SUM(B34:B39)*100</f>
        <v>29.960317460317459</v>
      </c>
      <c r="E45" s="286" t="s">
        <v>837</v>
      </c>
      <c r="F45" s="290">
        <f t="shared" ref="F45:F48" si="2">IF(ISBLANK(F35),"",F35)</f>
        <v>33.18</v>
      </c>
    </row>
    <row r="46" spans="1:16" x14ac:dyDescent="0.25">
      <c r="A46" s="220" t="s">
        <v>826</v>
      </c>
      <c r="B46" s="305">
        <f>C36/SUM(C34:C39)*100</f>
        <v>16.385704652730951</v>
      </c>
      <c r="C46" s="302">
        <f>B36/SUM(B34:B39)*100</f>
        <v>17.361111111111111</v>
      </c>
      <c r="E46" s="286" t="s">
        <v>838</v>
      </c>
      <c r="F46" s="290">
        <f t="shared" si="2"/>
        <v>8.82</v>
      </c>
    </row>
    <row r="47" spans="1:16" x14ac:dyDescent="0.25">
      <c r="A47" s="220" t="s">
        <v>827</v>
      </c>
      <c r="B47" s="305">
        <f>C37/SUM(C34:C39)*100</f>
        <v>12.497190379860642</v>
      </c>
      <c r="C47" s="302">
        <f>B37/SUM(B34:B39)*100</f>
        <v>12.797619047619047</v>
      </c>
      <c r="E47" s="286" t="s">
        <v>839</v>
      </c>
      <c r="F47" s="290">
        <f t="shared" si="2"/>
        <v>2.35</v>
      </c>
    </row>
    <row r="48" spans="1:16" x14ac:dyDescent="0.25">
      <c r="A48" s="220" t="s">
        <v>828</v>
      </c>
      <c r="B48" s="305">
        <f>C38/SUM(C34:C39)*100</f>
        <v>5.8215329287480335</v>
      </c>
      <c r="C48" s="302">
        <f>B38/SUM(B34:B39)*100</f>
        <v>7.0436507936507935</v>
      </c>
      <c r="E48" s="219" t="s">
        <v>840</v>
      </c>
      <c r="F48" s="291">
        <f t="shared" si="2"/>
        <v>0.73</v>
      </c>
    </row>
    <row r="49" spans="1:3" x14ac:dyDescent="0.25">
      <c r="A49" s="221" t="s">
        <v>829</v>
      </c>
      <c r="B49" s="306">
        <f>C39/SUM(C34:C39)*100</f>
        <v>3.7086985839514495</v>
      </c>
      <c r="C49" s="303">
        <f>B39/SUM(B34:B39)*100</f>
        <v>3.7698412698412698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31.647561249719036</v>
      </c>
      <c r="C53" s="301">
        <f>C44</f>
        <v>29.06746031746032</v>
      </c>
    </row>
    <row r="54" spans="1:3" x14ac:dyDescent="0.25">
      <c r="A54" s="220" t="s">
        <v>831</v>
      </c>
      <c r="B54" s="305">
        <f t="shared" ref="B54:C54" si="3">B45</f>
        <v>29.939312204989889</v>
      </c>
      <c r="C54" s="302">
        <f t="shared" si="3"/>
        <v>29.960317460317459</v>
      </c>
    </row>
    <row r="55" spans="1:3" x14ac:dyDescent="0.25">
      <c r="A55" s="307" t="s">
        <v>832</v>
      </c>
      <c r="B55" s="305">
        <f t="shared" ref="B55:C55" si="4">B46</f>
        <v>16.385704652730951</v>
      </c>
      <c r="C55" s="302">
        <f t="shared" si="4"/>
        <v>17.361111111111111</v>
      </c>
    </row>
    <row r="56" spans="1:3" x14ac:dyDescent="0.25">
      <c r="A56" s="220" t="s">
        <v>833</v>
      </c>
      <c r="B56" s="305">
        <f t="shared" ref="B56:C56" si="5">B47</f>
        <v>12.497190379860642</v>
      </c>
      <c r="C56" s="302">
        <f t="shared" si="5"/>
        <v>12.797619047619047</v>
      </c>
    </row>
    <row r="57" spans="1:3" x14ac:dyDescent="0.25">
      <c r="A57" s="220" t="s">
        <v>834</v>
      </c>
      <c r="B57" s="305">
        <f t="shared" ref="B57:C57" si="6">B48</f>
        <v>5.8215329287480335</v>
      </c>
      <c r="C57" s="302">
        <f t="shared" si="6"/>
        <v>7.0436507936507935</v>
      </c>
    </row>
    <row r="58" spans="1:3" x14ac:dyDescent="0.25">
      <c r="A58" s="308" t="s">
        <v>835</v>
      </c>
      <c r="B58" s="306">
        <f t="shared" ref="B58:C58" si="7">B49</f>
        <v>3.7086985839514495</v>
      </c>
      <c r="C58" s="303">
        <f t="shared" si="7"/>
        <v>3.7698412698412698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2024-04-26T07:43:18Z</dcterms:modified>
</cp:coreProperties>
</file>