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<sst xmlns="http://schemas.openxmlformats.org/spreadsheetml/2006/main" count="6316" uniqueCount="2914">
  <si>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</si>
  <si>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</si>
  <si>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</si>
  <si>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</si>
  <si>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</si>
  <si>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</si>
  <si>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</si>
  <si>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</si>
  <si>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</si>
  <si>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</si>
  <si>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</si>
  <si>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</si>
  <si>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</si>
  <si>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</si>
  <si>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</si>
  <si>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</si>
  <si>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</si>
  <si>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</si>
  <si>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</si>
  <si>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</si>
  <si>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</si>
  <si>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</si>
  <si>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</si>
  <si>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</si>
  <si>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</si>
  <si>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</si>
  <si>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</si>
  <si>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</si>
  <si>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</si>
  <si>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</si>
  <si>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</si>
  <si>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</si>
  <si>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</si>
  <si>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</si>
  <si>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</si>
  <si>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</si>
  <si>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</si>
  <si>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</si>
  <si>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</si>
  <si>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</si>
  <si>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</si>
  <si>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</si>
  <si>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</si>
  <si>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</si>
  <si>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</si>
  <si>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</si>
  <si>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</si>
  <si>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</si>
  <si>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</si>
  <si>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</si>
  <si>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</si>
  <si>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</si>
  <si>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</si>
  <si>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</si>
  <si>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</si>
  <si>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</si>
  <si>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</si>
  <si>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</si>
  <si>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</si>
  <si>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</si>
  <si>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</si>
  <si>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</si>
  <si>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</si>
  <si>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</si>
  <si>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</si>
  <si>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</si>
  <si>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</si>
  <si>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</si>
  <si>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</si>
  <si>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</si>
  <si>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</si>
  <si>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</si>
  <si>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</si>
  <si>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</si>
  <si>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</si>
  <si>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</si>
  <si>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</si>
  <si>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</si>
  <si>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</si>
  <si>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</si>
  <si>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</si>
  <si>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</si>
  <si>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</si>
  <si>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</si>
  <si>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</si>
  <si>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</si>
  <si>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</si>
  <si>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</si>
  <si>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</si>
  <si>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</si>
  <si>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</si>
  <si>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</si>
  <si>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</si>
  <si>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</si>
  <si>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</si>
  <si>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</si>
  <si>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</si>
  <si>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</si>
  <si>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</si>
  <si>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</si>
  <si>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</si>
  <si>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</si>
  <si>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</si>
  <si>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</si>
  <si>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</si>
  <si>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</si>
  <si>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</si>
  <si>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</si>
  <si>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</si>
  <si>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</si>
  <si>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</si>
  <si>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</si>
  <si>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</si>
  <si>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</si>
  <si>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</si>
  <si>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</si>
  <si>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</si>
  <si>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</si>
  <si>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</si>
  <si>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</si>
  <si>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</si>
  <si>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</si>
  <si>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</si>
  <si>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</si>
  <si>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</si>
  <si>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</si>
  <si>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</si>
  <si>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</si>
  <si>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</si>
  <si>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</si>
  <si>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</si>
  <si>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</si>
  <si>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</si>
  <si>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</si>
  <si>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</si>
  <si>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</si>
  <si>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</si>
  <si>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</si>
  <si>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</si>
  <si>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</si>
  <si>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</si>
  <si>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</si>
  <si>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</si>
  <si>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</si>
  <si>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</si>
  <si>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</si>
  <si>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</si>
  <si>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</si>
  <si>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</si>
  <si>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</si>
  <si>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</si>
  <si>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</si>
  <si>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</si>
  <si>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</si>
  <si>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</si>
  <si>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</si>
  <si>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</si>
  <si>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</si>
  <si>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</si>
  <si>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</si>
  <si>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</si>
  <si>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</si>
  <si>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</si>
  <si>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</si>
  <si>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</si>
  <si>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</si>
  <si>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</si>
  <si>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</si>
  <si>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</si>
  <si>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</si>
  <si>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</si>
  <si>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</si>
  <si>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</si>
  <si>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</si>
  <si>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</si>
  <si>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</si>
  <si>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</si>
  <si>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</si>
  <si>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</si>
  <si>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</si>
  <si>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</si>
  <si>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</si>
  <si>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</si>
  <si>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</si>
  <si>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</si>
  <si>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</si>
  <si>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</si>
  <si>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</si>
  <si>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</si>
  <si>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</si>
  <si>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</si>
  <si>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</si>
  <si>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</si>
  <si>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</si>
  <si>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</si>
  <si>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</si>
  <si>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</si>
  <si>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</si>
  <si>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</si>
  <si>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</si>
  <si>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</si>
  <si>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</si>
  <si>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</si>
  <si>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</si>
  <si>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</si>
  <si>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</si>
  <si>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</si>
  <si>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</si>
  <si>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</si>
  <si>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</si>
  <si>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</si>
  <si>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</si>
  <si>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</si>
  <si>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</si>
  <si>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</si>
  <si>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</si>
  <si>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</si>
  <si>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</si>
  <si>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</si>
  <si>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</si>
  <si>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</si>
  <si>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</si>
  <si>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</si>
  <si>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</si>
  <si>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</si>
  <si>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</si>
  <si>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</si>
  <si>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</si>
  <si>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</si>
  <si>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</si>
  <si>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</si>
  <si>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</si>
  <si>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</si>
  <si>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</si>
  <si>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</si>
  <si>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</si>
  <si>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</si>
  <si>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</si>
  <si>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</si>
  <si>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</si>
  <si>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</si>
  <si>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</si>
  <si>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</si>
  <si>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</si>
  <si>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</si>
  <si>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</si>
  <si>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</si>
  <si>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</si>
  <si>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</si>
  <si>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</si>
  <si>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</si>
  <si>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</si>
  <si>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</si>
  <si>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</si>
  <si>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</si>
  <si>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</si>
  <si>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</si>
  <si>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</si>
  <si>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</si>
  <si>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</si>
  <si>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</si>
  <si>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</si>
  <si>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</si>
  <si>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</si>
  <si>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</si>
  <si>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</si>
  <si>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</si>
  <si>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</si>
  <si>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</si>
  <si>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</si>
  <si>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</si>
  <si>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</si>
  <si>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</si>
  <si>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</si>
  <si>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</si>
  <si>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</si>
  <si>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</si>
  <si>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</si>
  <si>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</si>
  <si>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</si>
  <si>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</si>
  <si>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</si>
  <si>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</si>
  <si>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</si>
  <si>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</si>
  <si>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</si>
  <si>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</si>
  <si>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</si>
  <si>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</si>
  <si>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</si>
  <si>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</si>
  <si>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</si>
  <si>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</si>
  <si>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</si>
  <si>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</si>
  <si>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</si>
  <si>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</si>
  <si>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</si>
  <si>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</si>
  <si>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</si>
  <si>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</si>
  <si>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</si>
  <si>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</si>
  <si>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</si>
  <si>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</si>
  <si>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</si>
  <si>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</si>
  <si>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</si>
  <si>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</si>
  <si>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</si>
  <si>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</si>
  <si>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</si>
  <si>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</si>
  <si>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</si>
  <si>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</si>
  <si>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</si>
  <si>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</si>
  <si>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</si>
  <si>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</si>
  <si>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</si>
  <si>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</si>
  <si>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</si>
  <si>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</si>
  <si>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</si>
  <si>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</si>
  <si>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</si>
  <si>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</si>
  <si>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</si>
  <si>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</si>
  <si>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</si>
  <si>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</si>
  <si>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</si>
  <si>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</si>
  <si>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</si>
  <si>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</si>
  <si>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</si>
  <si>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</si>
  <si>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</si>
  <si>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</si>
  <si>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</si>
  <si>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</si>
  <si>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</si>
  <si>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</si>
  <si>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</si>
  <si>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</si>
  <si>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</si>
  <si>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</si>
  <si>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</si>
  <si>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</si>
  <si>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</si>
  <si>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</si>
  <si>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</si>
  <si>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</si>
  <si>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</si>
  <si>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</si>
  <si>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</si>
  <si>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</si>
  <si>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</si>
  <si>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</si>
  <si>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</si>
  <si>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</si>
  <si>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</si>
  <si>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</si>
  <si>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</si>
  <si>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</si>
  <si>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</si>
  <si>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</si>
  <si>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</si>
  <si>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</si>
  <si>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</si>
  <si>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</si>
  <si>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</si>
  <si>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</si>
  <si>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</si>
  <si>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</si>
  <si>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</si>
  <si>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</si>
  <si>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</si>
  <si>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</si>
  <si>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</si>
  <si>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</si>
  <si>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</si>
  <si>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</si>
  <si>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</si>
  <si>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</si>
  <si>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</si>
  <si>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</si>
  <si>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</si>
  <si>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</si>
  <si>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</si>
  <si>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</si>
  <si>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</si>
  <si>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</si>
  <si>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</si>
  <si>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</si>
  <si>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</si>
  <si>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</si>
  <si>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</si>
  <si>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</si>
  <si>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</si>
  <si>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</si>
  <si>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</si>
  <si>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</si>
  <si>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</si>
  <si>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</si>
  <si>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</si>
  <si>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</si>
  <si>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</si>
  <si>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</si>
  <si>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</si>
  <si>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</si>
  <si>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</si>
  <si>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</si>
  <si>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</si>
  <si>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</si>
  <si>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</si>
  <si>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</si>
  <si>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</si>
  <si>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</si>
  <si>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</si>
  <si>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</si>
  <si>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</si>
  <si>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</si>
  <si>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</si>
  <si>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</si>
  <si>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</si>
  <si>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</si>
  <si>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</si>
  <si>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</si>
  <si>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</si>
  <si>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</si>
  <si>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</si>
  <si>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</si>
  <si>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</si>
  <si>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</si>
  <si>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</si>
  <si>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</si>
  <si>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</si>
  <si>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</si>
  <si>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</si>
  <si>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</si>
  <si>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</si>
  <si>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</si>
  <si>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</si>
  <si>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</si>
  <si>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</si>
  <si>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</si>
  <si>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</si>
  <si>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</si>
  <si>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</si>
  <si>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</si>
  <si>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</si>
  <si>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</si>
  <si>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</si>
  <si>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</si>
  <si>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</si>
  <si>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</si>
  <si>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</si>
  <si>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</si>
  <si>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</si>
  <si>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</si>
  <si>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</si>
  <si>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</si>
  <si>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</si>
  <si>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</si>
  <si>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</si>
  <si>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</si>
  <si>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</si>
  <si>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</si>
  <si>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</si>
  <si>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</si>
  <si>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</si>
  <si>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</si>
  <si>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</si>
  <si>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</si>
  <si>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</si>
  <si>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</si>
  <si>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</si>
  <si>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</si>
  <si>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</si>
  <si>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</si>
  <si>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</si>
  <si>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</si>
  <si>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</si>
  <si>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</si>
  <si>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</si>
  <si>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</si>
  <si>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</si>
  <si>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</si>
  <si>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</si>
  <si>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</si>
  <si>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</si>
  <si>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</si>
  <si>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</si>
  <si>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</si>
  <si>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</si>
  <si>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</si>
  <si>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</si>
  <si>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</si>
  <si>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</si>
  <si>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</si>
  <si>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</si>
  <si>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</si>
  <si>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</si>
  <si>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</si>
  <si>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</si>
  <si>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</si>
  <si>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</si>
  <si>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</si>
  <si>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</si>
  <si>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</si>
  <si>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</si>
  <si>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</si>
  <si>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</si>
  <si>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</si>
  <si>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</si>
  <si>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</si>
  <si>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</si>
  <si>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</si>
  <si>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</si>
  <si>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</si>
  <si>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</si>
  <si>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</si>
  <si>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</si>
  <si>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</si>
  <si>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</si>
  <si>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</si>
  <si>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</si>
  <si>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</si>
  <si>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</si>
  <si>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</si>
  <si>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</si>
  <si>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</si>
  <si>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</si>
  <si>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</si>
  <si>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</si>
  <si>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</si>
  <si>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</si>
  <si>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</si>
  <si>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</si>
  <si>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</si>
  <si>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</si>
  <si>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</si>
  <si>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</si>
  <si>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</si>
  <si>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</si>
  <si>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</si>
  <si>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</si>
  <si>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</si>
  <si>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</si>
  <si>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</si>
  <si>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</si>
  <si>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</si>
  <si>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</si>
  <si>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</si>
  <si>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</si>
  <si>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</si>
  <si>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</si>
  <si>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</si>
  <si>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</si>
  <si>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</si>
  <si>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</si>
  <si>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</si>
  <si>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</si>
  <si>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</si>
  <si>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</si>
  <si>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</si>
  <si>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</si>
  <si>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</si>
  <si>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</si>
  <si>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</si>
  <si>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</si>
  <si>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</si>
  <si>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</si>
  <si>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</si>
  <si>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</si>
  <si>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</si>
  <si>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</si>
  <si>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</si>
  <si>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</si>
  <si>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</si>
  <si>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</si>
  <si>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</si>
  <si>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</si>
  <si>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</si>
  <si>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</si>
  <si>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</si>
  <si>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</si>
  <si>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</si>
  <si>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</si>
  <si>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</si>
  <si>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</si>
  <si>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</si>
  <si>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</si>
  <si>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</si>
  <si>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</si>
  <si>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</si>
  <si>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</si>
  <si>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</si>
  <si>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</si>
  <si>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</si>
  <si>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</si>
  <si>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</si>
  <si>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</si>
  <si>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</si>
  <si>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</si>
  <si>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</si>
  <si>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</si>
  <si>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</si>
  <si>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</si>
  <si>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</si>
  <si>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</si>
  <si>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</si>
  <si>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</si>
  <si>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</si>
  <si>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</si>
  <si>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</si>
  <si>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</si>
  <si>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</si>
  <si>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</si>
  <si>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</si>
  <si>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</si>
  <si>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</si>
  <si>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</si>
  <si>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</si>
  <si>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</si>
  <si>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</si>
  <si>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</si>
  <si>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</si>
  <si>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</si>
  <si>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</si>
  <si>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</si>
  <si>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</si>
  <si>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</si>
  <si>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</si>
  <si>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</si>
  <si>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</si>
  <si>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</si>
  <si>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</si>
  <si>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</si>
  <si>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</si>
  <si>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</si>
  <si>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</si>
  <si>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</si>
  <si>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</si>
  <si>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</si>
  <si>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</si>
  <si>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</si>
  <si>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</si>
  <si>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</si>
  <si>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</si>
  <si>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</si>
  <si>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</si>
  <si>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</si>
  <si>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</si>
  <si>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</si>
  <si>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</si>
  <si>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</si>
  <si>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</si>
  <si>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</si>
  <si>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</si>
  <si>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</si>
  <si>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</si>
  <si>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</si>
  <si>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</si>
  <si>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</si>
  <si>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</si>
  <si>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</si>
  <si>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</si>
  <si>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</si>
  <si>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</si>
  <si>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</si>
  <si>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</si>
  <si>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</si>
  <si>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</si>
  <si>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</si>
  <si>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</si>
  <si>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</si>
  <si>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</si>
  <si>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</si>
  <si>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</si>
  <si>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</si>
  <si>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</si>
  <si>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</si>
  <si>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</si>
  <si>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</si>
  <si>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</si>
  <si>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</si>
  <si>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</si>
  <si>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</si>
  <si>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</si>
  <si>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</si>
  <si>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</si>
  <si>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</si>
  <si>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</si>
  <si>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</si>
  <si>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</si>
  <si>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</si>
  <si>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</si>
  <si>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</si>
  <si>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</si>
  <si>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</si>
  <si>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</si>
  <si>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</si>
  <si>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</si>
  <si>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</si>
  <si>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</si>
  <si>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</si>
  <si>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</si>
  <si>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</si>
  <si>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</si>
  <si>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</si>
  <si>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</si>
  <si>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</si>
  <si>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</si>
  <si>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</si>
  <si>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</si>
  <si>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</si>
  <si>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</si>
  <si>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</si>
  <si>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</si>
  <si>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</si>
  <si>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</si>
  <si>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</si>
  <si>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</si>
  <si>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</si>
  <si>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</si>
  <si>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</si>
  <si>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</si>
  <si>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</si>
  <si>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</si>
  <si>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</si>
  <si>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</si>
  <si>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</si>
  <si>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</si>
  <si>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</si>
  <si>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</si>
  <si>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</si>
  <si>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</si>
  <si>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</si>
  <si>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</si>
  <si>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</si>
  <si>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</si>
  <si>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</si>
  <si>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</si>
  <si>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</si>
  <si>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</si>
  <si>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</si>
  <si>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</si>
  <si>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</si>
  <si>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</si>
  <si>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</si>
  <si>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</si>
  <si>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</si>
  <si>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</si>
  <si>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</si>
  <si>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</si>
  <si>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</si>
  <si>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</si>
  <si>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</si>
  <si>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</si>
  <si>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</si>
  <si>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</si>
  <si>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</si>
  <si>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</si>
  <si>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</si>
  <si>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</si>
  <si>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</si>
  <si>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</si>
  <si>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</si>
  <si>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</si>
  <si>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</si>
  <si>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</si>
  <si>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</si>
  <si>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</si>
  <si>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</si>
  <si>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</si>
  <si>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</si>
  <si>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</si>
  <si>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</si>
  <si>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</si>
  <si>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</si>
  <si>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</si>
  <si>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</si>
  <si>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</si>
  <si>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</si>
  <si>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</si>
  <si>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</si>
  <si>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</si>
  <si>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</si>
  <si>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</si>
  <si>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</si>
  <si>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</si>
  <si>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</si>
  <si>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</si>
  <si>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</si>
  <si>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</si>
  <si>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</si>
  <si>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</si>
  <si>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</si>
  <si>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</si>
  <si>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</si>
  <si>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</si>
  <si>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</si>
  <si>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</si>
  <si>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</si>
  <si>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</si>
  <si>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</si>
  <si>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</si>
  <si>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</si>
  <si>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</si>
  <si>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</si>
  <si>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</si>
  <si>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</si>
  <si>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</si>
  <si>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</si>
  <si>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</si>
  <si>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</si>
  <si>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</si>
  <si>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</si>
  <si>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</si>
  <si>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</si>
  <si>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</si>
  <si>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</si>
  <si>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</si>
  <si>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</si>
  <si>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</si>
  <si>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</si>
  <si>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</si>
  <si>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</si>
  <si>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</si>
  <si>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</si>
  <si>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</si>
  <si>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</si>
  <si>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</si>
  <si>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</si>
  <si>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</si>
  <si>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</si>
  <si>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</si>
  <si>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</si>
  <si>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</si>
  <si>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</si>
  <si>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</si>
  <si>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</si>
  <si>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</si>
  <si>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</si>
  <si>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</si>
  <si>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</si>
  <si>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</si>
  <si>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</si>
  <si>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</si>
  <si>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</si>
  <si>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</si>
  <si>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</si>
  <si>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</si>
  <si>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</si>
  <si>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</si>
  <si>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</si>
  <si>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</si>
  <si>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</si>
  <si>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</si>
  <si>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</si>
  <si>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</si>
  <si>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</si>
  <si>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</si>
  <si>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</si>
  <si>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</si>
  <si>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</si>
  <si>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</si>
  <si>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</si>
  <si>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</si>
  <si>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</si>
  <si>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</si>
  <si>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</si>
  <si>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</si>
  <si>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</si>
  <si>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</si>
  <si>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</si>
  <si>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</si>
  <si>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</si>
  <si>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</si>
  <si>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</si>
  <si>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</si>
  <si>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</si>
  <si>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</si>
  <si>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</si>
  <si>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</si>
  <si>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</si>
  <si>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</si>
  <si>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</si>
  <si>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</si>
  <si>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</si>
  <si>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</si>
  <si>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</si>
  <si>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</si>
  <si>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</si>
  <si>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</si>
  <si>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</si>
  <si>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</si>
  <si>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</si>
  <si>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</si>
  <si>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</si>
  <si>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</si>
  <si>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</si>
  <si>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</si>
  <si>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</si>
  <si>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</si>
  <si>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</si>
  <si>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</si>
  <si>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</si>
  <si>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</si>
  <si>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</si>
  <si>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</si>
  <si>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</si>
  <si>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</si>
  <si>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</si>
  <si>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</si>
  <si>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</si>
  <si>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</si>
  <si>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</si>
  <si>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</si>
  <si>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</si>
  <si>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</si>
  <si>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</si>
  <si>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</si>
  <si>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</si>
  <si>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</si>
  <si>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</si>
  <si>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</si>
  <si>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</si>
  <si>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</si>
  <si>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</si>
  <si>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</si>
  <si>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</si>
  <si>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</si>
  <si>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</si>
  <si>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</si>
  <si>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</si>
  <si>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</si>
  <si>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</si>
  <si>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</si>
  <si>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</si>
  <si>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</si>
  <si>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</si>
  <si>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</si>
  <si>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</si>
  <si>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</si>
  <si>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</si>
  <si>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</si>
  <si>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</si>
  <si>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</si>
  <si>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</si>
  <si>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</si>
  <si>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</si>
  <si>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</si>
  <si>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</si>
  <si>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</si>
  <si>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</si>
  <si>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</si>
  <si>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</si>
  <si>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</si>
  <si>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</si>
  <si>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</si>
  <si>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</si>
  <si>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</si>
  <si>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</si>
  <si>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</si>
  <si>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</si>
  <si>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</si>
  <si>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</si>
  <si>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</si>
  <si>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</si>
  <si>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</si>
  <si>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</si>
  <si>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</si>
  <si>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</si>
  <si>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</si>
  <si>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</si>
  <si>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</si>
  <si>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</si>
  <si>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</si>
  <si>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</si>
  <si>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</si>
  <si>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</si>
  <si>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</si>
  <si>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</si>
  <si>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</si>
  <si>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</si>
  <si>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</si>
  <si>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</si>
  <si>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</si>
  <si>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</si>
  <si>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</si>
  <si>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</si>
  <si>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</si>
  <si>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</si>
  <si>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</si>
  <si>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</si>
  <si>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</si>
  <si>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</si>
  <si>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</si>
  <si>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</si>
  <si>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</si>
  <si>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</si>
  <si>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</si>
  <si>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</si>
  <si>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</si>
  <si>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</si>
  <si>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</si>
  <si>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</si>
  <si>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</si>
  <si>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</si>
  <si>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</si>
  <si>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</si>
  <si>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</si>
  <si>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</si>
  <si>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</si>
  <si>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</si>
  <si>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</si>
  <si>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</si>
  <si>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</si>
  <si>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</si>
  <si>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</si>
  <si>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</si>
  <si>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</si>
  <si>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</si>
  <si>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</si>
  <si>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</si>
  <si>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</si>
  <si>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</si>
  <si>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</si>
  <si>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</si>
  <si>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</si>
  <si>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</si>
  <si>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</si>
  <si>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</si>
  <si>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</si>
  <si>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</si>
  <si>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</si>
  <si>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</si>
  <si>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</si>
  <si>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</si>
  <si>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</si>
  <si>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</si>
  <si>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</si>
  <si>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</si>
  <si>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</si>
  <si>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</si>
  <si>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</si>
  <si>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</si>
  <si>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</si>
  <si>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</si>
  <si>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</si>
  <si>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</si>
  <si>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</si>
  <si>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</si>
  <si>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</si>
  <si>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</si>
  <si>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</si>
  <si>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</si>
  <si>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</si>
  <si>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</si>
  <si>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</si>
  <si>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</si>
  <si>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</si>
  <si>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</si>
  <si>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</si>
  <si>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</si>
  <si>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</si>
  <si>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</si>
  <si>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</si>
  <si>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</si>
  <si>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</si>
  <si>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</si>
  <si>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</si>
  <si>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</si>
  <si>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</si>
  <si>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</si>
  <si>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</si>
  <si>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</si>
  <si>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</si>
  <si>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</si>
  <si>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</si>
  <si>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</si>
  <si>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</si>
  <si>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</si>
  <si>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</si>
  <si>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</si>
  <si>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</si>
  <si>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</si>
  <si>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</si>
  <si>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</si>
  <si>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</si>
  <si>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</si>
  <si>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</si>
  <si>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</si>
  <si>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</si>
  <si>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</si>
  <si>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</si>
  <si>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</si>
  <si>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</si>
  <si>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</si>
  <si>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</si>
  <si>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</si>
  <si>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</si>
  <si>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</si>
  <si>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</si>
  <si>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</si>
  <si>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</si>
  <si>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</si>
  <si>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</si>
  <si>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</si>
  <si>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</si>
  <si>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</si>
  <si>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</si>
  <si>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</si>
  <si>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</si>
  <si>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</si>
  <si>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</si>
  <si>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</si>
  <si>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</si>
  <si>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</si>
  <si>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</si>
  <si>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</si>
  <si>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</si>
  <si>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</si>
  <si>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</si>
  <si>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</si>
  <si>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</si>
  <si>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</si>
  <si>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</si>
  <si>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</si>
  <si>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</si>
  <si>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</si>
  <si>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</si>
  <si>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</si>
  <si>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</si>
  <si>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</si>
  <si>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</si>
  <si>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</si>
  <si>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</si>
  <si>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</si>
  <si>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</si>
  <si>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</si>
  <si>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</si>
  <si>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</si>
  <si>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</si>
  <si>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</si>
  <si>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</si>
  <si>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</si>
  <si>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</si>
  <si>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</si>
  <si>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</si>
  <si>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</si>
  <si>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</si>
  <si>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</si>
  <si>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</si>
  <si>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</si>
  <si>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</si>
  <si>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</si>
  <si>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</si>
  <si>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</si>
  <si>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</si>
  <si>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</si>
  <si>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</si>
  <si>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</si>
  <si>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</si>
  <si>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</si>
  <si>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</si>
  <si>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</si>
  <si>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</si>
  <si>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</si>
  <si>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</si>
  <si>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</si>
  <si>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</si>
  <si>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</si>
  <si>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</si>
  <si>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</si>
  <si>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</si>
  <si>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</si>
  <si>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</si>
  <si>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</si>
  <si>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</si>
  <si>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</si>
  <si>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</si>
  <si>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</si>
  <si>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</si>
  <si>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</si>
  <si>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</si>
  <si>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</si>
  <si>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</si>
  <si>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</si>
  <si>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</si>
  <si>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</si>
  <si>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</si>
  <si>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</si>
  <si>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</si>
  <si>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</si>
  <si>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</si>
  <si>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</si>
  <si>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</si>
  <si>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</si>
  <si>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</si>
  <si>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</si>
  <si>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</si>
  <si>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</si>
  <si>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</si>
  <si>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</si>
  <si>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</si>
  <si>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</si>
  <si>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</si>
  <si>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</si>
  <si>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</si>
  <si>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</si>
  <si>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</si>
  <si>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</si>
  <si>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</si>
  <si>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</si>
  <si>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</si>
  <si>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</si>
  <si>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</si>
  <si>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</si>
  <si>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</si>
  <si>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</si>
  <si>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</si>
  <si>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</si>
  <si>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</si>
  <si>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</si>
  <si>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</si>
  <si>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</si>
  <si>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</si>
  <si>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</si>
  <si>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</si>
  <si>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</si>
  <si>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</si>
  <si>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</si>
  <si>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</si>
  <si>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</si>
  <si>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</si>
  <si>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</si>
  <si>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</si>
  <si>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</si>
  <si>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</si>
  <si>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</si>
  <si>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</si>
  <si>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</si>
  <si>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</si>
  <si>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</si>
  <si>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</si>
  <si>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</si>
  <si>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</si>
  <si>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</si>
  <si>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</si>
  <si>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</si>
  <si>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</si>
  <si>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</si>
  <si>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</si>
  <si>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</si>
  <si>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</si>
  <si>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</si>
  <si>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</si>
  <si>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</si>
  <si>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</si>
  <si>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</si>
  <si>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</si>
  <si>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</si>
  <si>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</si>
  <si>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</si>
  <si>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</si>
  <si>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</si>
  <si>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</si>
  <si>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</si>
  <si>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</si>
  <si>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</si>
  <si>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</si>
  <si>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</si>
  <si>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</si>
  <si>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</si>
  <si>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</si>
  <si>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</si>
  <si>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</si>
  <si>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</si>
  <si>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</si>
  <si>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</si>
  <si>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</si>
  <si>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</si>
  <si>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</si>
  <si>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</si>
  <si>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</si>
  <si>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</si>
  <si>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</si>
  <si>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</si>
  <si>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</si>
  <si>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</si>
  <si>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</si>
  <si>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</si>
  <si>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</si>
  <si>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</si>
  <si>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</si>
  <si>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</si>
  <si>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</si>
  <si>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</si>
  <si>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</si>
  <si>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</si>
  <si>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</si>
  <si>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</si>
  <si>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</si>
  <si>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</si>
  <si>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</si>
  <si>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</si>
  <si>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</si>
  <si>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</si>
  <si>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</si>
  <si>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</si>
  <si>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</si>
  <si>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</si>
  <si>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</si>
  <si>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</si>
  <si>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</si>
  <si>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</si>
  <si>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</si>
  <si>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</si>
  <si>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</si>
  <si>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</si>
  <si>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</si>
  <si>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</si>
  <si>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</si>
  <si>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</si>
  <si>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</si>
  <si>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</si>
  <si>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</si>
  <si>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</si>
  <si>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</si>
  <si>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</si>
  <si>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</si>
  <si>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</si>
  <si>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</si>
  <si>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</si>
  <si>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</si>
  <si>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</si>
  <si>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</si>
  <si>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</si>
  <si>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</si>
  <si>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</si>
  <si>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</si>
  <si>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</si>
  <si>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</si>
  <si>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</si>
  <si>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</si>
  <si>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</si>
  <si>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</si>
  <si>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</si>
  <si>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</si>
  <si>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</si>
  <si>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</si>
  <si>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</si>
  <si>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</si>
  <si>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</si>
  <si>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</si>
  <si>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</si>
  <si>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</si>
  <si>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</si>
  <si>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</si>
  <si>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</si>
  <si>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</si>
  <si>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</si>
  <si>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</si>
  <si>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</si>
  <si>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</si>
  <si>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</si>
  <si>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</si>
  <si>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</si>
  <si>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</si>
  <si>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</si>
  <si>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</si>
  <si>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</si>
  <si>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</si>
  <si>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</si>
  <si>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</si>
  <si>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</si>
  <si>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</si>
  <si>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</si>
  <si>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</si>
  <si>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</si>
  <si>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</si>
  <si>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</si>
  <si>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</si>
  <si>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</si>
  <si>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</si>
  <si>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</si>
  <si>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</si>
  <si>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</si>
  <si>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</si>
  <si>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</si>
  <si>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</si>
  <si>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</si>
  <si>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</si>
  <si>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</si>
  <si>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</si>
  <si>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</si>
  <si>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</si>
  <si>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</si>
  <si>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</si>
  <si>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</si>
  <si>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</si>
  <si>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</si>
  <si>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</si>
  <si>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</si>
  <si>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</si>
  <si>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</si>
  <si>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</si>
  <si>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</si>
  <si>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</si>
  <si>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</si>
  <si>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</si>
  <si>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</si>
  <si>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</si>
  <si>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</si>
  <si>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</si>
  <si>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</si>
  <si>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</si>
  <si>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</si>
  <si>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</si>
  <si>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</si>
  <si>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</si>
  <si>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</si>
  <si>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</si>
  <si>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</si>
  <si>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</si>
  <si>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</si>
  <si>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</si>
  <si>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</si>
  <si>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</si>
  <si>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</si>
  <si>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</si>
  <si>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</si>
  <si>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</si>
  <si>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</si>
  <si>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</si>
  <si>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</si>
  <si>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</si>
  <si>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</si>
  <si>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</si>
  <si>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</si>
  <si>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</si>
  <si>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</si>
  <si>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</si>
  <si>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</si>
  <si>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</si>
  <si>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</si>
  <si>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</si>
  <si>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</si>
  <si>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</si>
  <si>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</si>
  <si>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</si>
  <si>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</si>
  <si>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</si>
  <si>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</si>
  <si>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</si>
  <si>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</si>
  <si>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</si>
  <si>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</si>
  <si>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</si>
  <si>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</si>
  <si>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</si>
  <si>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</si>
  <si>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</si>
  <si>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</si>
  <si>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</si>
  <si>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</si>
  <si>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</si>
  <si>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</si>
  <si>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</si>
  <si>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</si>
  <si>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</si>
  <si>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</si>
  <si>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</si>
  <si>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</si>
  <si>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</si>
  <si>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</si>
  <si>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</si>
  <si>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</si>
  <si>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</si>
  <si>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</si>
  <si>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</si>
  <si>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</si>
  <si>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</si>
  <si>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</si>
  <si>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</si>
  <si>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</si>
  <si>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</si>
  <si>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</si>
  <si>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</si>
  <si>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</si>
  <si>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</si>
  <si>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</si>
  <si>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</si>
  <si>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</si>
  <si>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</si>
  <si>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</si>
  <si>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</si>
  <si>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</si>
  <si>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</si>
  <si>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</si>
  <si>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</si>
  <si>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</si>
  <si>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</si>
  <si>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</si>
  <si>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</si>
  <si>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</si>
  <si>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</si>
  <si>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</si>
  <si>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</si>
  <si>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</si>
  <si>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</si>
  <si>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</si>
  <si>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</si>
  <si>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</si>
  <si>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</si>
  <si>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</si>
  <si>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</si>
  <si>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</si>
  <si>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</si>
  <si>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</si>
  <si>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</si>
  <si>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</si>
  <si>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</si>
  <si>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</si>
  <si>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</si>
  <si>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</si>
  <si>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</si>
  <si>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</si>
  <si>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</si>
  <si>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</si>
  <si>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</si>
  <si>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</si>
  <si>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</si>
  <si>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</si>
  <si>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</si>
  <si>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</si>
  <si>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</si>
  <si>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</si>
  <si>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</si>
  <si>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</si>
  <si>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</si>
  <si>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</si>
  <si>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</si>
  <si>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</si>
  <si>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</si>
  <si>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</si>
  <si>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</si>
  <si>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</si>
  <si>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</si>
  <si>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</si>
  <si>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</si>
  <si>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</si>
  <si>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</si>
  <si>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</si>
  <si>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</si>
  <si>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</si>
  <si>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</si>
  <si>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</si>
  <si>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</si>
  <si>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</si>
  <si>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</si>
  <si>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</si>
  <si>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</si>
  <si>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</si>
  <si>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</si>
  <si>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</si>
  <si>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</si>
  <si>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</si>
  <si>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</si>
  <si>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</si>
  <si>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</si>
  <si>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</si>
  <si>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</si>
  <si>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</si>
  <si>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</si>
  <si>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</si>
  <si>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</si>
  <si>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</si>
  <si>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</si>
  <si>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</si>
  <si>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</si>
  <si>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</si>
  <si>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</si>
  <si>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</si>
  <si>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</si>
  <si>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</si>
  <si>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</si>
  <si>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</si>
  <si>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</si>
  <si>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</si>
  <si>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</si>
  <si>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</si>
  <si>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</si>
  <si>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</si>
  <si>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</si>
  <si>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</si>
  <si>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</si>
  <si>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</si>
  <si>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</si>
  <si>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</si>
  <si>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</si>
  <si>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</si>
  <si>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</si>
  <si>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</si>
  <si>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</si>
  <si>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</si>
  <si>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</si>
  <si>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</si>
  <si>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</si>
  <si>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</si>
  <si>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</si>
  <si>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</si>
  <si>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</si>
  <si>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</si>
  <si>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</si>
  <si>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</si>
  <si>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</si>
  <si>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</si>
  <si>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</si>
  <si>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</si>
  <si>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</si>
  <si>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</si>
  <si>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</si>
  <si>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</si>
  <si>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</si>
  <si>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</si>
  <si>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</si>
  <si>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</si>
  <si>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</si>
  <si>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</si>
  <si>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</si>
  <si>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</si>
  <si>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</si>
  <si>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</si>
  <si>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</si>
  <si>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</si>
  <si>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</si>
  <si>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</si>
  <si>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</si>
  <si>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</si>
  <si>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</si>
  <si>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</si>
  <si>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</si>
  <si>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</si>
  <si>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</si>
  <si>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</si>
  <si>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</si>
  <si>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</si>
  <si>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</si>
  <si>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</si>
  <si>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</si>
  <si>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</si>
  <si>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</si>
  <si>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</si>
  <si>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</si>
  <si>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</si>
  <si>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</si>
  <si>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</si>
  <si>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</si>
  <si>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</si>
  <si>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</si>
  <si>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</si>
  <si>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</si>
  <si>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</si>
  <si>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</si>
  <si>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</si>
  <si>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</si>
  <si>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</si>
  <si>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</si>
  <si>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</si>
  <si>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</si>
  <si>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</si>
  <si>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</si>
  <si>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</si>
  <si>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</si>
  <si>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</si>
  <si>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</si>
  <si>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</si>
  <si>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</si>
  <si>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</si>
  <si>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</si>
  <si>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</si>
  <si>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</si>
  <si>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</si>
  <si>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</si>
  <si>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</si>
  <si>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</si>
  <si>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</si>
  <si>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</si>
  <si>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</si>
  <si>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</si>
  <si>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</si>
  <si>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</si>
  <si>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</si>
  <si>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</si>
  <si>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</si>
  <si>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</si>
  <si>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</si>
  <si>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</si>
  <si>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</si>
  <si>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</si>
  <si>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</si>
  <si>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</si>
  <si>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</si>
  <si>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</si>
  <si>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</si>
  <si>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</si>
  <si>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</si>
  <si>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</si>
  <si>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</si>
  <si>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</si>
  <si>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</si>
  <si>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</si>
  <si>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</si>
  <si>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</si>
  <si>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</si>
  <si>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</si>
  <si>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</si>
  <si>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</si>
  <si>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</si>
  <si>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</si>
  <si>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</si>
  <si>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</si>
  <si>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</si>
  <si>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</si>
  <si>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</si>
  <si>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</si>
  <si>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</si>
  <si>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</si>
  <si>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</si>
  <si>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</si>
  <si>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</si>
  <si>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</si>
  <si>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</si>
  <si>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</si>
  <si>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</si>
  <si>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</si>
  <si>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</si>
  <si>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</si>
  <si>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</si>
  <si>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</si>
  <si>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</si>
  <si>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</si>
  <si>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</si>
  <si>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</si>
  <si>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</si>
  <si>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</si>
  <si>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</si>
  <si>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</si>
  <si>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</si>
  <si>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</si>
  <si>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</si>
  <si>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</si>
  <si>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</si>
  <si>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</si>
  <si>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</si>
  <si>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</si>
  <si>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</si>
  <si>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</si>
  <si>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</si>
  <si>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</si>
  <si>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</si>
  <si>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</si>
  <si>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</si>
  <si>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</si>
  <si>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</si>
  <si>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</si>
  <si>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</si>
  <si>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</si>
  <si>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</si>
  <si>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</si>
  <si>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</si>
  <si>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</si>
  <si>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</si>
  <si>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</si>
  <si>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</si>
  <si>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</si>
  <si>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</si>
  <si>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</si>
  <si>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</si>
  <si>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</si>
  <si>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</si>
  <si>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</si>
  <si>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</si>
  <si>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</si>
  <si>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</si>
  <si>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</si>
  <si>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</si>
  <si>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</si>
  <si>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</si>
  <si>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</si>
  <si>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</si>
  <si>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</si>
  <si>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</si>
  <si>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</si>
  <si>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</si>
  <si>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</si>
  <si>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</si>
  <si>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</si>
  <si>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</si>
  <si>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</si>
  <si>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</si>
  <si>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</si>
  <si>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</si>
  <si>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</si>
  <si>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</si>
  <si>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</si>
  <si>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</si>
  <si>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</si>
  <si>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</si>
  <si>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</si>
  <si>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</si>
  <si>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</si>
  <si>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</si>
  <si>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</si>
  <si>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</si>
  <si>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</si>
  <si>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</si>
  <si>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</si>
  <si>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</si>
  <si>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</si>
  <si>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</si>
  <si>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</si>
  <si>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</si>
  <si>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</si>
  <si>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</si>
  <si>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</si>
  <si>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</si>
  <si>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</si>
  <si>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</si>
  <si>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</si>
  <si>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</si>
  <si>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</si>
  <si>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</si>
  <si>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</si>
  <si>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</si>
  <si>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</si>
  <si>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</si>
  <si>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</si>
  <si>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</si>
  <si>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</si>
  <si>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</si>
  <si>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</si>
  <si>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</si>
  <si>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</si>
  <si>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</si>
  <si>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</si>
  <si>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</si>
  <si>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</si>
  <si>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</si>
  <si>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</si>
  <si>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</si>
  <si>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</si>
  <si>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</si>
  <si>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</si>
  <si>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</si>
  <si>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</si>
  <si>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</si>
  <si>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</si>
  <si>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</si>
  <si>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</si>
  <si>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</si>
  <si>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</si>
  <si>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</si>
  <si>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</si>
  <si>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</si>
  <si>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</si>
  <si>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</si>
  <si>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</si>
  <si>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</si>
  <si>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</si>
  <si>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</si>
  <si>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</si>
  <si>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</si>
  <si>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</si>
  <si>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</si>
  <si>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</si>
  <si>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</si>
  <si>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</si>
  <si>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</si>
  <si>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</si>
  <si>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</si>
  <si>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</si>
  <si>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</si>
  <si>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</si>
  <si>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</si>
  <si>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</si>
  <si>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</si>
  <si>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</si>
  <si>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</si>
  <si>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</si>
  <si>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</si>
  <si>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</si>
  <si>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</si>
  <si>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</si>
  <si>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</si>
  <si>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</si>
  <si>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</si>
  <si>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</si>
  <si>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</si>
  <si>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</si>
  <si>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</si>
  <si>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</si>
  <si>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</si>
  <si>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</si>
  <si>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</si>
  <si>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</si>
  <si>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</si>
  <si>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</si>
  <si>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</si>
  <si>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</si>
  <si>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</si>
  <si>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</si>
  <si>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</si>
  <si>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</si>
  <si>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</si>
  <si>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</si>
  <si>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</si>
  <si>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</si>
  <si>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</si>
  <si>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</si>
  <si>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</si>
  <si>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</si>
  <si>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</si>
  <si>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</si>
  <si>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</si>
  <si>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</si>
  <si>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</si>
  <si>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</si>
  <si>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</si>
  <si>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</si>
  <si>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</si>
  <si>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</si>
  <si>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</si>
  <si>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</si>
  <si>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</si>
  <si>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</si>
  <si>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</si>
  <si>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</si>
  <si>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</si>
  <si>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</si>
  <si>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</si>
  <si>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</si>
  <si>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</si>
  <si>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</si>
  <si>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</si>
  <si>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</si>
  <si>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</si>
  <si>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</si>
  <si>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</si>
  <si>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</si>
  <si>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</si>
  <si>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</si>
  <si>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</si>
  <si>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</si>
  <si>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</si>
  <si>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</si>
  <si>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</si>
  <si>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</si>
  <si>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</si>
  <si>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</si>
  <si>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</si>
  <si>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</si>
  <si>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</si>
  <si>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</si>
  <si>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</si>
  <si>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</si>
  <si>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</si>
  <si>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</si>
  <si>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</si>
  <si>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</si>
  <si>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</si>
  <si>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</si>
  <si>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</si>
  <si>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</si>
  <si>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</si>
  <si>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</si>
  <si>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</si>
  <si>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</si>
  <si>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</si>
  <si>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</si>
  <si>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</si>
  <si>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</si>
  <si>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</si>
  <si>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</si>
  <si>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</si>
  <si>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</si>
  <si>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</si>
  <si>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</si>
  <si>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</si>
  <si>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</si>
  <si>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</si>
  <si>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</si>
  <si>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</si>
  <si>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</si>
  <si>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</si>
  <si>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</si>
  <si>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</si>
  <si>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</si>
  <si>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</si>
  <si>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</si>
  <si>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</si>
  <si>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</si>
  <si>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</si>
  <si>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</si>
  <si>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</si>
  <si>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</si>
  <si>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</si>
  <si>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</si>
  <si>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</si>
  <si>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</si>
  <si>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</si>
  <si>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</si>
  <si>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</si>
  <si>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</si>
  <si>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</si>
  <si>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</si>
  <si>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</si>
  <si>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</si>
  <si>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</si>
  <si>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</si>
  <si>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</si>
  <si>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</si>
  <si>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</si>
  <si>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</si>
  <si>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</si>
  <si>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</si>
  <si>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</si>
  <si>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</si>
  <si>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</si>
  <si>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</si>
  <si>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</si>
  <si>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</si>
  <si>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</si>
  <si>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</si>
  <si>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</si>
  <si>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</si>
  <si>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</si>
  <si>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</si>
  <si>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</si>
  <si>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</si>
  <si>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</si>
  <si>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</si>
  <si>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</si>
  <si>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</si>
  <si>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</si>
  <si>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</si>
  <si>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</si>
  <si>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</si>
  <si>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</si>
  <si>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</si>
  <si>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</si>
  <si>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</si>
  <si>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</si>
  <si>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</si>
  <si>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</si>
  <si>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</si>
  <si>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</si>
  <si>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</si>
  <si>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</si>
  <si>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</si>
  <si>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</si>
  <si>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</si>
  <si>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</si>
  <si>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</si>
  <si>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</si>
  <si>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</si>
  <si>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</si>
  <si>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</si>
  <si>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</si>
  <si>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</si>
  <si>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</si>
  <si>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</si>
  <si>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</si>
  <si>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</si>
  <si>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</si>
  <si>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</si>
  <si>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</si>
  <si>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</si>
  <si>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</si>
  <si>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</si>
  <si>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</si>
  <si>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</si>
  <si>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</si>
  <si>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</si>
  <si>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</si>
  <si>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</si>
  <si>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</si>
  <si>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</si>
  <si>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</si>
  <si>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</si>
  <si>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</si>
  <si>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</si>
  <si>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</si>
  <si>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</si>
  <si>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</si>
  <si>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</si>
  <si>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</si>
  <si>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</si>
  <si>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</si>
  <si>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</si>
  <si>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</si>
  <si>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</si>
  <si>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</si>
  <si>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</si>
  <si>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</si>
  <si>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</si>
  <si>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</si>
  <si>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</si>
  <si>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</si>
  <si>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</si>
  <si>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</si>
  <si>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</si>
  <si>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</si>
  <si>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</si>
  <si>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</si>
  <si>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</si>
  <si>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</si>
  <si>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</si>
  <si>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</si>
  <si>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</si>
  <si>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</si>
  <si>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</si>
  <si>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</si>
  <si>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</si>
  <si>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</si>
  <si>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</si>
  <si>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</si>
  <si>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</si>
  <si>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</si>
  <si>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</si>
  <si>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</si>
  <si>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</si>
  <si>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</si>
  <si>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</si>
  <si>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</si>
  <si>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</si>
  <si>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</si>
  <si>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</si>
  <si>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</si>
  <si>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</si>
  <si>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</si>
  <si>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</si>
  <si>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</si>
  <si>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</si>
  <si>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</si>
  <si>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</si>
  <si>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</si>
  <si>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</si>
  <si>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</si>
  <si>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</si>
  <si>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</si>
  <si>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</si>
  <si>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</si>
  <si>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</si>
  <si>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</si>
  <si>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</si>
  <si>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</si>
  <si>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</si>
  <si>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</si>
  <si>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</si>
  <si>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</si>
  <si>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</si>
  <si>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</si>
  <si>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</si>
  <si>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</si>
  <si>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</si>
  <si>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</si>
  <si>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</si>
  <si>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</si>
  <si>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</si>
  <si>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</si>
  <si>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</si>
  <si>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</si>
  <si>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</si>
  <si>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</si>
  <si>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</si>
  <si>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</si>
  <si>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</si>
  <si>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</si>
  <si>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</si>
  <si>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</si>
  <si>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</si>
  <si>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</si>
  <si>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</si>
  <si>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</si>
  <si>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</si>
  <si>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</si>
  <si>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</si>
  <si>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</si>
  <si>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</si>
  <si>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</si>
  <si>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</si>
  <si>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</si>
  <si>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</si>
  <si>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</si>
  <si>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</si>
  <si>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</si>
  <si>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</si>
  <si>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</si>
  <si>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</si>
  <si>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</si>
  <si>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</si>
  <si>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</si>
  <si>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</si>
  <si>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</si>
  <si>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</si>
  <si>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</si>
  <si>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</si>
  <si>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</si>
  <si>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</si>
  <si>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</si>
  <si>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</si>
  <si>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</si>
  <si>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</si>
  <si>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</si>
  <si>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</si>
  <si>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</si>
  <si>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</si>
  <si>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</si>
  <si>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</si>
  <si>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</si>
  <si>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</si>
  <si>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</si>
  <si>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</si>
  <si>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</si>
  <si>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</si>
  <si>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</si>
  <si>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</si>
  <si>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</si>
  <si>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</si>
  <si>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</si>
  <si>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</si>
  <si>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</si>
  <si>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</si>
  <si>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</si>
  <si>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</si>
  <si>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</si>
  <si>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</si>
  <si>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</si>
  <si>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</si>
  <si>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</si>
  <si>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</si>
  <si>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</si>
  <si>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</si>
  <si>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</si>
  <si>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</si>
  <si>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</si>
  <si>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</si>
  <si>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</si>
  <si>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</si>
  <si>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</si>
  <si>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</si>
  <si>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</si>
  <si>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</si>
  <si>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</si>
  <si>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</si>
  <si>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</si>
  <si>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</si>
  <si>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</si>
  <si>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</si>
  <si>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</si>
  <si>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</si>
  <si>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</si>
  <si>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</si>
  <si>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</si>
  <si>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</si>
  <si>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</si>
  <si>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</si>
  <si>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</si>
  <si>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</si>
  <si>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</si>
  <si>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</si>
  <si>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</si>
  <si>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</si>
  <si>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</si>
  <si>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</si>
  <si>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</si>
  <si>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</si>
  <si>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</si>
  <si>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</si>
  <si>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</si>
  <si>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</si>
  <si>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</si>
  <si>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</si>
  <si>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</si>
  <si>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</si>
  <si>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</si>
  <si>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</si>
  <si>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</si>
  <si>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</si>
  <si>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</si>
  <si>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</si>
  <si>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</si>
  <si>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</si>
  <si>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</si>
  <si>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</si>
  <si>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</si>
  <si>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</si>
  <si>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</si>
  <si>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</si>
  <si>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</si>
  <si>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</si>
  <si>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</si>
  <si>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</si>
  <si>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</si>
  <si>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</si>
  <si>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</si>
  <si>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</si>
  <si>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</si>
  <si>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</si>
  <si>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</si>
  <si>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</si>
  <si>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</si>
  <si>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</si>
  <si>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</si>
  <si>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</si>
  <si>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</si>
  <si>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</si>
  <si>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</si>
  <si>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</si>
  <si>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</si>
  <si>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</si>
  <si>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</si>
  <si>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</si>
  <si>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</si>
  <si>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</si>
  <si>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</si>
  <si>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</si>
  <si>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</si>
  <si>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</si>
  <si>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</si>
  <si>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</si>
  <si>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</si>
  <si>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</si>
  <si>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</si>
  <si>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</si>
  <si>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</si>
  <si>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</si>
  <si>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</si>
  <si>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</si>
  <si>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</si>
  <si>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</si>
  <si>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</si>
  <si>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</si>
  <si>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</si>
  <si>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</si>
  <si>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</si>
  <si>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</si>
  <si>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</si>
  <si>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</si>
  <si>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</si>
  <si>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</si>
  <si>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</si>
  <si>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</si>
  <si>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</si>
  <si>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</si>
  <si>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</si>
  <si>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</si>
  <si>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</si>
  <si>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</si>
  <si>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</si>
  <si>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</si>
  <si>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</si>
  <si>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</si>
  <si>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</si>
  <si>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</si>
  <si>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</si>
  <si>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</si>
  <si>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</si>
  <si>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</si>
  <si>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</si>
  <si>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</si>
  <si>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</si>
  <si>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</si>
  <si>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</si>
  <si>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</si>
  <si>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</si>
  <si>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</si>
  <si>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</si>
  <si>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</si>
  <si>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</si>
  <si>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</si>
  <si>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</si>
  <si>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</si>
  <si>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</si>
  <si>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</si>
  <si>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</si>
  <si>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</si>
  <si>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</si>
  <si>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</si>
  <si>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</si>
  <si>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</si>
  <si>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</si>
  <si>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</si>
  <si>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</si>
  <si>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</si>
  <si>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</si>
  <si>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</si>
  <si>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</si>
  <si>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</si>
  <si>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</si>
  <si>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</si>
  <si>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</si>
  <si>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</si>
  <si>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</si>
  <si>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</si>
  <si>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</si>
  <si>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</si>
  <si>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</si>
  <si>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</si>
  <si>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</si>
  <si>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</si>
  <si>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</si>
  <si>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</si>
  <si>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</si>
  <si>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</si>
  <si>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</si>
  <si>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</si>
  <si>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</si>
  <si>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</si>
  <si>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</si>
  <si>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</si>
  <si>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</si>
  <si>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</si>
  <si>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</si>
  <si>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</si>
  <si>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</si>
  <si>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</si>
  <si>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</si>
  <si>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</si>
  <si>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</si>
  <si>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</si>
  <si>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</si>
  <si>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</si>
  <si>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</si>
  <si>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</si>
  <si>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</si>
  <si>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</si>
  <si>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</si>
  <si>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</si>
  <si>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</si>
  <si>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</si>
  <si>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</si>
  <si>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</si>
  <si>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</si>
  <si>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</si>
  <si>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</si>
  <si>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</si>
  <si>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</si>
  <si>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</si>
  <si>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</si>
  <si>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</si>
  <si>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</si>
  <si>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</si>
  <si>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</si>
  <si>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</si>
  <si>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</si>
  <si>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</si>
  <si>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</si>
  <si>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</si>
  <si>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</si>
  <si>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</si>
  <si>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</si>
  <si>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</si>
  <si>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</si>
  <si>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</si>
  <si>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</si>
  <si>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</si>
  <si>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</si>
  <si>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</si>
  <si>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</si>
  <si>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</si>
  <si>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</si>
  <si>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</si>
  <si>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</si>
  <si>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</si>
  <si>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</si>
  <si>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</si>
  <si>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</si>
  <si>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</si>
  <si>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</si>
  <si>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</si>
  <si>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</si>
  <si>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</si>
  <si>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</si>
  <si>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</si>
  <si>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</si>
  <si>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</si>
  <si>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</si>
  <si>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</si>
  <si>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</si>
  <si>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</si>
  <si>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</si>
  <si>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</si>
  <si>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</si>
  <si>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</si>
  <si>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</si>
  <si>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</si>
  <si>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</si>
  <si>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</si>
  <si>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</si>
  <si>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</si>
  <si>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</si>
  <si>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</si>
  <si>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</si>
  <si>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</si>
  <si>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</si>
  <si>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</si>
  <si>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</si>
  <si>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</si>
  <si>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</si>
  <si>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</si>
  <si>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</si>
  <si>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</si>
  <si>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</si>
  <si>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</si>
  <si>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</si>
  <si>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</si>
  <si>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</si>
  <si>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</si>
  <si>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</si>
  <si>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</si>
  <si>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</si>
  <si>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</si>
  <si>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</si>
  <si>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</si>
  <si>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</si>
  <si>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</si>
  <si>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</si>
  <si>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</si>
  <si>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</si>
  <si>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</si>
  <si>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</si>
  <si>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</si>
  <si>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</si>
  <si>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</si>
  <si>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</si>
  <si>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</si>
  <si>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</si>
  <si>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</si>
  <si>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</si>
  <si>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</si>
  <si>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</si>
  <si>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</si>
  <si>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</si>
  <si>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</si>
  <si>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</si>
  <si>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</si>
  <si>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</si>
  <si>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</si>
  <si>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</si>
  <si>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</si>
  <si>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</si>
  <si>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</si>
  <si>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</si>
  <si>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</si>
  <si>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</si>
  <si>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</si>
  <si>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</si>
  <si>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</si>
  <si>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</si>
  <si>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</si>
  <si>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</si>
  <si>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</si>
  <si>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</si>
  <si>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</si>
  <si>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</si>
  <si>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</si>
  <si>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</si>
  <si>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</si>
  <si>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</si>
  <si>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</si>
  <si>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</si>
  <si>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</si>
  <si>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</si>
  <si>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</si>
  <si>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</si>
  <si>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</si>
  <si>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</si>
  <si>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</si>
  <si>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</si>
  <si>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</si>
  <si>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</si>
  <si>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</si>
  <si>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</si>
  <si>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</si>
  <si>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</si>
  <si>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</si>
  <si>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</si>
  <si>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</si>
  <si>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</si>
  <si>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</si>
  <si>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</si>
  <si>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</si>
  <si>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</si>
  <si>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</si>
  <si>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</si>
  <si>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</si>
  <si>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</si>
  <si>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</si>
  <si>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</si>
  <si>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</si>
  <si>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</si>
  <si>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</si>
  <si>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</si>
  <si>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</si>
  <si>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</si>
  <si>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</si>
  <si>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</si>
  <si>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</si>
  <si>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</si>
  <si>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</si>
  <si>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</si>
  <si>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</si>
  <si>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</si>
  <si>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</si>
  <si>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</si>
  <si>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</si>
  <si>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</si>
  <si>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</si>
  <si>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</si>
  <si>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</si>
  <si>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</si>
  <si>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</si>
  <si>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</si>
  <si>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</si>
  <si>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</si>
  <si>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</si>
  <si>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</si>
  <si>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</si>
  <si>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</si>
  <si>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</si>
  <si>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</si>
  <si>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</si>
  <si>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</si>
  <si>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</si>
  <si>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</si>
  <si>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</si>
  <si>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</si>
  <si>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</si>
  <si>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</si>
  <si>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</si>
  <si>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</si>
  <si>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</si>
  <si>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</si>
  <si>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</si>
  <si>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</si>
  <si>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</si>
  <si>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</si>
  <si>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</si>
  <si>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</si>
  <si>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</si>
  <si>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</si>
  <si>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</si>
  <si>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</si>
  <si>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</si>
  <si>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</si>
  <si>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</si>
  <si>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</si>
  <si>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</si>
  <si>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</si>
  <si>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</si>
  <si>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</si>
  <si>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</si>
  <si>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</si>
  <si>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</si>
  <si>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</si>
  <si>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</si>
  <si>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</si>
  <si>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</si>
  <si>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</si>
  <si>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</si>
  <si>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</si>
  <si>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</si>
  <si>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</si>
  <si>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</si>
  <si>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</si>
  <si>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</si>
  <si>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</si>
  <si>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</si>
  <si>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</si>
  <si>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</si>
  <si>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</si>
  <si>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</si>
  <si>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</si>
  <si>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</si>
  <si>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</si>
  <si>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</si>
  <si>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</si>
  <si>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</si>
  <si>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</si>
  <si>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</si>
  <si>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</si>
  <si>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</si>
  <si>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</si>
  <si>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</si>
  <si>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</si>
  <si>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</si>
  <si>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</si>
  <si>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</si>
  <si>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</si>
  <si>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</si>
  <si>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</si>
  <si>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</si>
  <si>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</si>
  <si>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</si>
  <si>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</si>
  <si>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</si>
  <si>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</si>
  <si>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</si>
  <si>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</si>
  <si>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</si>
  <si>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</si>
  <si>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</si>
  <si>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</si>
  <si>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</si>
  <si>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</si>
  <si>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</si>
  <si>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</si>
  <si>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</si>
  <si>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</si>
  <si>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</si>
  <si>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</si>
  <si>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</si>
  <si>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</si>
  <si>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</si>
  <si>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</si>
  <si>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</si>
  <si>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</si>
  <si>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</si>
  <si>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</si>
  <si>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</si>
  <si>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</si>
  <si>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</si>
  <si>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</si>
  <si>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</si>
  <si>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</si>
  <si>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</si>
  <si>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</si>
  <si>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</si>
  <si>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</si>
  <si>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</si>
  <si>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</si>
  <si>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</si>
  <si>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</si>
  <si>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</si>
  <si>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</si>
  <si>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</si>
  <si>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</si>
  <si>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</si>
  <si>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</si>
  <si>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</si>
  <si>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</si>
  <si>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</si>
  <si>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</si>
  <si>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</si>
  <si>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</si>
  <si>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</si>
  <si>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</si>
  <si>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</si>
  <si>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</si>
  <si>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</si>
  <si>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</si>
  <si>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</si>
  <si>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</si>
  <si>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</si>
  <si>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</si>
  <si>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</si>
  <si>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</si>
  <si>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</si>
  <si>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</si>
  <si>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</si>
  <si>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</si>
  <si>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</si>
  <si>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</si>
  <si>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</si>
  <si>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</si>
  <si>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</si>
  <si>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</si>
  <si>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</si>
  <si>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</si>
  <si>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</si>
  <si>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</si>
  <si>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</si>
  <si>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</si>
  <si>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</si>
  <si>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</si>
  <si>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</si>
  <si>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</si>
  <si>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</si>
  <si>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</si>
  <si>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</si>
  <si>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</si>
  <si>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</si>
  <si>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</si>
  <si>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</si>
  <si>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</si>
  <si>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</si>
  <si>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</si>
  <si>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</si>
  <si>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</si>
  <si>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</si>
  <si>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</si>
  <si>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</si>
  <si>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</si>
  <si>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</si>
  <si>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</si>
  <si>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</si>
  <si>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</si>
  <si>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</si>
  <si>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</si>
  <si>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</si>
  <si>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</si>
  <si>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</si>
  <si>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</si>
  <si>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</si>
  <si>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</si>
  <si>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</si>
  <si>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</si>
  <si>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</si>
  <si>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</si>
  <si>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</si>
  <si>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</si>
  <si>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</si>
  <si>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</si>
  <si>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</si>
  <si>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</si>
  <si>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</si>
  <si>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</si>
  <si>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</si>
  <si>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</si>
  <si>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</si>
  <si>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</si>
  <si>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</si>
  <si>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</si>
  <si>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</si>
  <si>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</si>
  <si>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</si>
  <si>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</si>
  <si>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</si>
  <si>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</si>
  <si>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</si>
  <si>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</si>
  <si>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</si>
  <si>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</si>
  <si>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</si>
  <si>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</si>
  <si>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</si>
  <si>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</si>
  <si>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</si>
  <si>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</si>
  <si>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</si>
  <si>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</si>
  <si>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</si>
  <si>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</si>
  <si>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</si>
  <si>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</si>
  <si>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</si>
  <si>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</si>
  <si>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</si>
  <si>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</si>
  <si>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</si>
  <si>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</si>
  <si>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</si>
  <si>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</si>
  <si>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</si>
  <si>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</si>
  <si>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</si>
  <si>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</si>
  <si>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</si>
  <si>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</si>
  <si>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</si>
  <si>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</si>
  <si>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</si>
  <si>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</si>
  <si>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</si>
  <si>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</si>
  <si>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</si>
  <si>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</si>
  <si>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</si>
  <si>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</si>
  <si>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</si>
  <si>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</si>
  <si>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</si>
  <si>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</si>
  <si>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</si>
  <si>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</si>
  <si>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</si>
  <si>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</si>
  <si>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</si>
  <si>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</si>
  <si>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</si>
  <si>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</si>
  <si>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</si>
  <si>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</si>
  <si>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</si>
  <si>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</si>
  <si>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</si>
  <si>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</si>
  <si>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</si>
  <si>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</si>
  <si>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</si>
  <si>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</si>
  <si>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</si>
  <si>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</si>
  <si>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</si>
  <si>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</si>
  <si>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</si>
  <si>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Zemun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</si>
</sst>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4222</c:v>
                </c:pt>
                <c:pt idx="1">
                  <c:v>5397</c:v>
                </c:pt>
                <c:pt idx="2">
                  <c:v>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3093</c:v>
                </c:pt>
                <c:pt idx="1">
                  <c:v>3612</c:v>
                </c:pt>
                <c:pt idx="2">
                  <c:v>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07584"/>
        <c:axId val="128309120"/>
      </c:barChart>
      <c:catAx>
        <c:axId val="1283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9120"/>
        <c:crosses val="autoZero"/>
        <c:auto val="1"/>
        <c:lblAlgn val="ctr"/>
        <c:lblOffset val="100"/>
        <c:noMultiLvlLbl val="0"/>
      </c:catAx>
      <c:valAx>
        <c:axId val="12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1433</c:v>
                </c:pt>
                <c:pt idx="1">
                  <c:v>1131</c:v>
                </c:pt>
                <c:pt idx="2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69920"/>
        <c:axId val="133571712"/>
      </c:barChart>
      <c:catAx>
        <c:axId val="1335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71712"/>
        <c:crosses val="autoZero"/>
        <c:auto val="1"/>
        <c:lblAlgn val="ctr"/>
        <c:lblOffset val="100"/>
        <c:noMultiLvlLbl val="0"/>
      </c:catAx>
      <c:valAx>
        <c:axId val="13357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6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181</c:v>
                </c:pt>
                <c:pt idx="1">
                  <c:v>120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602688"/>
        <c:axId val="133616768"/>
      </c:barChart>
      <c:catAx>
        <c:axId val="13360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16768"/>
        <c:crosses val="autoZero"/>
        <c:auto val="1"/>
        <c:lblAlgn val="ctr"/>
        <c:lblOffset val="100"/>
        <c:noMultiLvlLbl val="0"/>
      </c:catAx>
      <c:valAx>
        <c:axId val="133616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0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173</c:v>
                </c:pt>
                <c:pt idx="1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651072"/>
        <c:axId val="133665152"/>
      </c:barChart>
      <c:catAx>
        <c:axId val="13365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65152"/>
        <c:crosses val="autoZero"/>
        <c:auto val="1"/>
        <c:lblAlgn val="ctr"/>
        <c:lblOffset val="100"/>
        <c:noMultiLvlLbl val="0"/>
      </c:catAx>
      <c:valAx>
        <c:axId val="13366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5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67552"/>
        <c:axId val="133769088"/>
      </c:barChart>
      <c:catAx>
        <c:axId val="1337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69088"/>
        <c:crosses val="autoZero"/>
        <c:auto val="1"/>
        <c:lblAlgn val="ctr"/>
        <c:lblOffset val="100"/>
        <c:noMultiLvlLbl val="0"/>
      </c:catAx>
      <c:valAx>
        <c:axId val="1337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6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18.719780250707824</c:v>
                </c:pt>
                <c:pt idx="1">
                  <c:v>61.711612826964327</c:v>
                </c:pt>
                <c:pt idx="2">
                  <c:v>19.568606922327856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68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903488"/>
        <c:axId val="133905024"/>
      </c:barChart>
      <c:catAx>
        <c:axId val="1339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05024"/>
        <c:crosses val="autoZero"/>
        <c:auto val="1"/>
        <c:lblAlgn val="ctr"/>
        <c:lblOffset val="100"/>
        <c:noMultiLvlLbl val="0"/>
      </c:catAx>
      <c:valAx>
        <c:axId val="1339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903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968640"/>
        <c:axId val="133970176"/>
      </c:barChart>
      <c:catAx>
        <c:axId val="1339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70176"/>
        <c:crosses val="autoZero"/>
        <c:auto val="1"/>
        <c:lblAlgn val="ctr"/>
        <c:lblOffset val="100"/>
        <c:noMultiLvlLbl val="0"/>
      </c:catAx>
      <c:valAx>
        <c:axId val="13397017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9686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85.6</c:v>
                </c:pt>
                <c:pt idx="1">
                  <c:v>98.2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99.6</c:v>
                </c:pt>
                <c:pt idx="1">
                  <c:v>93.5</c:v>
                </c:pt>
                <c:pt idx="2">
                  <c:v>101.2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17408"/>
        <c:axId val="134018944"/>
      </c:barChart>
      <c:catAx>
        <c:axId val="13401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18944"/>
        <c:crosses val="autoZero"/>
        <c:auto val="1"/>
        <c:lblAlgn val="ctr"/>
        <c:lblOffset val="100"/>
        <c:noMultiLvlLbl val="0"/>
      </c:catAx>
      <c:valAx>
        <c:axId val="1340189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174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2008</c:v>
                </c:pt>
                <c:pt idx="1">
                  <c:v>1736</c:v>
                </c:pt>
                <c:pt idx="2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40192"/>
        <c:axId val="134070656"/>
      </c:barChart>
      <c:catAx>
        <c:axId val="1340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70656"/>
        <c:crosses val="autoZero"/>
        <c:auto val="1"/>
        <c:lblAlgn val="ctr"/>
        <c:lblOffset val="100"/>
        <c:noMultiLvlLbl val="0"/>
      </c:catAx>
      <c:valAx>
        <c:axId val="13407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4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292</c:v>
                </c:pt>
                <c:pt idx="1">
                  <c:v>376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422</c:v>
                </c:pt>
                <c:pt idx="1">
                  <c:v>486</c:v>
                </c:pt>
                <c:pt idx="2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96768"/>
        <c:axId val="134098304"/>
      </c:barChart>
      <c:catAx>
        <c:axId val="13409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98304"/>
        <c:crosses val="autoZero"/>
        <c:auto val="1"/>
        <c:lblAlgn val="ctr"/>
        <c:lblOffset val="100"/>
        <c:noMultiLvlLbl val="0"/>
      </c:catAx>
      <c:valAx>
        <c:axId val="13409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9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599</c:v>
                </c:pt>
                <c:pt idx="1">
                  <c:v>894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200</c:v>
                </c:pt>
                <c:pt idx="1">
                  <c:v>160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83040"/>
        <c:axId val="128984576"/>
      </c:barChart>
      <c:catAx>
        <c:axId val="1289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84576"/>
        <c:crosses val="autoZero"/>
        <c:auto val="1"/>
        <c:lblAlgn val="ctr"/>
        <c:lblOffset val="100"/>
        <c:noMultiLvlLbl val="0"/>
      </c:catAx>
      <c:valAx>
        <c:axId val="12898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8304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484</c:v>
                </c:pt>
                <c:pt idx="1">
                  <c:v>520</c:v>
                </c:pt>
                <c:pt idx="2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834</c:v>
                </c:pt>
                <c:pt idx="1">
                  <c:v>1023</c:v>
                </c:pt>
                <c:pt idx="2">
                  <c:v>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49632"/>
        <c:axId val="134151168"/>
      </c:barChart>
      <c:catAx>
        <c:axId val="1341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1168"/>
        <c:crosses val="autoZero"/>
        <c:auto val="1"/>
        <c:lblAlgn val="ctr"/>
        <c:lblOffset val="100"/>
        <c:noMultiLvlLbl val="0"/>
      </c:catAx>
      <c:valAx>
        <c:axId val="1341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2.5768756649048448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2.5858817834366219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2.5076411286918052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2.342153700670393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2.3815554692469196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2.9438749950747791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3.498314167187333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4.0465616328092899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4.083148989344636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3.9092183251996828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3.4448403384049038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3.3013053243046993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3.3699769781095035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3.7200898360323547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3.4071272170530853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1.8428770045649763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1.56987903657047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1.1927478230522861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409600"/>
        <c:axId val="134419584"/>
      </c:barChart>
      <c:catAx>
        <c:axId val="1344096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4419584"/>
        <c:crosses val="autoZero"/>
        <c:auto val="1"/>
        <c:lblAlgn val="ctr"/>
        <c:lblOffset val="100"/>
        <c:noMultiLvlLbl val="0"/>
      </c:catAx>
      <c:valAx>
        <c:axId val="1344195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4409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2.8436819264087538</c:v>
                </c:pt>
                <c:pt idx="1">
                  <c:v>2.7204106790050488</c:v>
                </c:pt>
                <c:pt idx="2">
                  <c:v>2.6297866112790378</c:v>
                </c:pt>
                <c:pt idx="3">
                  <c:v>2.465424948074098</c:v>
                </c:pt>
                <c:pt idx="4">
                  <c:v>2.3973161766775304</c:v>
                </c:pt>
                <c:pt idx="5">
                  <c:v>2.8374902199181569</c:v>
                </c:pt>
                <c:pt idx="6">
                  <c:v>3.2309450232751877</c:v>
                </c:pt>
                <c:pt idx="7">
                  <c:v>3.6930714804370219</c:v>
                </c:pt>
                <c:pt idx="8">
                  <c:v>3.9446799169185565</c:v>
                </c:pt>
                <c:pt idx="9">
                  <c:v>3.6390347692463569</c:v>
                </c:pt>
                <c:pt idx="10">
                  <c:v>3.2703467918517144</c:v>
                </c:pt>
                <c:pt idx="11">
                  <c:v>2.9973488238572079</c:v>
                </c:pt>
                <c:pt idx="12">
                  <c:v>2.7705072133380617</c:v>
                </c:pt>
                <c:pt idx="13">
                  <c:v>2.8296098662028513</c:v>
                </c:pt>
                <c:pt idx="14">
                  <c:v>2.2813624005808948</c:v>
                </c:pt>
                <c:pt idx="15">
                  <c:v>1.1865561165616889</c:v>
                </c:pt>
                <c:pt idx="16">
                  <c:v>0.93832497452957098</c:v>
                </c:pt>
                <c:pt idx="17">
                  <c:v>0.60003264717967775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456448"/>
        <c:axId val="134457984"/>
      </c:barChart>
      <c:catAx>
        <c:axId val="134456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4457984"/>
        <c:crosses val="autoZero"/>
        <c:auto val="1"/>
        <c:lblAlgn val="ctr"/>
        <c:lblOffset val="100"/>
        <c:noMultiLvlLbl val="0"/>
      </c:catAx>
      <c:valAx>
        <c:axId val="1344579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56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0.5561790746975932</c:v>
                </c:pt>
                <c:pt idx="1">
                  <c:v>0.50602340358241571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1.0487591969073451</c:v>
                </c:pt>
                <c:pt idx="1">
                  <c:v>0.52758690089416638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2.3818431225838634</c:v>
                </c:pt>
                <c:pt idx="1">
                  <c:v>0.84528909462062618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12.182316997131812</c:v>
                </c:pt>
                <c:pt idx="1">
                  <c:v>9.7567637503234526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50.347923681257015</c:v>
                </c:pt>
                <c:pt idx="1">
                  <c:v>59.559817141542794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8.8988651951614912</c:v>
                </c:pt>
                <c:pt idx="1">
                  <c:v>7.9324918777493449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24.584112732260881</c:v>
                </c:pt>
                <c:pt idx="1">
                  <c:v>20.872027831287195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689920"/>
        <c:axId val="134691456"/>
      </c:barChart>
      <c:catAx>
        <c:axId val="13468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91456"/>
        <c:crosses val="autoZero"/>
        <c:auto val="1"/>
        <c:lblAlgn val="ctr"/>
        <c:lblOffset val="100"/>
        <c:noMultiLvlLbl val="0"/>
      </c:catAx>
      <c:valAx>
        <c:axId val="134691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89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19.261753335827411</c:v>
                </c:pt>
                <c:pt idx="1">
                  <c:v>14.976567666254564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22.649956353660059</c:v>
                </c:pt>
                <c:pt idx="1">
                  <c:v>26.872430349903681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57.388701833146285</c:v>
                </c:pt>
                <c:pt idx="1">
                  <c:v>57.416405508754778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0.69958847736625518</c:v>
                </c:pt>
                <c:pt idx="1">
                  <c:v>0.73459647508697279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824320"/>
        <c:axId val="134825856"/>
      </c:barChart>
      <c:catAx>
        <c:axId val="13482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825856"/>
        <c:crosses val="autoZero"/>
        <c:auto val="1"/>
        <c:lblAlgn val="ctr"/>
        <c:lblOffset val="100"/>
        <c:noMultiLvlLbl val="0"/>
      </c:catAx>
      <c:valAx>
        <c:axId val="134825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824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</c:v>
                </c:pt>
                <c:pt idx="1">
                  <c:v>9</c:v>
                </c:pt>
                <c:pt idx="2">
                  <c:v>66</c:v>
                </c:pt>
                <c:pt idx="3">
                  <c:v>79</c:v>
                </c:pt>
                <c:pt idx="4">
                  <c:v>89</c:v>
                </c:pt>
                <c:pt idx="5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13</c:v>
                </c:pt>
                <c:pt idx="1">
                  <c:v>8</c:v>
                </c:pt>
                <c:pt idx="2">
                  <c:v>55</c:v>
                </c:pt>
                <c:pt idx="3">
                  <c:v>52</c:v>
                </c:pt>
                <c:pt idx="4">
                  <c:v>39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860800"/>
        <c:axId val="134862336"/>
      </c:barChart>
      <c:catAx>
        <c:axId val="134860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62336"/>
        <c:crosses val="autoZero"/>
        <c:auto val="1"/>
        <c:lblAlgn val="ctr"/>
        <c:lblOffset val="100"/>
        <c:noMultiLvlLbl val="0"/>
      </c:catAx>
      <c:valAx>
        <c:axId val="134862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6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0.57999999999999996</c:v>
                </c:pt>
                <c:pt idx="1">
                  <c:v>0.27</c:v>
                </c:pt>
                <c:pt idx="3">
                  <c:v>0.43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907008"/>
        <c:axId val="134908544"/>
      </c:barChart>
      <c:catAx>
        <c:axId val="1349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908544"/>
        <c:crosses val="autoZero"/>
        <c:auto val="1"/>
        <c:lblAlgn val="ctr"/>
        <c:lblOffset val="100"/>
        <c:noMultiLvlLbl val="0"/>
      </c:catAx>
      <c:valAx>
        <c:axId val="134908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907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50</c:v>
                </c:pt>
                <c:pt idx="1">
                  <c:v>59.143155694879837</c:v>
                </c:pt>
                <c:pt idx="2">
                  <c:v>18.160919540229887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50</c:v>
                </c:pt>
                <c:pt idx="1">
                  <c:v>40.856844305120163</c:v>
                </c:pt>
                <c:pt idx="2">
                  <c:v>81.839080459770116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290880"/>
        <c:axId val="135292416"/>
      </c:barChart>
      <c:catAx>
        <c:axId val="135290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92416"/>
        <c:crosses val="autoZero"/>
        <c:auto val="1"/>
        <c:lblAlgn val="ctr"/>
        <c:lblOffset val="100"/>
        <c:noMultiLvlLbl val="0"/>
      </c:catAx>
      <c:valAx>
        <c:axId val="135292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90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9.4</c:v>
                </c:pt>
                <c:pt idx="1">
                  <c:v>6.8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54240"/>
        <c:axId val="135355776"/>
      </c:barChart>
      <c:catAx>
        <c:axId val="1353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55776"/>
        <c:crosses val="autoZero"/>
        <c:auto val="1"/>
        <c:lblAlgn val="ctr"/>
        <c:lblOffset val="100"/>
        <c:noMultiLvlLbl val="0"/>
      </c:catAx>
      <c:valAx>
        <c:axId val="135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3542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870</c:v>
                </c:pt>
                <c:pt idx="1">
                  <c:v>939</c:v>
                </c:pt>
                <c:pt idx="2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977</c:v>
                </c:pt>
                <c:pt idx="1">
                  <c:v>994</c:v>
                </c:pt>
                <c:pt idx="2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25792"/>
        <c:axId val="135027328"/>
      </c:barChart>
      <c:catAx>
        <c:axId val="1350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27328"/>
        <c:crosses val="autoZero"/>
        <c:auto val="1"/>
        <c:lblAlgn val="ctr"/>
        <c:lblOffset val="100"/>
        <c:noMultiLvlLbl val="0"/>
      </c:catAx>
      <c:valAx>
        <c:axId val="135027328"/>
        <c:scaling>
          <c:orientation val="minMax"/>
          <c:max val="1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02579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4090</c:v>
                </c:pt>
                <c:pt idx="1">
                  <c:v>3557</c:v>
                </c:pt>
                <c:pt idx="2">
                  <c:v>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2264</c:v>
                </c:pt>
                <c:pt idx="1">
                  <c:v>1952</c:v>
                </c:pt>
                <c:pt idx="2">
                  <c:v>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035648"/>
        <c:axId val="131536000"/>
      </c:barChart>
      <c:catAx>
        <c:axId val="12903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36000"/>
        <c:crosses val="autoZero"/>
        <c:auto val="1"/>
        <c:lblAlgn val="ctr"/>
        <c:lblOffset val="100"/>
        <c:noMultiLvlLbl val="0"/>
      </c:catAx>
      <c:valAx>
        <c:axId val="13153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3564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1263</c:v>
                </c:pt>
                <c:pt idx="1">
                  <c:v>1425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1290</c:v>
                </c:pt>
                <c:pt idx="1">
                  <c:v>1556</c:v>
                </c:pt>
                <c:pt idx="2">
                  <c:v>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78656"/>
        <c:axId val="135080192"/>
      </c:barChart>
      <c:catAx>
        <c:axId val="1350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80192"/>
        <c:crosses val="autoZero"/>
        <c:auto val="1"/>
        <c:lblAlgn val="ctr"/>
        <c:lblOffset val="100"/>
        <c:noMultiLvlLbl val="0"/>
      </c:catAx>
      <c:valAx>
        <c:axId val="1350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07865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19.713792252652357</c:v>
                </c:pt>
                <c:pt idx="1">
                  <c:v>31.622377201947931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26.84431285467555</c:v>
                </c:pt>
                <c:pt idx="1">
                  <c:v>26.289605002104249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19.664446089316556</c:v>
                </c:pt>
                <c:pt idx="1">
                  <c:v>18.66169662718692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18.578830495928941</c:v>
                </c:pt>
                <c:pt idx="1">
                  <c:v>15.410629471532495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8.5862324204293117</c:v>
                </c:pt>
                <c:pt idx="1">
                  <c:v>5.0532074791077974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6.6123858869972869</c:v>
                </c:pt>
                <c:pt idx="1">
                  <c:v>2.9624842181206033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171456"/>
        <c:axId val="135197824"/>
      </c:barChart>
      <c:catAx>
        <c:axId val="13517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197824"/>
        <c:crosses val="autoZero"/>
        <c:auto val="1"/>
        <c:lblAlgn val="ctr"/>
        <c:lblOffset val="100"/>
        <c:noMultiLvlLbl val="0"/>
      </c:catAx>
      <c:valAx>
        <c:axId val="135197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71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52.51</c:v>
                </c:pt>
                <c:pt idx="1">
                  <c:v>39.78</c:v>
                </c:pt>
                <c:pt idx="2">
                  <c:v>6.33</c:v>
                </c:pt>
                <c:pt idx="3">
                  <c:v>1.07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54.24</c:v>
                </c:pt>
                <c:pt idx="1">
                  <c:v>36.74</c:v>
                </c:pt>
                <c:pt idx="2">
                  <c:v>7.3</c:v>
                </c:pt>
                <c:pt idx="3">
                  <c:v>1.29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238784"/>
        <c:axId val="135240320"/>
      </c:barChart>
      <c:catAx>
        <c:axId val="13523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40320"/>
        <c:crosses val="autoZero"/>
        <c:auto val="1"/>
        <c:lblAlgn val="ctr"/>
        <c:lblOffset val="100"/>
        <c:noMultiLvlLbl val="0"/>
      </c:catAx>
      <c:valAx>
        <c:axId val="135240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387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75777</c:v>
                </c:pt>
                <c:pt idx="1">
                  <c:v>87698</c:v>
                </c:pt>
                <c:pt idx="2">
                  <c:v>101277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57088"/>
        <c:axId val="135463680"/>
      </c:barChart>
      <c:catAx>
        <c:axId val="135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463680"/>
        <c:crosses val="autoZero"/>
        <c:auto val="1"/>
        <c:lblAlgn val="ctr"/>
        <c:lblOffset val="100"/>
        <c:noMultiLvlLbl val="0"/>
      </c:catAx>
      <c:valAx>
        <c:axId val="1354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32488</c:v>
                </c:pt>
                <c:pt idx="1">
                  <c:v>33586</c:v>
                </c:pt>
                <c:pt idx="2">
                  <c:v>34802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32339</c:v>
                </c:pt>
                <c:pt idx="1">
                  <c:v>33228</c:v>
                </c:pt>
                <c:pt idx="2">
                  <c:v>34053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522560"/>
        <c:axId val="135532544"/>
      </c:barChart>
      <c:catAx>
        <c:axId val="1355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32544"/>
        <c:crosses val="autoZero"/>
        <c:auto val="1"/>
        <c:lblAlgn val="ctr"/>
        <c:lblOffset val="100"/>
        <c:noMultiLvlLbl val="0"/>
      </c:catAx>
      <c:valAx>
        <c:axId val="13553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22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48.9</c:v>
                </c:pt>
                <c:pt idx="1">
                  <c:v>37.299999999999997</c:v>
                </c:pt>
                <c:pt idx="2">
                  <c:v>8.6999999999999993</c:v>
                </c:pt>
                <c:pt idx="3">
                  <c:v>5.1000000000000085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98.098125689084895</c:v>
                </c:pt>
                <c:pt idx="1">
                  <c:v>97.979214780600472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1.9018743109151046</c:v>
                </c:pt>
                <c:pt idx="1">
                  <c:v>2.0207852193995381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239104"/>
        <c:axId val="128240640"/>
      </c:barChart>
      <c:catAx>
        <c:axId val="12823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40640"/>
        <c:crosses val="autoZero"/>
        <c:auto val="1"/>
        <c:lblAlgn val="ctr"/>
        <c:lblOffset val="100"/>
        <c:noMultiLvlLbl val="0"/>
      </c:catAx>
      <c:valAx>
        <c:axId val="1282406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391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57</c:v>
                </c:pt>
                <c:pt idx="1">
                  <c:v>143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683456"/>
        <c:axId val="135685248"/>
      </c:barChart>
      <c:catAx>
        <c:axId val="1356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85248"/>
        <c:crosses val="autoZero"/>
        <c:auto val="1"/>
        <c:lblAlgn val="ctr"/>
        <c:lblOffset val="100"/>
        <c:noMultiLvlLbl val="0"/>
      </c:catAx>
      <c:valAx>
        <c:axId val="13568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83456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2.6</c:v>
                </c:pt>
                <c:pt idx="1">
                  <c:v>6.4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718016"/>
        <c:axId val="135719552"/>
      </c:barChart>
      <c:catAx>
        <c:axId val="1357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19552"/>
        <c:crosses val="autoZero"/>
        <c:auto val="1"/>
        <c:lblAlgn val="ctr"/>
        <c:lblOffset val="100"/>
        <c:noMultiLvlLbl val="0"/>
      </c:catAx>
      <c:valAx>
        <c:axId val="13571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18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8.5</c:v>
                </c:pt>
                <c:pt idx="1">
                  <c:v>5.0999999999999996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740032"/>
        <c:axId val="135750016"/>
      </c:barChart>
      <c:catAx>
        <c:axId val="13574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750016"/>
        <c:crosses val="autoZero"/>
        <c:auto val="1"/>
        <c:lblAlgn val="ctr"/>
        <c:lblOffset val="100"/>
        <c:noMultiLvlLbl val="0"/>
      </c:catAx>
      <c:valAx>
        <c:axId val="13575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74003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11.1</c:v>
                </c:pt>
                <c:pt idx="1">
                  <c:v>52.5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1.1499999999999999</c:v>
                </c:pt>
                <c:pt idx="1">
                  <c:v>2.13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1.02</c:v>
                </c:pt>
                <c:pt idx="1">
                  <c:v>2.0099999999999998</c:v>
                </c:pt>
                <c:pt idx="2">
                  <c:v>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5800704"/>
        <c:axId val="135802240"/>
      </c:barChart>
      <c:catAx>
        <c:axId val="1358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02240"/>
        <c:crosses val="autoZero"/>
        <c:auto val="1"/>
        <c:lblAlgn val="ctr"/>
        <c:lblOffset val="100"/>
        <c:noMultiLvlLbl val="0"/>
      </c:catAx>
      <c:valAx>
        <c:axId val="1358022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8007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1.7</c:v>
                </c:pt>
                <c:pt idx="1">
                  <c:v>3.4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847936"/>
        <c:axId val="135849472"/>
      </c:barChart>
      <c:catAx>
        <c:axId val="1358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49472"/>
        <c:crosses val="autoZero"/>
        <c:auto val="1"/>
        <c:lblAlgn val="ctr"/>
        <c:lblOffset val="100"/>
        <c:noMultiLvlLbl val="0"/>
      </c:catAx>
      <c:valAx>
        <c:axId val="135849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479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14.5</c:v>
                </c:pt>
                <c:pt idx="1">
                  <c:v>11.5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5.3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83.3</c:v>
                </c:pt>
                <c:pt idx="1">
                  <c:v>83.2</c:v>
                </c:pt>
                <c:pt idx="2">
                  <c:v>82.3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5990272"/>
        <c:axId val="136008448"/>
      </c:barChart>
      <c:catAx>
        <c:axId val="1359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08448"/>
        <c:crosses val="autoZero"/>
        <c:auto val="1"/>
        <c:lblAlgn val="ctr"/>
        <c:lblOffset val="100"/>
        <c:noMultiLvlLbl val="0"/>
      </c:catAx>
      <c:valAx>
        <c:axId val="13600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5990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8997</c:v>
                </c:pt>
                <c:pt idx="1">
                  <c:v>11374</c:v>
                </c:pt>
                <c:pt idx="2">
                  <c:v>11542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10749</c:v>
                </c:pt>
                <c:pt idx="1">
                  <c:v>22815</c:v>
                </c:pt>
                <c:pt idx="2">
                  <c:v>40494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43136"/>
        <c:axId val="136044928"/>
      </c:barChart>
      <c:catAx>
        <c:axId val="1360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44928"/>
        <c:crosses val="autoZero"/>
        <c:auto val="1"/>
        <c:lblAlgn val="ctr"/>
        <c:lblOffset val="100"/>
        <c:noMultiLvlLbl val="0"/>
      </c:catAx>
      <c:valAx>
        <c:axId val="136044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043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17385</c:v>
                </c:pt>
                <c:pt idx="1">
                  <c:v>25975</c:v>
                </c:pt>
                <c:pt idx="2">
                  <c:v>48519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26917</c:v>
                </c:pt>
                <c:pt idx="1">
                  <c:v>72735</c:v>
                </c:pt>
                <c:pt idx="2">
                  <c:v>136584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96000"/>
        <c:axId val="136101888"/>
      </c:barChart>
      <c:catAx>
        <c:axId val="13609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01888"/>
        <c:crosses val="autoZero"/>
        <c:auto val="1"/>
        <c:lblAlgn val="ctr"/>
        <c:lblOffset val="100"/>
        <c:noMultiLvlLbl val="0"/>
      </c:catAx>
      <c:valAx>
        <c:axId val="136101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09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1.9</c:v>
                </c:pt>
                <c:pt idx="1">
                  <c:v>2.2999999999999998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3.2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132480"/>
        <c:axId val="136134016"/>
      </c:barChart>
      <c:catAx>
        <c:axId val="13613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34016"/>
        <c:crosses val="autoZero"/>
        <c:auto val="1"/>
        <c:lblAlgn val="ctr"/>
        <c:lblOffset val="100"/>
        <c:noMultiLvlLbl val="0"/>
      </c:catAx>
      <c:valAx>
        <c:axId val="136134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13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34.9</c:v>
                </c:pt>
                <c:pt idx="1">
                  <c:v>36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38.700000000000003</c:v>
                </c:pt>
                <c:pt idx="1">
                  <c:v>39.6</c:v>
                </c:pt>
                <c:pt idx="2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197632"/>
        <c:axId val="136199168"/>
      </c:barChart>
      <c:catAx>
        <c:axId val="1361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99168"/>
        <c:crosses val="autoZero"/>
        <c:auto val="1"/>
        <c:lblAlgn val="ctr"/>
        <c:lblOffset val="100"/>
        <c:noMultiLvlLbl val="0"/>
      </c:catAx>
      <c:valAx>
        <c:axId val="136199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97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365.70299999999997</c:v>
                </c:pt>
                <c:pt idx="1">
                  <c:v>365.70299999999997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64192"/>
        <c:axId val="136665728"/>
      </c:barChart>
      <c:catAx>
        <c:axId val="1366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65728"/>
        <c:crosses val="autoZero"/>
        <c:auto val="1"/>
        <c:lblAlgn val="ctr"/>
        <c:lblOffset val="100"/>
        <c:noMultiLvlLbl val="0"/>
      </c:catAx>
      <c:valAx>
        <c:axId val="136665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53.53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704384"/>
        <c:axId val="136705920"/>
      </c:barChart>
      <c:catAx>
        <c:axId val="13670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05920"/>
        <c:crosses val="autoZero"/>
        <c:auto val="1"/>
        <c:lblAlgn val="ctr"/>
        <c:lblOffset val="100"/>
        <c:noMultiLvlLbl val="0"/>
      </c:catAx>
      <c:valAx>
        <c:axId val="13670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29</c:v>
                </c:pt>
                <c:pt idx="1">
                  <c:v>27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408448"/>
        <c:axId val="136430720"/>
      </c:barChart>
      <c:catAx>
        <c:axId val="13640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30720"/>
        <c:crosses val="autoZero"/>
        <c:auto val="1"/>
        <c:lblAlgn val="ctr"/>
        <c:lblOffset val="100"/>
        <c:noMultiLvlLbl val="0"/>
      </c:catAx>
      <c:valAx>
        <c:axId val="13643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084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10.9</c:v>
                </c:pt>
                <c:pt idx="1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33.5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1719552"/>
        <c:axId val="131721088"/>
      </c:barChart>
      <c:catAx>
        <c:axId val="13171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721088"/>
        <c:crosses val="autoZero"/>
        <c:auto val="1"/>
        <c:lblAlgn val="ctr"/>
        <c:lblOffset val="100"/>
        <c:noMultiLvlLbl val="0"/>
      </c:catAx>
      <c:valAx>
        <c:axId val="131721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719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4222</c:v>
                </c:pt>
                <c:pt idx="1">
                  <c:v>5397</c:v>
                </c:pt>
                <c:pt idx="2">
                  <c:v>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3093</c:v>
                </c:pt>
                <c:pt idx="1">
                  <c:v>3612</c:v>
                </c:pt>
                <c:pt idx="2">
                  <c:v>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290624"/>
        <c:axId val="131292160"/>
      </c:barChart>
      <c:catAx>
        <c:axId val="1312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92160"/>
        <c:crosses val="autoZero"/>
        <c:auto val="1"/>
        <c:lblAlgn val="ctr"/>
        <c:lblOffset val="100"/>
        <c:noMultiLvlLbl val="0"/>
      </c:catAx>
      <c:valAx>
        <c:axId val="13129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90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599</c:v>
                </c:pt>
                <c:pt idx="1">
                  <c:v>894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200</c:v>
                </c:pt>
                <c:pt idx="1">
                  <c:v>160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332736"/>
        <c:axId val="131338624"/>
      </c:barChart>
      <c:catAx>
        <c:axId val="1313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38624"/>
        <c:crosses val="autoZero"/>
        <c:auto val="1"/>
        <c:lblAlgn val="ctr"/>
        <c:lblOffset val="100"/>
        <c:noMultiLvlLbl val="0"/>
      </c:catAx>
      <c:valAx>
        <c:axId val="13133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32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4090</c:v>
                </c:pt>
                <c:pt idx="1">
                  <c:v>3557</c:v>
                </c:pt>
                <c:pt idx="2">
                  <c:v>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2264</c:v>
                </c:pt>
                <c:pt idx="1">
                  <c:v>1952</c:v>
                </c:pt>
                <c:pt idx="2">
                  <c:v>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365888"/>
        <c:axId val="131392256"/>
      </c:barChart>
      <c:catAx>
        <c:axId val="13136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92256"/>
        <c:crosses val="autoZero"/>
        <c:auto val="1"/>
        <c:lblAlgn val="ctr"/>
        <c:lblOffset val="100"/>
        <c:noMultiLvlLbl val="0"/>
      </c:catAx>
      <c:valAx>
        <c:axId val="13139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65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11.1</c:v>
                </c:pt>
                <c:pt idx="1">
                  <c:v>52.5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10.9</c:v>
                </c:pt>
                <c:pt idx="1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33.5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7430912"/>
        <c:axId val="137432448"/>
      </c:barChart>
      <c:catAx>
        <c:axId val="13743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432448"/>
        <c:crosses val="autoZero"/>
        <c:auto val="1"/>
        <c:lblAlgn val="ctr"/>
        <c:lblOffset val="100"/>
        <c:noMultiLvlLbl val="0"/>
      </c:catAx>
      <c:valAx>
        <c:axId val="13743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30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14.5</c:v>
                </c:pt>
                <c:pt idx="1">
                  <c:v>11.5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5.3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83.3</c:v>
                </c:pt>
                <c:pt idx="1">
                  <c:v>83.2</c:v>
                </c:pt>
                <c:pt idx="2">
                  <c:v>82.3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500544"/>
        <c:axId val="137502080"/>
      </c:barChart>
      <c:catAx>
        <c:axId val="1375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02080"/>
        <c:crosses val="autoZero"/>
        <c:auto val="1"/>
        <c:lblAlgn val="ctr"/>
        <c:lblOffset val="100"/>
        <c:noMultiLvlLbl val="0"/>
      </c:catAx>
      <c:valAx>
        <c:axId val="13750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500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17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7553408"/>
        <c:axId val="137554944"/>
      </c:barChart>
      <c:catAx>
        <c:axId val="13755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554944"/>
        <c:crosses val="autoZero"/>
        <c:auto val="1"/>
        <c:lblAlgn val="ctr"/>
        <c:lblOffset val="100"/>
        <c:noMultiLvlLbl val="0"/>
      </c:catAx>
      <c:valAx>
        <c:axId val="13755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55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1091</c:v>
                </c:pt>
                <c:pt idx="1">
                  <c:v>1883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833</c:v>
                </c:pt>
                <c:pt idx="1">
                  <c:v>2827</c:v>
                </c:pt>
                <c:pt idx="2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598848"/>
        <c:axId val="137600384"/>
      </c:barChart>
      <c:catAx>
        <c:axId val="13759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600384"/>
        <c:crosses val="autoZero"/>
        <c:auto val="1"/>
        <c:lblAlgn val="ctr"/>
        <c:lblOffset val="100"/>
        <c:noMultiLvlLbl val="0"/>
      </c:catAx>
      <c:valAx>
        <c:axId val="13760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598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226</c:v>
                </c:pt>
                <c:pt idx="1">
                  <c:v>480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195</c:v>
                </c:pt>
                <c:pt idx="1">
                  <c:v>672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40832"/>
        <c:axId val="138042368"/>
      </c:barChart>
      <c:catAx>
        <c:axId val="13804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042368"/>
        <c:crosses val="autoZero"/>
        <c:auto val="1"/>
        <c:lblAlgn val="ctr"/>
        <c:lblOffset val="100"/>
        <c:noMultiLvlLbl val="0"/>
      </c:catAx>
      <c:valAx>
        <c:axId val="13804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40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4895</c:v>
                </c:pt>
                <c:pt idx="1">
                  <c:v>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73216"/>
        <c:axId val="138074752"/>
      </c:barChart>
      <c:catAx>
        <c:axId val="13807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074752"/>
        <c:crosses val="autoZero"/>
        <c:auto val="1"/>
        <c:lblAlgn val="ctr"/>
        <c:lblOffset val="100"/>
        <c:noMultiLvlLbl val="0"/>
      </c:catAx>
      <c:valAx>
        <c:axId val="13807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17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1748224"/>
        <c:axId val="131749760"/>
      </c:barChart>
      <c:catAx>
        <c:axId val="13174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749760"/>
        <c:crosses val="autoZero"/>
        <c:auto val="1"/>
        <c:lblAlgn val="ctr"/>
        <c:lblOffset val="100"/>
        <c:noMultiLvlLbl val="0"/>
      </c:catAx>
      <c:valAx>
        <c:axId val="1317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74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1433</c:v>
                </c:pt>
                <c:pt idx="1">
                  <c:v>1131</c:v>
                </c:pt>
                <c:pt idx="2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92128"/>
        <c:axId val="137802112"/>
      </c:barChart>
      <c:catAx>
        <c:axId val="13779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02112"/>
        <c:crosses val="autoZero"/>
        <c:auto val="1"/>
        <c:lblAlgn val="ctr"/>
        <c:lblOffset val="100"/>
        <c:noMultiLvlLbl val="0"/>
      </c:catAx>
      <c:valAx>
        <c:axId val="13780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9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181</c:v>
                </c:pt>
                <c:pt idx="1">
                  <c:v>120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33088"/>
        <c:axId val="137843072"/>
      </c:barChart>
      <c:catAx>
        <c:axId val="137833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43072"/>
        <c:crosses val="autoZero"/>
        <c:auto val="1"/>
        <c:lblAlgn val="ctr"/>
        <c:lblOffset val="100"/>
        <c:noMultiLvlLbl val="0"/>
      </c:catAx>
      <c:valAx>
        <c:axId val="137843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783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57</c:v>
                </c:pt>
                <c:pt idx="1">
                  <c:v>143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53664"/>
        <c:axId val="137955200"/>
      </c:barChart>
      <c:catAx>
        <c:axId val="1379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55200"/>
        <c:crosses val="autoZero"/>
        <c:auto val="1"/>
        <c:lblAlgn val="ctr"/>
        <c:lblOffset val="100"/>
        <c:noMultiLvlLbl val="0"/>
      </c:catAx>
      <c:valAx>
        <c:axId val="13795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5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173</c:v>
                </c:pt>
                <c:pt idx="1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09984"/>
        <c:axId val="138011776"/>
      </c:barChart>
      <c:catAx>
        <c:axId val="13800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11776"/>
        <c:crosses val="autoZero"/>
        <c:auto val="1"/>
        <c:lblAlgn val="ctr"/>
        <c:lblOffset val="100"/>
        <c:noMultiLvlLbl val="0"/>
      </c:catAx>
      <c:valAx>
        <c:axId val="138011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0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365.70299999999997</c:v>
                </c:pt>
                <c:pt idx="1">
                  <c:v>365.70299999999997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95232"/>
        <c:axId val="138109312"/>
      </c:barChart>
      <c:catAx>
        <c:axId val="138095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09312"/>
        <c:crosses val="autoZero"/>
        <c:auto val="1"/>
        <c:lblAlgn val="ctr"/>
        <c:lblOffset val="100"/>
        <c:noMultiLvlLbl val="0"/>
      </c:catAx>
      <c:valAx>
        <c:axId val="13810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9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37984"/>
        <c:axId val="138139520"/>
      </c:barChart>
      <c:catAx>
        <c:axId val="1381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13813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3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1.7</c:v>
                </c:pt>
                <c:pt idx="1">
                  <c:v>3.4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80480"/>
        <c:axId val="138182016"/>
      </c:barChart>
      <c:catAx>
        <c:axId val="1381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82016"/>
        <c:crosses val="autoZero"/>
        <c:auto val="1"/>
        <c:lblAlgn val="ctr"/>
        <c:lblOffset val="100"/>
        <c:noMultiLvlLbl val="0"/>
      </c:catAx>
      <c:valAx>
        <c:axId val="13818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8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9.4</c:v>
                </c:pt>
                <c:pt idx="1">
                  <c:v>6.8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94304"/>
        <c:axId val="138208384"/>
      </c:barChart>
      <c:catAx>
        <c:axId val="1381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08384"/>
        <c:crosses val="autoZero"/>
        <c:auto val="1"/>
        <c:lblAlgn val="ctr"/>
        <c:lblOffset val="100"/>
        <c:noMultiLvlLbl val="0"/>
      </c:catAx>
      <c:valAx>
        <c:axId val="1382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19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18.719780250707824</c:v>
                </c:pt>
                <c:pt idx="1">
                  <c:v>61.711612826964327</c:v>
                </c:pt>
                <c:pt idx="2">
                  <c:v>19.568606922327856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68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434048"/>
        <c:axId val="138435584"/>
      </c:barChart>
      <c:catAx>
        <c:axId val="1384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35584"/>
        <c:crosses val="autoZero"/>
        <c:auto val="1"/>
        <c:lblAlgn val="ctr"/>
        <c:lblOffset val="100"/>
        <c:noMultiLvlLbl val="0"/>
      </c:catAx>
      <c:valAx>
        <c:axId val="13843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434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1091</c:v>
                </c:pt>
                <c:pt idx="1">
                  <c:v>1883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833</c:v>
                </c:pt>
                <c:pt idx="1">
                  <c:v>2827</c:v>
                </c:pt>
                <c:pt idx="2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71840"/>
        <c:axId val="133185920"/>
      </c:barChart>
      <c:catAx>
        <c:axId val="13317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185920"/>
        <c:crosses val="autoZero"/>
        <c:auto val="1"/>
        <c:lblAlgn val="ctr"/>
        <c:lblOffset val="100"/>
        <c:noMultiLvlLbl val="0"/>
      </c:catAx>
      <c:valAx>
        <c:axId val="1331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17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462336"/>
        <c:axId val="138463872"/>
      </c:barChart>
      <c:catAx>
        <c:axId val="13846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63872"/>
        <c:crosses val="autoZero"/>
        <c:auto val="1"/>
        <c:lblAlgn val="ctr"/>
        <c:lblOffset val="100"/>
        <c:noMultiLvlLbl val="0"/>
      </c:catAx>
      <c:valAx>
        <c:axId val="13846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46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85.6</c:v>
                </c:pt>
                <c:pt idx="1">
                  <c:v>98.2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99.6</c:v>
                </c:pt>
                <c:pt idx="1">
                  <c:v>93.5</c:v>
                </c:pt>
                <c:pt idx="2">
                  <c:v>101.2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02912"/>
        <c:axId val="138504448"/>
      </c:barChart>
      <c:catAx>
        <c:axId val="13850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04448"/>
        <c:crosses val="autoZero"/>
        <c:auto val="1"/>
        <c:lblAlgn val="ctr"/>
        <c:lblOffset val="100"/>
        <c:noMultiLvlLbl val="0"/>
      </c:catAx>
      <c:valAx>
        <c:axId val="138504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02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2008</c:v>
                </c:pt>
                <c:pt idx="1">
                  <c:v>1736</c:v>
                </c:pt>
                <c:pt idx="2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558080"/>
        <c:axId val="138568064"/>
      </c:barChart>
      <c:catAx>
        <c:axId val="1385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68064"/>
        <c:crosses val="autoZero"/>
        <c:auto val="1"/>
        <c:lblAlgn val="ctr"/>
        <c:lblOffset val="100"/>
        <c:noMultiLvlLbl val="0"/>
      </c:catAx>
      <c:valAx>
        <c:axId val="138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5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292</c:v>
                </c:pt>
                <c:pt idx="1">
                  <c:v>376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422</c:v>
                </c:pt>
                <c:pt idx="1">
                  <c:v>486</c:v>
                </c:pt>
                <c:pt idx="2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90080"/>
        <c:axId val="138591616"/>
      </c:barChart>
      <c:catAx>
        <c:axId val="13859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91616"/>
        <c:crosses val="autoZero"/>
        <c:auto val="1"/>
        <c:lblAlgn val="ctr"/>
        <c:lblOffset val="100"/>
        <c:noMultiLvlLbl val="0"/>
      </c:catAx>
      <c:valAx>
        <c:axId val="1385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9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484</c:v>
                </c:pt>
                <c:pt idx="1">
                  <c:v>520</c:v>
                </c:pt>
                <c:pt idx="2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834</c:v>
                </c:pt>
                <c:pt idx="1">
                  <c:v>1023</c:v>
                </c:pt>
                <c:pt idx="2">
                  <c:v>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59328"/>
        <c:axId val="138660864"/>
      </c:barChart>
      <c:catAx>
        <c:axId val="1386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60864"/>
        <c:crosses val="autoZero"/>
        <c:auto val="1"/>
        <c:lblAlgn val="ctr"/>
        <c:lblOffset val="100"/>
        <c:noMultiLvlLbl val="0"/>
      </c:catAx>
      <c:valAx>
        <c:axId val="13866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5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2.5768756649048448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2.5858817834366219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2.5076411286918052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2.342153700670393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2.3815554692469196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2.9438749950747791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3.498314167187333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4.0465616328092899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4.083148989344636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3.9092183251996828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3.4448403384049038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3.3013053243046993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3.3699769781095035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3.7200898360323547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3.4071272170530853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1.8428770045649763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1.56987903657047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1.1927478230522861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898816"/>
        <c:axId val="138900608"/>
      </c:barChart>
      <c:catAx>
        <c:axId val="1388988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900608"/>
        <c:crosses val="autoZero"/>
        <c:auto val="1"/>
        <c:lblAlgn val="ctr"/>
        <c:lblOffset val="100"/>
        <c:noMultiLvlLbl val="0"/>
      </c:catAx>
      <c:valAx>
        <c:axId val="138900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898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2.8436819264087538</c:v>
                </c:pt>
                <c:pt idx="1">
                  <c:v>2.7204106790050488</c:v>
                </c:pt>
                <c:pt idx="2">
                  <c:v>2.6297866112790378</c:v>
                </c:pt>
                <c:pt idx="3">
                  <c:v>2.465424948074098</c:v>
                </c:pt>
                <c:pt idx="4">
                  <c:v>2.3973161766775304</c:v>
                </c:pt>
                <c:pt idx="5">
                  <c:v>2.8374902199181569</c:v>
                </c:pt>
                <c:pt idx="6">
                  <c:v>3.2309450232751877</c:v>
                </c:pt>
                <c:pt idx="7">
                  <c:v>3.6930714804370219</c:v>
                </c:pt>
                <c:pt idx="8">
                  <c:v>3.9446799169185565</c:v>
                </c:pt>
                <c:pt idx="9">
                  <c:v>3.6390347692463569</c:v>
                </c:pt>
                <c:pt idx="10">
                  <c:v>3.2703467918517144</c:v>
                </c:pt>
                <c:pt idx="11">
                  <c:v>2.9973488238572079</c:v>
                </c:pt>
                <c:pt idx="12">
                  <c:v>2.7705072133380617</c:v>
                </c:pt>
                <c:pt idx="13">
                  <c:v>2.8296098662028513</c:v>
                </c:pt>
                <c:pt idx="14">
                  <c:v>2.2813624005808948</c:v>
                </c:pt>
                <c:pt idx="15">
                  <c:v>1.1865561165616889</c:v>
                </c:pt>
                <c:pt idx="16">
                  <c:v>0.93832497452957098</c:v>
                </c:pt>
                <c:pt idx="17">
                  <c:v>0.60003264717967775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940800"/>
        <c:axId val="138942336"/>
      </c:barChart>
      <c:catAx>
        <c:axId val="138940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942336"/>
        <c:crosses val="autoZero"/>
        <c:auto val="1"/>
        <c:lblAlgn val="ctr"/>
        <c:lblOffset val="100"/>
        <c:noMultiLvlLbl val="0"/>
      </c:catAx>
      <c:valAx>
        <c:axId val="1389423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40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0.5561790746975932</c:v>
                </c:pt>
                <c:pt idx="1">
                  <c:v>0.50602340358241571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1.0487591969073451</c:v>
                </c:pt>
                <c:pt idx="1">
                  <c:v>0.52758690089416638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2.3818431225838634</c:v>
                </c:pt>
                <c:pt idx="1">
                  <c:v>0.84528909462062618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12.182316997131812</c:v>
                </c:pt>
                <c:pt idx="1">
                  <c:v>9.7567637503234526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50.347923681257015</c:v>
                </c:pt>
                <c:pt idx="1">
                  <c:v>59.559817141542794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8.8988651951614912</c:v>
                </c:pt>
                <c:pt idx="1">
                  <c:v>7.9324918777493449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24.584112732260881</c:v>
                </c:pt>
                <c:pt idx="1">
                  <c:v>20.872027831287195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042176"/>
        <c:axId val="139056256"/>
      </c:barChart>
      <c:catAx>
        <c:axId val="13904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56256"/>
        <c:crosses val="autoZero"/>
        <c:auto val="1"/>
        <c:lblAlgn val="ctr"/>
        <c:lblOffset val="100"/>
        <c:noMultiLvlLbl val="0"/>
      </c:catAx>
      <c:valAx>
        <c:axId val="1390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42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19.261753335827411</c:v>
                </c:pt>
                <c:pt idx="1">
                  <c:v>14.976567666254564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22.649956353660059</c:v>
                </c:pt>
                <c:pt idx="1">
                  <c:v>26.872430349903681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57.388701833146285</c:v>
                </c:pt>
                <c:pt idx="1">
                  <c:v>57.416405508754778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0.69958847736625518</c:v>
                </c:pt>
                <c:pt idx="1">
                  <c:v>0.73459647508697279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094656"/>
        <c:axId val="139125120"/>
      </c:barChart>
      <c:catAx>
        <c:axId val="13909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25120"/>
        <c:crosses val="autoZero"/>
        <c:auto val="1"/>
        <c:lblAlgn val="ctr"/>
        <c:lblOffset val="100"/>
        <c:noMultiLvlLbl val="0"/>
      </c:catAx>
      <c:valAx>
        <c:axId val="139125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94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</c:v>
                </c:pt>
                <c:pt idx="1">
                  <c:v>9</c:v>
                </c:pt>
                <c:pt idx="2">
                  <c:v>66</c:v>
                </c:pt>
                <c:pt idx="3">
                  <c:v>79</c:v>
                </c:pt>
                <c:pt idx="4">
                  <c:v>89</c:v>
                </c:pt>
                <c:pt idx="5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13</c:v>
                </c:pt>
                <c:pt idx="1">
                  <c:v>8</c:v>
                </c:pt>
                <c:pt idx="2">
                  <c:v>55</c:v>
                </c:pt>
                <c:pt idx="3">
                  <c:v>52</c:v>
                </c:pt>
                <c:pt idx="4">
                  <c:v>39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9163904"/>
        <c:axId val="139169792"/>
      </c:barChart>
      <c:catAx>
        <c:axId val="13916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69792"/>
        <c:crosses val="autoZero"/>
        <c:auto val="1"/>
        <c:lblAlgn val="ctr"/>
        <c:lblOffset val="100"/>
        <c:noMultiLvlLbl val="0"/>
      </c:catAx>
      <c:valAx>
        <c:axId val="13916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6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226</c:v>
                </c:pt>
                <c:pt idx="1">
                  <c:v>480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195</c:v>
                </c:pt>
                <c:pt idx="1">
                  <c:v>672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32896"/>
        <c:axId val="133234688"/>
      </c:barChart>
      <c:catAx>
        <c:axId val="13323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234688"/>
        <c:crosses val="autoZero"/>
        <c:auto val="1"/>
        <c:lblAlgn val="ctr"/>
        <c:lblOffset val="100"/>
        <c:noMultiLvlLbl val="0"/>
      </c:catAx>
      <c:valAx>
        <c:axId val="13323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3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0.57999999999999996</c:v>
                </c:pt>
                <c:pt idx="1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9193728"/>
        <c:axId val="139211904"/>
      </c:barChart>
      <c:catAx>
        <c:axId val="139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11904"/>
        <c:crosses val="autoZero"/>
        <c:auto val="1"/>
        <c:lblAlgn val="ctr"/>
        <c:lblOffset val="100"/>
        <c:noMultiLvlLbl val="0"/>
      </c:catAx>
      <c:valAx>
        <c:axId val="13921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9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50</c:v>
                </c:pt>
                <c:pt idx="1">
                  <c:v>59.143155694879837</c:v>
                </c:pt>
                <c:pt idx="2">
                  <c:v>18.160919540229887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50</c:v>
                </c:pt>
                <c:pt idx="1">
                  <c:v>40.856844305120163</c:v>
                </c:pt>
                <c:pt idx="2">
                  <c:v>81.839080459770116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254400"/>
        <c:axId val="139399552"/>
      </c:barChart>
      <c:catAx>
        <c:axId val="13925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99552"/>
        <c:crosses val="autoZero"/>
        <c:auto val="1"/>
        <c:lblAlgn val="ctr"/>
        <c:lblOffset val="100"/>
        <c:noMultiLvlLbl val="0"/>
      </c:catAx>
      <c:valAx>
        <c:axId val="13939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54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870</c:v>
                </c:pt>
                <c:pt idx="1">
                  <c:v>939</c:v>
                </c:pt>
                <c:pt idx="2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977</c:v>
                </c:pt>
                <c:pt idx="1">
                  <c:v>994</c:v>
                </c:pt>
                <c:pt idx="2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462912"/>
        <c:axId val="139481088"/>
      </c:barChart>
      <c:catAx>
        <c:axId val="1394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81088"/>
        <c:crosses val="autoZero"/>
        <c:auto val="1"/>
        <c:lblAlgn val="ctr"/>
        <c:lblOffset val="100"/>
        <c:noMultiLvlLbl val="0"/>
      </c:catAx>
      <c:valAx>
        <c:axId val="13948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462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1263</c:v>
                </c:pt>
                <c:pt idx="1">
                  <c:v>1425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1290</c:v>
                </c:pt>
                <c:pt idx="1">
                  <c:v>1556</c:v>
                </c:pt>
                <c:pt idx="2">
                  <c:v>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519872"/>
        <c:axId val="139521408"/>
      </c:barChart>
      <c:catAx>
        <c:axId val="1395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21408"/>
        <c:crosses val="autoZero"/>
        <c:auto val="1"/>
        <c:lblAlgn val="ctr"/>
        <c:lblOffset val="100"/>
        <c:noMultiLvlLbl val="0"/>
      </c:catAx>
      <c:valAx>
        <c:axId val="1395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519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19.713792252652357</c:v>
                </c:pt>
                <c:pt idx="1">
                  <c:v>31.622377201947931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26.84431285467555</c:v>
                </c:pt>
                <c:pt idx="1">
                  <c:v>26.289605002104249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19.664446089316556</c:v>
                </c:pt>
                <c:pt idx="1">
                  <c:v>18.66169662718692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18.578830495928941</c:v>
                </c:pt>
                <c:pt idx="1">
                  <c:v>15.410629471532495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8.5862324204293117</c:v>
                </c:pt>
                <c:pt idx="1">
                  <c:v>5.0532074791077974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6.6123858869972869</c:v>
                </c:pt>
                <c:pt idx="1">
                  <c:v>2.9624842181206033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9702272"/>
        <c:axId val="139703808"/>
      </c:barChart>
      <c:catAx>
        <c:axId val="13970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703808"/>
        <c:crosses val="autoZero"/>
        <c:auto val="1"/>
        <c:lblAlgn val="ctr"/>
        <c:lblOffset val="100"/>
        <c:noMultiLvlLbl val="0"/>
      </c:catAx>
      <c:valAx>
        <c:axId val="1397038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02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52.51</c:v>
                </c:pt>
                <c:pt idx="1">
                  <c:v>39.78</c:v>
                </c:pt>
                <c:pt idx="2">
                  <c:v>6.33</c:v>
                </c:pt>
                <c:pt idx="3">
                  <c:v>1.07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54.24</c:v>
                </c:pt>
                <c:pt idx="1">
                  <c:v>36.74</c:v>
                </c:pt>
                <c:pt idx="2">
                  <c:v>7.3</c:v>
                </c:pt>
                <c:pt idx="3">
                  <c:v>1.29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0068352"/>
        <c:axId val="140069888"/>
      </c:barChart>
      <c:catAx>
        <c:axId val="1400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69888"/>
        <c:crosses val="autoZero"/>
        <c:auto val="1"/>
        <c:lblAlgn val="ctr"/>
        <c:lblOffset val="100"/>
        <c:noMultiLvlLbl val="0"/>
      </c:catAx>
      <c:valAx>
        <c:axId val="140069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683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75777</c:v>
                </c:pt>
                <c:pt idx="1">
                  <c:v>87698</c:v>
                </c:pt>
                <c:pt idx="2">
                  <c:v>101277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19424"/>
        <c:axId val="140125312"/>
      </c:barChart>
      <c:catAx>
        <c:axId val="14011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125312"/>
        <c:crosses val="autoZero"/>
        <c:auto val="1"/>
        <c:lblAlgn val="ctr"/>
        <c:lblOffset val="100"/>
        <c:noMultiLvlLbl val="0"/>
      </c:catAx>
      <c:valAx>
        <c:axId val="1401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11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32488</c:v>
                </c:pt>
                <c:pt idx="1">
                  <c:v>33586</c:v>
                </c:pt>
                <c:pt idx="2">
                  <c:v>34802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32339</c:v>
                </c:pt>
                <c:pt idx="1">
                  <c:v>33228</c:v>
                </c:pt>
                <c:pt idx="2">
                  <c:v>34053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67808"/>
        <c:axId val="139792768"/>
      </c:barChart>
      <c:catAx>
        <c:axId val="1401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92768"/>
        <c:crosses val="autoZero"/>
        <c:auto val="1"/>
        <c:lblAlgn val="ctr"/>
        <c:lblOffset val="100"/>
        <c:noMultiLvlLbl val="0"/>
      </c:catAx>
      <c:valAx>
        <c:axId val="13979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167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48.9</c:v>
                </c:pt>
                <c:pt idx="1">
                  <c:v>37.299999999999997</c:v>
                </c:pt>
                <c:pt idx="2">
                  <c:v>8.6999999999999993</c:v>
                </c:pt>
                <c:pt idx="3">
                  <c:v>5.1000000000000085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98.098125689084895</c:v>
                </c:pt>
                <c:pt idx="1">
                  <c:v>97.979214780600472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1.9018743109151046</c:v>
                </c:pt>
                <c:pt idx="1">
                  <c:v>2.0207852193995381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901184"/>
        <c:axId val="139907072"/>
      </c:barChart>
      <c:catAx>
        <c:axId val="13990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907072"/>
        <c:crosses val="autoZero"/>
        <c:auto val="1"/>
        <c:lblAlgn val="ctr"/>
        <c:lblOffset val="100"/>
        <c:noMultiLvlLbl val="0"/>
      </c:catAx>
      <c:valAx>
        <c:axId val="1399070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9011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4895</c:v>
                </c:pt>
                <c:pt idx="1">
                  <c:v>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69376"/>
        <c:axId val="133270912"/>
      </c:barChart>
      <c:catAx>
        <c:axId val="13326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270912"/>
        <c:crosses val="autoZero"/>
        <c:auto val="1"/>
        <c:lblAlgn val="ctr"/>
        <c:lblOffset val="100"/>
        <c:noMultiLvlLbl val="0"/>
      </c:catAx>
      <c:valAx>
        <c:axId val="13327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6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2.6</c:v>
                </c:pt>
                <c:pt idx="1">
                  <c:v>6.4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932032"/>
        <c:axId val="139933568"/>
      </c:barChart>
      <c:catAx>
        <c:axId val="1399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33568"/>
        <c:crosses val="autoZero"/>
        <c:auto val="1"/>
        <c:lblAlgn val="ctr"/>
        <c:lblOffset val="100"/>
        <c:noMultiLvlLbl val="0"/>
      </c:catAx>
      <c:valAx>
        <c:axId val="13993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3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8.5</c:v>
                </c:pt>
                <c:pt idx="1">
                  <c:v>5.0999999999999996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954048"/>
        <c:axId val="139955584"/>
      </c:barChart>
      <c:catAx>
        <c:axId val="13995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55584"/>
        <c:crosses val="autoZero"/>
        <c:auto val="1"/>
        <c:lblAlgn val="ctr"/>
        <c:lblOffset val="100"/>
        <c:noMultiLvlLbl val="0"/>
      </c:catAx>
      <c:valAx>
        <c:axId val="13995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5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1.1499999999999999</c:v>
                </c:pt>
                <c:pt idx="1">
                  <c:v>2.13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1.02</c:v>
                </c:pt>
                <c:pt idx="1">
                  <c:v>2.0099999999999998</c:v>
                </c:pt>
                <c:pt idx="2">
                  <c:v>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227712"/>
        <c:axId val="140229248"/>
      </c:barChart>
      <c:catAx>
        <c:axId val="1402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29248"/>
        <c:crosses val="autoZero"/>
        <c:auto val="1"/>
        <c:lblAlgn val="ctr"/>
        <c:lblOffset val="100"/>
        <c:noMultiLvlLbl val="0"/>
      </c:catAx>
      <c:valAx>
        <c:axId val="1402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227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8997</c:v>
                </c:pt>
                <c:pt idx="1">
                  <c:v>11374</c:v>
                </c:pt>
                <c:pt idx="2">
                  <c:v>11542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10749</c:v>
                </c:pt>
                <c:pt idx="1">
                  <c:v>22815</c:v>
                </c:pt>
                <c:pt idx="2">
                  <c:v>40494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99744"/>
        <c:axId val="131201280"/>
      </c:barChart>
      <c:catAx>
        <c:axId val="13119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01280"/>
        <c:crosses val="autoZero"/>
        <c:auto val="1"/>
        <c:lblAlgn val="ctr"/>
        <c:lblOffset val="100"/>
        <c:noMultiLvlLbl val="0"/>
      </c:catAx>
      <c:valAx>
        <c:axId val="131201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9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17385</c:v>
                </c:pt>
                <c:pt idx="1">
                  <c:v>25975</c:v>
                </c:pt>
                <c:pt idx="2">
                  <c:v>48519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26917</c:v>
                </c:pt>
                <c:pt idx="1">
                  <c:v>72735</c:v>
                </c:pt>
                <c:pt idx="2">
                  <c:v>136584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575104"/>
        <c:axId val="140576640"/>
      </c:barChart>
      <c:catAx>
        <c:axId val="14057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76640"/>
        <c:crosses val="autoZero"/>
        <c:auto val="1"/>
        <c:lblAlgn val="ctr"/>
        <c:lblOffset val="100"/>
        <c:noMultiLvlLbl val="0"/>
      </c:catAx>
      <c:valAx>
        <c:axId val="140576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57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1.9</c:v>
                </c:pt>
                <c:pt idx="1">
                  <c:v>2.2999999999999998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3.2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611584"/>
        <c:axId val="140613120"/>
      </c:barChart>
      <c:catAx>
        <c:axId val="14061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13120"/>
        <c:crosses val="autoZero"/>
        <c:auto val="1"/>
        <c:lblAlgn val="ctr"/>
        <c:lblOffset val="100"/>
        <c:noMultiLvlLbl val="0"/>
      </c:catAx>
      <c:valAx>
        <c:axId val="140613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611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34.9</c:v>
                </c:pt>
                <c:pt idx="1">
                  <c:v>36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38.700000000000003</c:v>
                </c:pt>
                <c:pt idx="1">
                  <c:v>39.6</c:v>
                </c:pt>
                <c:pt idx="2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287360"/>
        <c:axId val="140297344"/>
      </c:barChart>
      <c:catAx>
        <c:axId val="14028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97344"/>
        <c:crosses val="autoZero"/>
        <c:auto val="1"/>
        <c:lblAlgn val="ctr"/>
        <c:lblOffset val="100"/>
        <c:noMultiLvlLbl val="0"/>
      </c:catAx>
      <c:valAx>
        <c:axId val="140297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87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53.53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05760"/>
        <c:axId val="140432128"/>
      </c:barChart>
      <c:catAx>
        <c:axId val="14040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32128"/>
        <c:crosses val="autoZero"/>
        <c:auto val="1"/>
        <c:lblAlgn val="ctr"/>
        <c:lblOffset val="100"/>
        <c:noMultiLvlLbl val="0"/>
      </c:catAx>
      <c:valAx>
        <c:axId val="14043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05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29</c:v>
                </c:pt>
                <c:pt idx="1">
                  <c:v>27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75392"/>
        <c:axId val="140485376"/>
      </c:barChart>
      <c:catAx>
        <c:axId val="1404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85376"/>
        <c:crosses val="autoZero"/>
        <c:auto val="1"/>
        <c:lblAlgn val="ctr"/>
        <c:lblOffset val="100"/>
        <c:noMultiLvlLbl val="0"/>
      </c:catAx>
      <c:valAx>
        <c:axId val="1404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75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93668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83989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152732</v>
      </c>
      <c r="C4" s="35">
        <v>72888</v>
      </c>
      <c r="D4" s="63">
        <v>79844</v>
      </c>
      <c r="E4" s="211"/>
    </row>
    <row r="5" spans="1:5" ht="30" x14ac:dyDescent="0.25">
      <c r="A5" s="201" t="s">
        <v>716</v>
      </c>
      <c r="B5" s="72">
        <v>201951</v>
      </c>
      <c r="C5" s="61">
        <v>96212</v>
      </c>
      <c r="D5" s="111">
        <v>105739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28312</v>
      </c>
      <c r="C4" s="71">
        <v>31189</v>
      </c>
    </row>
    <row r="5" spans="1:6" x14ac:dyDescent="0.25">
      <c r="A5" s="286" t="s">
        <v>719</v>
      </c>
      <c r="B5" s="214">
        <v>5932</v>
      </c>
      <c r="C5" s="214">
        <v>7704</v>
      </c>
    </row>
    <row r="6" spans="1:6" x14ac:dyDescent="0.25">
      <c r="A6" s="286" t="s">
        <v>720</v>
      </c>
      <c r="B6" s="214">
        <v>12061</v>
      </c>
      <c r="C6" s="214">
        <v>12936</v>
      </c>
    </row>
    <row r="7" spans="1:6" x14ac:dyDescent="0.25">
      <c r="A7" s="286" t="s">
        <v>721</v>
      </c>
      <c r="B7" s="214">
        <v>23180</v>
      </c>
      <c r="C7" s="214">
        <v>15348</v>
      </c>
    </row>
    <row r="8" spans="1:6" x14ac:dyDescent="0.25">
      <c r="A8" s="286" t="s">
        <v>722</v>
      </c>
      <c r="B8" s="214">
        <v>75</v>
      </c>
      <c r="C8" s="214">
        <v>149</v>
      </c>
    </row>
    <row r="9" spans="1:6" x14ac:dyDescent="0.25">
      <c r="A9" s="286" t="s">
        <v>723</v>
      </c>
      <c r="B9" s="214">
        <v>7076</v>
      </c>
      <c r="C9" s="214">
        <v>6452</v>
      </c>
    </row>
    <row r="10" spans="1:6" ht="30" x14ac:dyDescent="0.25">
      <c r="A10" s="293" t="s">
        <v>724</v>
      </c>
      <c r="B10" s="214">
        <v>8021</v>
      </c>
      <c r="C10" s="214">
        <v>1011</v>
      </c>
    </row>
    <row r="11" spans="1:6" x14ac:dyDescent="0.25">
      <c r="A11" s="286" t="s">
        <v>887</v>
      </c>
      <c r="B11" s="214">
        <v>3375</v>
      </c>
      <c r="C11" s="214">
        <v>5349</v>
      </c>
    </row>
    <row r="12" spans="1:6" x14ac:dyDescent="0.25">
      <c r="A12" s="294" t="s">
        <v>16</v>
      </c>
      <c r="B12" s="1">
        <f>SUM(B4:B11)</f>
        <v>88032</v>
      </c>
      <c r="C12" s="1">
        <f>SUM(C4:C11)</f>
        <v>80138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36759</v>
      </c>
      <c r="C19" s="71">
        <v>37438</v>
      </c>
    </row>
    <row r="20" spans="1:3" x14ac:dyDescent="0.25">
      <c r="A20" s="286" t="s">
        <v>719</v>
      </c>
      <c r="B20" s="214">
        <v>3188</v>
      </c>
      <c r="C20" s="214">
        <v>3461</v>
      </c>
    </row>
    <row r="21" spans="1:3" x14ac:dyDescent="0.25">
      <c r="A21" s="286" t="s">
        <v>720</v>
      </c>
      <c r="B21" s="214">
        <v>13595</v>
      </c>
      <c r="C21" s="214">
        <v>14561</v>
      </c>
    </row>
    <row r="22" spans="1:3" x14ac:dyDescent="0.25">
      <c r="A22" s="286" t="s">
        <v>721</v>
      </c>
      <c r="B22" s="214">
        <v>23499</v>
      </c>
      <c r="C22" s="214">
        <v>15505</v>
      </c>
    </row>
    <row r="23" spans="1:3" x14ac:dyDescent="0.25">
      <c r="A23" s="286" t="s">
        <v>722</v>
      </c>
      <c r="B23" s="214">
        <v>75</v>
      </c>
      <c r="C23" s="214">
        <v>132</v>
      </c>
    </row>
    <row r="24" spans="1:3" x14ac:dyDescent="0.25">
      <c r="A24" s="286" t="s">
        <v>723</v>
      </c>
      <c r="B24" s="214">
        <v>6118</v>
      </c>
      <c r="C24" s="214">
        <v>5384</v>
      </c>
    </row>
    <row r="25" spans="1:3" ht="30" x14ac:dyDescent="0.25">
      <c r="A25" s="293" t="s">
        <v>724</v>
      </c>
      <c r="B25" s="214">
        <v>5973</v>
      </c>
      <c r="C25" s="214">
        <v>1128</v>
      </c>
    </row>
    <row r="26" spans="1:3" x14ac:dyDescent="0.25">
      <c r="A26" s="286" t="s">
        <v>887</v>
      </c>
      <c r="B26" s="214">
        <v>4578</v>
      </c>
      <c r="C26" s="214">
        <v>6514</v>
      </c>
    </row>
    <row r="27" spans="1:3" x14ac:dyDescent="0.25">
      <c r="A27" s="294" t="s">
        <v>16</v>
      </c>
      <c r="B27" s="1">
        <f>SUM(B19:B26)</f>
        <v>93785</v>
      </c>
      <c r="C27" s="1">
        <f>SUM(C19:C26)</f>
        <v>84123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76.33</v>
      </c>
      <c r="C4" s="1018">
        <v>73.52</v>
      </c>
      <c r="D4" s="1018">
        <v>79.02</v>
      </c>
      <c r="E4" s="1019">
        <v>1178</v>
      </c>
      <c r="F4" s="1019">
        <v>122</v>
      </c>
      <c r="G4" s="1020">
        <v>42</v>
      </c>
      <c r="H4" s="1021">
        <v>40.200000000000003</v>
      </c>
      <c r="I4" s="1022">
        <v>43.6</v>
      </c>
      <c r="J4" s="1019">
        <v>8.5</v>
      </c>
    </row>
    <row r="5" spans="1:12" x14ac:dyDescent="0.25">
      <c r="A5" s="498">
        <v>2021</v>
      </c>
      <c r="B5" s="757">
        <v>75.069999999999993</v>
      </c>
      <c r="C5" s="758">
        <v>71.87</v>
      </c>
      <c r="D5" s="758">
        <v>78.14</v>
      </c>
      <c r="E5" s="1023">
        <v>1182</v>
      </c>
      <c r="F5" s="1023">
        <v>120.4</v>
      </c>
      <c r="G5" s="1024">
        <v>41.9</v>
      </c>
      <c r="H5" s="1025">
        <v>40.1</v>
      </c>
      <c r="I5" s="1026">
        <v>43.6</v>
      </c>
      <c r="J5" s="1023">
        <v>5.0999999999999996</v>
      </c>
    </row>
    <row r="6" spans="1:12" x14ac:dyDescent="0.25">
      <c r="A6" s="499">
        <v>2022</v>
      </c>
      <c r="B6" s="1011">
        <v>75.010000000000005</v>
      </c>
      <c r="C6" s="1012">
        <v>71.84</v>
      </c>
      <c r="D6" s="1012">
        <v>78.06</v>
      </c>
      <c r="E6" s="1013">
        <v>1184</v>
      </c>
      <c r="F6" s="1013">
        <v>124.4</v>
      </c>
      <c r="G6" s="1014">
        <v>42.3</v>
      </c>
      <c r="H6" s="1015">
        <v>40.5</v>
      </c>
      <c r="I6" s="1016">
        <v>43.9</v>
      </c>
      <c r="J6" s="1013">
        <v>3.4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5.0999999999999996</v>
      </c>
    </row>
    <row r="13" spans="1:12" x14ac:dyDescent="0.25">
      <c r="A13" s="633">
        <f t="shared" si="0"/>
        <v>2022</v>
      </c>
      <c r="B13" s="627">
        <f t="shared" si="1"/>
        <v>3.4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67563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68855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38.799999999999997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101277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4720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65281</v>
      </c>
      <c r="C5" s="70">
        <v>64827</v>
      </c>
      <c r="D5" s="55">
        <v>32339</v>
      </c>
      <c r="E5" s="110">
        <v>32488</v>
      </c>
      <c r="F5" s="55">
        <v>36.700000000000003</v>
      </c>
      <c r="G5" s="55">
        <v>38.700000000000003</v>
      </c>
      <c r="H5" s="110">
        <v>34.9</v>
      </c>
      <c r="I5" s="55"/>
      <c r="J5" s="70"/>
      <c r="K5" s="55"/>
      <c r="L5" s="55"/>
      <c r="M5" s="71">
        <v>38</v>
      </c>
      <c r="N5" s="71">
        <v>29</v>
      </c>
      <c r="O5" s="71">
        <v>45</v>
      </c>
    </row>
    <row r="6" spans="1:16" x14ac:dyDescent="0.25">
      <c r="A6" s="215">
        <v>2021</v>
      </c>
      <c r="B6" s="212">
        <v>66682</v>
      </c>
      <c r="C6" s="212">
        <v>66814</v>
      </c>
      <c r="D6" s="58">
        <v>33228</v>
      </c>
      <c r="E6" s="160">
        <v>33586</v>
      </c>
      <c r="F6" s="58">
        <v>37.700000000000003</v>
      </c>
      <c r="G6" s="58">
        <v>39.6</v>
      </c>
      <c r="H6" s="160">
        <v>36</v>
      </c>
      <c r="I6" s="58">
        <v>75777</v>
      </c>
      <c r="J6" s="212">
        <v>6354</v>
      </c>
      <c r="K6" s="58">
        <v>2264</v>
      </c>
      <c r="L6" s="58">
        <v>4090</v>
      </c>
      <c r="M6" s="214">
        <v>36</v>
      </c>
      <c r="N6" s="214">
        <v>27</v>
      </c>
      <c r="O6" s="214">
        <v>44</v>
      </c>
    </row>
    <row r="7" spans="1:16" x14ac:dyDescent="0.25">
      <c r="A7" s="229">
        <v>2022</v>
      </c>
      <c r="B7" s="167">
        <v>67563</v>
      </c>
      <c r="C7" s="167">
        <v>68855</v>
      </c>
      <c r="D7" s="94">
        <v>34053</v>
      </c>
      <c r="E7" s="169">
        <v>34802</v>
      </c>
      <c r="F7" s="94">
        <v>38.799999999999997</v>
      </c>
      <c r="G7" s="58">
        <v>40.5</v>
      </c>
      <c r="H7" s="160">
        <v>37.200000000000003</v>
      </c>
      <c r="I7" s="94">
        <v>87698</v>
      </c>
      <c r="J7" s="167">
        <v>5509</v>
      </c>
      <c r="K7" s="94">
        <v>1952</v>
      </c>
      <c r="L7" s="94">
        <v>3557</v>
      </c>
      <c r="M7" s="214">
        <v>31</v>
      </c>
      <c r="N7" s="214">
        <v>23</v>
      </c>
      <c r="O7" s="214">
        <v>38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101277</v>
      </c>
      <c r="J8" s="1072">
        <v>4720</v>
      </c>
      <c r="K8" s="1073">
        <v>1733</v>
      </c>
      <c r="L8" s="1073">
        <v>2987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75777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87698</v>
      </c>
      <c r="F14" s="514">
        <f>A5</f>
        <v>2020</v>
      </c>
      <c r="G14" s="310">
        <f>IF(ISBLANK(E5),"",E5)</f>
        <v>32488</v>
      </c>
      <c r="H14" s="310">
        <f>IF(ISBLANK(D5),"",D5)</f>
        <v>32339</v>
      </c>
      <c r="K14" s="514">
        <f>A6</f>
        <v>2021</v>
      </c>
      <c r="L14" s="310">
        <f>IF(ISBLANK(L6),"",L6)</f>
        <v>4090</v>
      </c>
      <c r="M14" s="310">
        <f>IF(ISBLANK(K6),"",K6)</f>
        <v>2264</v>
      </c>
    </row>
    <row r="15" spans="1:16" x14ac:dyDescent="0.25">
      <c r="A15" s="481">
        <f>A8</f>
        <v>2023</v>
      </c>
      <c r="B15" s="311">
        <f t="shared" si="0"/>
        <v>101277</v>
      </c>
      <c r="F15" s="486">
        <f t="shared" ref="F15:F16" si="1">A6</f>
        <v>2021</v>
      </c>
      <c r="G15" s="479">
        <f t="shared" ref="G15:G16" si="2">IF(ISBLANK(E6),"",E6)</f>
        <v>33586</v>
      </c>
      <c r="H15" s="479">
        <f t="shared" ref="H15:H16" si="3">IF(ISBLANK(D6),"",D6)</f>
        <v>33228</v>
      </c>
      <c r="K15" s="486">
        <f>A7</f>
        <v>2022</v>
      </c>
      <c r="L15" s="479">
        <f t="shared" ref="L15:L16" si="4">IF(ISBLANK(L7),"",L7)</f>
        <v>3557</v>
      </c>
      <c r="M15" s="479">
        <f t="shared" ref="M15:M16" si="5">IF(ISBLANK(K7),"",K7)</f>
        <v>1952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34802</v>
      </c>
      <c r="H16" s="311">
        <f t="shared" si="3"/>
        <v>34053</v>
      </c>
      <c r="K16" s="481">
        <f>A8</f>
        <v>2023</v>
      </c>
      <c r="L16" s="311">
        <f t="shared" si="4"/>
        <v>2987</v>
      </c>
      <c r="M16" s="311">
        <f t="shared" si="5"/>
        <v>1733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65281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66682</v>
      </c>
      <c r="C21" s="373"/>
      <c r="D21" s="197"/>
      <c r="F21" s="514">
        <f>A5</f>
        <v>2020</v>
      </c>
      <c r="G21" s="310">
        <f>IF(ISBLANK(E5),"",E5)</f>
        <v>32488</v>
      </c>
      <c r="H21" s="310">
        <f>IF(ISBLANK(D5),"",D5)</f>
        <v>32339</v>
      </c>
      <c r="K21" s="514">
        <f>A6</f>
        <v>2021</v>
      </c>
      <c r="L21" s="310">
        <f>IF(ISBLANK(L6),"",L6)</f>
        <v>4090</v>
      </c>
      <c r="M21" s="310">
        <f>IF(ISBLANK(K6),"",K6)</f>
        <v>2264</v>
      </c>
    </row>
    <row r="22" spans="1:15" x14ac:dyDescent="0.25">
      <c r="A22" s="481">
        <f t="shared" si="6"/>
        <v>2022</v>
      </c>
      <c r="B22" s="311">
        <f t="shared" si="7"/>
        <v>67563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33586</v>
      </c>
      <c r="H22" s="479">
        <f t="shared" ref="H22:H23" si="10">IF(ISBLANK(D6),"",D6)</f>
        <v>33228</v>
      </c>
      <c r="K22" s="486">
        <f>A7</f>
        <v>2022</v>
      </c>
      <c r="L22" s="479">
        <f>IF(ISBLANK(L7),"",L7)</f>
        <v>3557</v>
      </c>
      <c r="M22" s="479">
        <f>IF(ISBLANK(K7),"",K7)</f>
        <v>1952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34802</v>
      </c>
      <c r="H23" s="311">
        <f t="shared" si="10"/>
        <v>34053</v>
      </c>
      <c r="K23" s="481">
        <f>A8</f>
        <v>2023</v>
      </c>
      <c r="L23" s="311">
        <f>IF(ISBLANK(L8),"",L8)</f>
        <v>2987</v>
      </c>
      <c r="M23" s="311">
        <f>IF(ISBLANK(K8),"",K8)</f>
        <v>1733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65281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66682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67563</v>
      </c>
      <c r="C28" s="373"/>
      <c r="D28" s="197"/>
      <c r="F28" s="514">
        <f>A5</f>
        <v>2020</v>
      </c>
      <c r="G28" s="310">
        <f>IF(ISBLANK(H5),"",H5)</f>
        <v>34.9</v>
      </c>
      <c r="H28" s="310">
        <f>IF(ISBLANK(G5),"",G5)</f>
        <v>38.700000000000003</v>
      </c>
      <c r="K28" s="514">
        <f>A5</f>
        <v>2020</v>
      </c>
      <c r="L28" s="310">
        <f>IF(ISBLANK(O5),"",O5)</f>
        <v>45</v>
      </c>
      <c r="M28" s="310">
        <f>IF(ISBLANK(N5),"",N5)</f>
        <v>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36</v>
      </c>
      <c r="H29" s="479">
        <f t="shared" ref="H29:H30" si="15">IF(ISBLANK(G6),"",G6)</f>
        <v>39.6</v>
      </c>
      <c r="K29" s="486">
        <f t="shared" ref="K29:K30" si="16">A6</f>
        <v>2021</v>
      </c>
      <c r="L29" s="479">
        <f t="shared" ref="L29:L30" si="17">IF(ISBLANK(O6),"",O6)</f>
        <v>44</v>
      </c>
      <c r="M29" s="479">
        <f t="shared" ref="M29:M30" si="18">IF(ISBLANK(N6),"",N6)</f>
        <v>27</v>
      </c>
    </row>
    <row r="30" spans="1:15" x14ac:dyDescent="0.25">
      <c r="F30" s="481">
        <f t="shared" si="13"/>
        <v>2022</v>
      </c>
      <c r="G30" s="311">
        <f t="shared" si="14"/>
        <v>37.200000000000003</v>
      </c>
      <c r="H30" s="311">
        <f t="shared" si="15"/>
        <v>40.5</v>
      </c>
      <c r="K30" s="481">
        <f t="shared" si="16"/>
        <v>2022</v>
      </c>
      <c r="L30" s="311">
        <f t="shared" si="17"/>
        <v>38</v>
      </c>
      <c r="M30" s="311">
        <f t="shared" si="18"/>
        <v>23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34.9</v>
      </c>
      <c r="H35" s="310">
        <f>IF(ISBLANK(G5),"",G5)</f>
        <v>38.700000000000003</v>
      </c>
      <c r="K35" s="514">
        <f>A5</f>
        <v>2020</v>
      </c>
      <c r="L35" s="310">
        <f>IF(ISBLANK(O5),"",O5)</f>
        <v>45</v>
      </c>
      <c r="M35" s="310">
        <f>IF(ISBLANK(N5),"",N5)</f>
        <v>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36</v>
      </c>
      <c r="H36" s="479">
        <f t="shared" ref="H36:H37" si="21">IF(ISBLANK(G6),"",G6)</f>
        <v>39.6</v>
      </c>
      <c r="K36" s="486">
        <f t="shared" ref="K36:K37" si="22">A6</f>
        <v>2021</v>
      </c>
      <c r="L36" s="479">
        <f t="shared" ref="L36:L37" si="23">IF(ISBLANK(O6),"",O6)</f>
        <v>44</v>
      </c>
      <c r="M36" s="479">
        <f t="shared" ref="M36:M37" si="24">IF(ISBLANK(N6),"",N6)</f>
        <v>27</v>
      </c>
    </row>
    <row r="37" spans="6:15" x14ac:dyDescent="0.25">
      <c r="F37" s="481">
        <f t="shared" si="19"/>
        <v>2022</v>
      </c>
      <c r="G37" s="311">
        <f t="shared" si="20"/>
        <v>37.200000000000003</v>
      </c>
      <c r="H37" s="311">
        <f t="shared" si="21"/>
        <v>40.5</v>
      </c>
      <c r="K37" s="481">
        <f t="shared" si="22"/>
        <v>2022</v>
      </c>
      <c r="L37" s="311">
        <f t="shared" si="23"/>
        <v>38</v>
      </c>
      <c r="M37" s="311">
        <f t="shared" si="24"/>
        <v>23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12.2</v>
      </c>
      <c r="C6" s="35">
        <v>12.9</v>
      </c>
      <c r="D6" s="63">
        <v>11.9</v>
      </c>
      <c r="E6" s="35">
        <v>54.7</v>
      </c>
      <c r="F6" s="35">
        <v>48.5</v>
      </c>
      <c r="G6" s="35">
        <v>58.2</v>
      </c>
      <c r="H6" s="292">
        <v>33.1</v>
      </c>
      <c r="I6" s="35">
        <v>38.700000000000003</v>
      </c>
      <c r="J6" s="63">
        <v>29.9</v>
      </c>
      <c r="M6" s="127" t="s">
        <v>16</v>
      </c>
      <c r="N6" s="935">
        <f>IF(ISBLANK(B8),"",B8)</f>
        <v>11.1</v>
      </c>
      <c r="O6" s="935">
        <f>IF(ISBLANK(E8),"",E8)</f>
        <v>52.5</v>
      </c>
      <c r="P6" s="128">
        <f>IF(ISBLANK(H8),"",H8)</f>
        <v>36.4</v>
      </c>
    </row>
    <row r="7" spans="1:19" x14ac:dyDescent="0.25">
      <c r="A7" s="286">
        <v>2022</v>
      </c>
      <c r="B7" s="167">
        <v>12.2</v>
      </c>
      <c r="C7" s="94">
        <v>12.2</v>
      </c>
      <c r="D7" s="169">
        <v>12.2</v>
      </c>
      <c r="E7" s="94">
        <v>53.4</v>
      </c>
      <c r="F7" s="94">
        <v>48</v>
      </c>
      <c r="G7" s="94">
        <v>56.4</v>
      </c>
      <c r="H7" s="167">
        <v>34.299999999999997</v>
      </c>
      <c r="I7" s="94">
        <v>39.799999999999997</v>
      </c>
      <c r="J7" s="169">
        <v>31.3</v>
      </c>
    </row>
    <row r="8" spans="1:19" x14ac:dyDescent="0.25">
      <c r="A8" s="218">
        <v>2023</v>
      </c>
      <c r="B8" s="167">
        <v>11.1</v>
      </c>
      <c r="C8" s="94">
        <v>11.5</v>
      </c>
      <c r="D8" s="169">
        <v>10.9</v>
      </c>
      <c r="E8" s="94">
        <v>52.5</v>
      </c>
      <c r="F8" s="94">
        <v>47.1</v>
      </c>
      <c r="G8" s="94">
        <v>55.6</v>
      </c>
      <c r="H8" s="167">
        <v>36.4</v>
      </c>
      <c r="I8" s="94">
        <v>41.3</v>
      </c>
      <c r="J8" s="169">
        <v>33.5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10.9</v>
      </c>
      <c r="O12" s="936">
        <f>IF(ISBLANK(G8),"",G8)</f>
        <v>55.6</v>
      </c>
      <c r="P12" s="938">
        <f>IF(ISBLANK(J8),"",J8)</f>
        <v>33.5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11.5</v>
      </c>
      <c r="O13" s="937">
        <f>IF(ISBLANK(F8),"",F8)</f>
        <v>47.1</v>
      </c>
      <c r="P13" s="939">
        <f>IF(ISBLANK(I8),"",I8)</f>
        <v>41.3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11.1</v>
      </c>
      <c r="O20" s="935">
        <f>IF(ISBLANK(E8),"",E8)</f>
        <v>52.5</v>
      </c>
      <c r="P20" s="940">
        <f>IF(ISBLANK(H8),"",H8)</f>
        <v>36.4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10.9</v>
      </c>
      <c r="O24" s="936">
        <f>IF(ISBLANK(G8),"",G8)</f>
        <v>55.6</v>
      </c>
      <c r="P24" s="938">
        <f>IF(ISBLANK(J8),"",J8)</f>
        <v>33.5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11.5</v>
      </c>
      <c r="O25" s="937">
        <f>IF(ISBLANK(F8),"",F8)</f>
        <v>47.1</v>
      </c>
      <c r="P25" s="939">
        <f>IF(ISBLANK(I8),"",I8)</f>
        <v>41.3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1063345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5985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1037023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5837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19035180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107146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5979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308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424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9293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532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959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2726566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45.3</v>
      </c>
      <c r="E20" s="600">
        <v>47.7</v>
      </c>
      <c r="F20" s="600">
        <v>48.9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33</v>
      </c>
      <c r="E21" s="751">
        <v>38</v>
      </c>
      <c r="F21" s="751">
        <v>37.299999999999997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15.9</v>
      </c>
      <c r="E22" s="752">
        <v>9.3000000000000007</v>
      </c>
      <c r="F22" s="752">
        <v>8.6999999999999993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48.9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8.6999999999999993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5.1000000000000085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48.9</v>
      </c>
      <c r="C30" s="204" t="s">
        <v>493</v>
      </c>
    </row>
    <row r="31" spans="1:11" x14ac:dyDescent="0.25">
      <c r="A31" s="698" t="s">
        <v>1430</v>
      </c>
      <c r="B31" s="734">
        <f>F21</f>
        <v>37.299999999999997</v>
      </c>
    </row>
    <row r="32" spans="1:11" x14ac:dyDescent="0.25">
      <c r="A32" s="698" t="s">
        <v>1431</v>
      </c>
      <c r="B32" s="734">
        <f>F22</f>
        <v>8.6999999999999993</v>
      </c>
    </row>
    <row r="33" spans="1:2" x14ac:dyDescent="0.25">
      <c r="A33" s="699" t="s">
        <v>1432</v>
      </c>
      <c r="B33" s="732">
        <f>100-(B30+B31+B32)</f>
        <v>5.1000000000000085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5895</v>
      </c>
      <c r="C4" s="71">
        <v>292</v>
      </c>
      <c r="D4" s="71">
        <v>422</v>
      </c>
      <c r="G4" s="217">
        <f>A4</f>
        <v>2021</v>
      </c>
      <c r="H4" s="289">
        <f>IF(ISBLANK(C4),"",C4)</f>
        <v>292</v>
      </c>
      <c r="I4" s="289">
        <f>IF(ISBLANK(D4),"",D4)</f>
        <v>422</v>
      </c>
    </row>
    <row r="5" spans="1:9" x14ac:dyDescent="0.25">
      <c r="A5" s="286">
        <v>2022</v>
      </c>
      <c r="B5" s="214">
        <v>5920</v>
      </c>
      <c r="C5" s="214">
        <v>376</v>
      </c>
      <c r="D5" s="214">
        <v>486</v>
      </c>
      <c r="G5" s="286">
        <f t="shared" ref="G5:G6" si="0">A5</f>
        <v>2022</v>
      </c>
      <c r="H5" s="290">
        <f t="shared" ref="H5:H6" si="1">IF(ISBLANK(C5),"",C5)</f>
        <v>376</v>
      </c>
      <c r="I5" s="290">
        <f t="shared" ref="I5:I6" si="2">IF(ISBLANK(D5),"",D5)</f>
        <v>486</v>
      </c>
    </row>
    <row r="6" spans="1:9" x14ac:dyDescent="0.25">
      <c r="A6" s="218">
        <v>2023</v>
      </c>
      <c r="B6" s="168">
        <v>5979</v>
      </c>
      <c r="C6" s="168">
        <v>308</v>
      </c>
      <c r="D6" s="168">
        <v>424</v>
      </c>
      <c r="G6" s="219">
        <f t="shared" si="0"/>
        <v>2023</v>
      </c>
      <c r="H6" s="291">
        <f t="shared" si="1"/>
        <v>308</v>
      </c>
      <c r="I6" s="291">
        <f t="shared" si="2"/>
        <v>424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292</v>
      </c>
      <c r="I12" s="289">
        <f>IF(ISBLANK(D4),"",D4)</f>
        <v>422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376</v>
      </c>
      <c r="I13" s="290">
        <f t="shared" si="4"/>
        <v>486</v>
      </c>
    </row>
    <row r="14" spans="1:9" x14ac:dyDescent="0.25">
      <c r="G14" s="219">
        <f t="shared" si="3"/>
        <v>2023</v>
      </c>
      <c r="H14" s="291">
        <f t="shared" ref="H14:I14" si="5">IF(ISBLANK(C6),"",C6)</f>
        <v>308</v>
      </c>
      <c r="I14" s="291">
        <f t="shared" si="5"/>
        <v>424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8355</v>
      </c>
      <c r="C23" s="71">
        <v>484</v>
      </c>
      <c r="D23" s="71">
        <v>834</v>
      </c>
      <c r="G23" s="217">
        <f>A23</f>
        <v>2021</v>
      </c>
      <c r="H23" s="289">
        <f>IF(ISBLANK(C23),"",C23)</f>
        <v>484</v>
      </c>
      <c r="I23" s="289">
        <f>IF(ISBLANK(D23),"",D23)</f>
        <v>834</v>
      </c>
    </row>
    <row r="24" spans="1:13" x14ac:dyDescent="0.25">
      <c r="A24" s="286">
        <v>2022</v>
      </c>
      <c r="B24" s="214">
        <v>8871</v>
      </c>
      <c r="C24" s="214">
        <v>520</v>
      </c>
      <c r="D24" s="214">
        <v>1023</v>
      </c>
      <c r="G24" s="286">
        <f t="shared" ref="G24:G25" si="6">A24</f>
        <v>2022</v>
      </c>
      <c r="H24" s="290">
        <f t="shared" ref="H24:H25" si="7">IF(ISBLANK(C24),"",C24)</f>
        <v>520</v>
      </c>
      <c r="I24" s="290">
        <f t="shared" ref="I24:I25" si="8">IF(ISBLANK(D24),"",D24)</f>
        <v>1023</v>
      </c>
    </row>
    <row r="25" spans="1:13" x14ac:dyDescent="0.25">
      <c r="A25" s="218">
        <v>2023</v>
      </c>
      <c r="B25" s="168">
        <v>9293</v>
      </c>
      <c r="C25" s="168">
        <v>532</v>
      </c>
      <c r="D25" s="168">
        <v>959</v>
      </c>
      <c r="G25" s="219">
        <f t="shared" si="6"/>
        <v>2023</v>
      </c>
      <c r="H25" s="291">
        <f t="shared" si="7"/>
        <v>532</v>
      </c>
      <c r="I25" s="291">
        <f t="shared" si="8"/>
        <v>959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484</v>
      </c>
      <c r="I31" s="289">
        <f>IF(ISBLANK(D23),"",D23)</f>
        <v>834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520</v>
      </c>
      <c r="I32" s="290">
        <f t="shared" si="10"/>
        <v>1023</v>
      </c>
    </row>
    <row r="33" spans="7:9" x14ac:dyDescent="0.25">
      <c r="G33" s="219">
        <f t="shared" si="9"/>
        <v>2023</v>
      </c>
      <c r="H33" s="291">
        <f t="shared" ref="H33:I33" si="11">IF(ISBLANK(C25),"",C25)</f>
        <v>532</v>
      </c>
      <c r="I33" s="291">
        <f t="shared" si="11"/>
        <v>959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7154237</v>
      </c>
      <c r="C4" s="1077">
        <v>40492</v>
      </c>
      <c r="D4" s="110">
        <v>5203634</v>
      </c>
      <c r="E4" s="70">
        <v>29452</v>
      </c>
      <c r="F4" s="1076">
        <v>2507855</v>
      </c>
      <c r="G4" s="70">
        <v>14194</v>
      </c>
      <c r="H4" s="1078">
        <v>15784219</v>
      </c>
      <c r="I4" s="1077">
        <v>89336</v>
      </c>
    </row>
    <row r="5" spans="1:9" x14ac:dyDescent="0.25">
      <c r="A5" s="587">
        <v>2021</v>
      </c>
      <c r="B5" s="1079">
        <v>7942027</v>
      </c>
      <c r="C5" s="1080">
        <v>44804</v>
      </c>
      <c r="D5" s="160">
        <v>6322606</v>
      </c>
      <c r="E5" s="212">
        <v>35668</v>
      </c>
      <c r="F5" s="1079">
        <v>1547340</v>
      </c>
      <c r="G5" s="212">
        <v>8729</v>
      </c>
      <c r="H5" s="1081">
        <v>16656144</v>
      </c>
      <c r="I5" s="1080">
        <v>93963</v>
      </c>
    </row>
    <row r="6" spans="1:9" x14ac:dyDescent="0.25">
      <c r="A6" s="588">
        <v>2022</v>
      </c>
      <c r="B6" s="1082">
        <v>9314067</v>
      </c>
      <c r="C6" s="1083">
        <v>52427</v>
      </c>
      <c r="D6" s="169">
        <v>7094326</v>
      </c>
      <c r="E6" s="167">
        <v>39933</v>
      </c>
      <c r="F6" s="1082">
        <v>1654619</v>
      </c>
      <c r="G6" s="167">
        <v>9314</v>
      </c>
      <c r="H6" s="1084">
        <v>19035180</v>
      </c>
      <c r="I6" s="1083">
        <v>107146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1520835</v>
      </c>
      <c r="C4" s="1076"/>
      <c r="D4" s="1077"/>
      <c r="E4" s="1076"/>
      <c r="F4" s="1077"/>
    </row>
    <row r="5" spans="1:6" x14ac:dyDescent="0.25">
      <c r="A5" s="480">
        <v>2021</v>
      </c>
      <c r="B5" s="1081">
        <v>2299710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2726566</v>
      </c>
      <c r="C6" s="1086">
        <v>1063345</v>
      </c>
      <c r="D6" s="1087">
        <v>5985</v>
      </c>
      <c r="E6" s="1086">
        <v>1037023</v>
      </c>
      <c r="F6" s="1087">
        <v>5837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Zemun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150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177657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1184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75.010000000000005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124.4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152732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201951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6430</v>
      </c>
      <c r="C63" s="548">
        <f>IF(ISBLANK('DEM2'!C7),"-",'DEM2'!C7)</f>
        <v>6964</v>
      </c>
      <c r="D63" s="548"/>
      <c r="E63" s="548">
        <f>IF(ISBLANK('DEM2'!D8),"-",'DEM2'!D8)</f>
        <v>6400</v>
      </c>
      <c r="F63" s="548">
        <f>IF(ISBLANK('DEM2'!C8),"-",'DEM2'!C8)</f>
        <v>6942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7516</v>
      </c>
      <c r="C64" s="317">
        <f>IF(ISBLANK('DEM2'!F7),"-",'DEM2'!F7)</f>
        <v>7553</v>
      </c>
      <c r="D64" s="789"/>
      <c r="E64" s="317">
        <f>IF(ISBLANK('DEM2'!G8),"-",'DEM2'!G8)</f>
        <v>7227</v>
      </c>
      <c r="F64" s="317">
        <f>IF(ISBLANK('DEM2'!F8),"-",'DEM2'!F8)</f>
        <v>7615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3356</v>
      </c>
      <c r="C65" s="345">
        <f>IF(ISBLANK('DEM2'!I7),"-",'DEM2'!I7)</f>
        <v>3606</v>
      </c>
      <c r="D65" s="393"/>
      <c r="E65" s="345">
        <f>IF(ISBLANK('DEM2'!J8),"-",'DEM2'!J8)</f>
        <v>3296</v>
      </c>
      <c r="F65" s="345">
        <f>IF(ISBLANK('DEM2'!I8),"-",'DEM2'!I8)</f>
        <v>3499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16471</v>
      </c>
      <c r="C66" s="348">
        <f>IF(ISBLANK('DEM2'!L7),"-",'DEM2'!L7)</f>
        <v>17188</v>
      </c>
      <c r="D66" s="394"/>
      <c r="E66" s="348">
        <f>IF(ISBLANK('DEM2'!M8),"-",'DEM2'!M8)</f>
        <v>16097</v>
      </c>
      <c r="F66" s="348">
        <f>IF(ISBLANK('DEM2'!L8),"-",'DEM2'!L8)</f>
        <v>17160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13580</v>
      </c>
      <c r="C67" s="345">
        <f>IF(ISBLANK('DEM2'!O7),"-",'DEM2'!O7)</f>
        <v>14036</v>
      </c>
      <c r="D67" s="393"/>
      <c r="E67" s="345">
        <f>IF(ISBLANK('DEM2'!P8),"-",'DEM2'!P8)</f>
        <v>13622</v>
      </c>
      <c r="F67" s="345">
        <f>IF(ISBLANK('DEM2'!O8),"-",'DEM2'!O8)</f>
        <v>13680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59140</v>
      </c>
      <c r="C68" s="317">
        <f>IF(ISBLANK('DEM2'!R7),"-",'DEM2'!R7)</f>
        <v>55927</v>
      </c>
      <c r="D68" s="395"/>
      <c r="E68" s="317">
        <f>IF(ISBLANK('DEM2'!S8),"-",'DEM2'!S8)</f>
        <v>59197</v>
      </c>
      <c r="F68" s="317">
        <f>IF(ISBLANK('DEM2'!R8),"-",'DEM2'!R8)</f>
        <v>55511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93423</v>
      </c>
      <c r="C69" s="463">
        <f>IF(ISBLANK('DEM2'!U7),"-",'DEM2'!U7)</f>
        <v>83840</v>
      </c>
      <c r="D69" s="799"/>
      <c r="E69" s="463">
        <f>IF(ISBLANK('DEM2'!V8),"-",'DEM2'!V8)</f>
        <v>93668</v>
      </c>
      <c r="F69" s="463">
        <f>IF(ISBLANK('DEM2'!U8),"-",'DEM2'!U8)</f>
        <v>83989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3.2</v>
      </c>
      <c r="G115" s="800">
        <f>IF(ISBLANK('DEM2'!E23),"-",'DEM2'!E23)</f>
        <v>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3.1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6.4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67563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68855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38.799999999999997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101277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4720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11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32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3.2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19035180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107146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7094326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2706030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39933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9314067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52427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1654619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9314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1063345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5985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1037023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5837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5979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9293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2726566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889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1244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669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4192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870</v>
      </c>
      <c r="C300" s="808">
        <f>IF(ISBLANK(POLJ3!C4),"-",POLJ3!C4)</f>
        <v>158</v>
      </c>
      <c r="D300" s="1104">
        <f>IF(ISBLANK(POLJ3!D4),"-",POLJ3!D4)</f>
        <v>712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957</v>
      </c>
      <c r="C301" s="789">
        <f>IF(ISBLANK(POLJ3!C5),"-",POLJ3!C5)</f>
        <v>566</v>
      </c>
      <c r="D301" s="1105">
        <f>IF(ISBLANK(POLJ3!D5),"-",POLJ3!D5)</f>
        <v>391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1</v>
      </c>
      <c r="D302" s="1106">
        <f>IF(ISBLANK(POLJ3!D6),"-",POLJ3!D6)</f>
        <v>1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547</v>
      </c>
      <c r="C303" s="791">
        <f>IF(ISBLANK(POLJ3!C7),"-",POLJ3!C7)</f>
        <v>250</v>
      </c>
      <c r="D303" s="1107">
        <f>IF(ISBLANK(POLJ3!D7),"-",POLJ3!D7)</f>
        <v>297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889</v>
      </c>
      <c r="C304" s="807">
        <f>IF(ISBLANK(POLJ3!C8),"-",POLJ3!C8)</f>
        <v>148</v>
      </c>
      <c r="D304" s="1108">
        <f>IF(ISBLANK(POLJ3!D8),"-",POLJ3!D8)</f>
        <v>741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36.299999999999997</v>
      </c>
      <c r="C310" s="1109"/>
      <c r="D310" s="3"/>
      <c r="E310" s="5"/>
      <c r="F310" s="5"/>
      <c r="G310" s="815" t="s">
        <v>854</v>
      </c>
      <c r="H310" s="816">
        <f>IF(ISBLANK(POLJ2!H3),"-",POLJ2!H3)</f>
        <v>2403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7781.18</v>
      </c>
      <c r="C311" s="1120"/>
      <c r="D311" s="3"/>
      <c r="E311" s="5"/>
      <c r="F311" s="5"/>
      <c r="G311" s="810" t="s">
        <v>855</v>
      </c>
      <c r="H311" s="248">
        <f>IF(ISBLANK(POLJ2!H4),"-",POLJ2!H4)</f>
        <v>8422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24.29</v>
      </c>
      <c r="C312" s="1120"/>
      <c r="D312" s="3"/>
      <c r="E312" s="5"/>
      <c r="F312" s="5"/>
      <c r="G312" s="810" t="s">
        <v>856</v>
      </c>
      <c r="H312" s="248">
        <f>IF(ISBLANK(POLJ2!H5),"-",POLJ2!H5)</f>
        <v>764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6.41</v>
      </c>
      <c r="C313" s="1120"/>
      <c r="D313" s="3"/>
      <c r="E313" s="5"/>
      <c r="F313" s="5"/>
      <c r="G313" s="812" t="s">
        <v>857</v>
      </c>
      <c r="H313" s="249">
        <f>IF(ISBLANK(POLJ2!H6),"-",POLJ2!H6)</f>
        <v>22923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6.92</v>
      </c>
      <c r="C314" s="1120"/>
      <c r="D314" s="3"/>
      <c r="E314" s="5"/>
      <c r="F314" s="5"/>
      <c r="G314" s="814" t="s">
        <v>847</v>
      </c>
      <c r="H314" s="817">
        <f>IF(ISBLANK(POLJ2!H7),"-",POLJ2!H7)</f>
        <v>34512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92.26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7947.36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38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91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2348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49.2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7555</v>
      </c>
      <c r="I364" s="808">
        <f>IF(ISBLANK(OBRAZ2!I6),"-",OBRAZ2!I6)</f>
        <v>7210</v>
      </c>
      <c r="J364" s="808">
        <f>IF(ISBLANK(OBRAZ2!J6),"-",OBRAZ2!J6)</f>
        <v>345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3743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20</v>
      </c>
      <c r="I365" s="416">
        <f>IF(ISBLANK(OBRAZ2!I7),"-",OBRAZ2!I7)</f>
        <v>20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77.400000000000006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27</v>
      </c>
      <c r="I366" s="807">
        <f>IF(ISBLANK(OBRAZ2!I8),"-",OBRAZ2!I8)</f>
        <v>27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1851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1.3376136971642588E-2</v>
      </c>
      <c r="I375" s="850">
        <f>IF(ISBLANK(OBRAZ2!C12),"-",OBRAZ2!C21)</f>
        <v>0.1588352084712111</v>
      </c>
      <c r="J375" s="850">
        <f>IF(ISBLANK(OBRAZ2!D12),"-",OBRAZ2!D21)</f>
        <v>8.8139007806597836E-2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75.267522739432863</v>
      </c>
      <c r="I377" s="851">
        <f>IF(ISBLANK(OBRAZ2!C14),"-",OBRAZ2!C23)</f>
        <v>76.161482461945724</v>
      </c>
      <c r="J377" s="851">
        <f>IF(ISBLANK(OBRAZ2!D14),"-",OBRAZ2!D23)</f>
        <v>76.605389070763025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3.812199036918138</v>
      </c>
      <c r="I379" s="851">
        <f>IF(ISBLANK(OBRAZ2!C16),"-",OBRAZ2!C25)</f>
        <v>3.9708802117802784</v>
      </c>
      <c r="J379" s="851">
        <f>IF(ISBLANK(OBRAZ2!D16),"-",OBRAZ2!D25)</f>
        <v>3.0596826995718964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20.906902086677366</v>
      </c>
      <c r="I380" s="852">
        <f>IF(ISBLANK(OBRAZ2!C17),"-",OBRAZ2!C26)</f>
        <v>19.708802117802779</v>
      </c>
      <c r="J380" s="852">
        <f>IF(ISBLANK(OBRAZ2!D17),"-",OBRAZ2!D26)</f>
        <v>20.246789221858474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20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7118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6788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140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92.6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1603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92.9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163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196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10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7220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1769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79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129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2043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547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3.1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57.1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0.41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82.4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84.9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9094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5.0999999999999996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267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5247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78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2.6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2.1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109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936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1591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5.2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1079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3.2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861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190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495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110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5.0999999999999996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38.700000000000003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38.6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38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556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98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365.70299999999997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53.53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16.128250000000001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17</v>
      </c>
      <c r="D696" s="3"/>
      <c r="E696" s="5"/>
      <c r="F696" s="5"/>
      <c r="G696" s="837">
        <v>2012</v>
      </c>
      <c r="H696" s="835">
        <f>IF(ISBLANK(INDEKSI2!B5),"-",INDEKSI2!B5)</f>
        <v>39.74</v>
      </c>
      <c r="I696" s="835">
        <f>IF(ISBLANK(INDEKSI2!C5),"-",INDEKSI2!C5)</f>
        <v>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53.08</v>
      </c>
      <c r="D697" s="3"/>
      <c r="E697" s="5"/>
      <c r="F697" s="5"/>
      <c r="G697" s="838">
        <v>2013</v>
      </c>
      <c r="H697" s="559">
        <f>IF(ISBLANK(INDEKSI2!B6),"-",INDEKSI2!B6)</f>
        <v>39.71</v>
      </c>
      <c r="I697" s="559">
        <f>IF(ISBLANK(INDEKSI2!C6),"-",INDEKSI2!C6)</f>
        <v>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40.89</v>
      </c>
      <c r="I698" s="836">
        <f>IF(ISBLANK(INDEKSI2!C7),"-",INDEKSI2!C7)</f>
        <v>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11542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40494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48519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136584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40.89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16.128250000000001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53.08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42.68</v>
      </c>
      <c r="C4" s="721">
        <v>6</v>
      </c>
      <c r="D4" s="710"/>
      <c r="E4" s="711"/>
      <c r="F4" s="712"/>
    </row>
    <row r="5" spans="1:6" x14ac:dyDescent="0.25">
      <c r="A5" s="286">
        <v>2012</v>
      </c>
      <c r="B5" s="614">
        <v>39.74</v>
      </c>
      <c r="C5" s="722">
        <v>7</v>
      </c>
      <c r="D5" s="713"/>
      <c r="E5" s="641"/>
      <c r="F5" s="714"/>
    </row>
    <row r="6" spans="1:6" x14ac:dyDescent="0.25">
      <c r="A6" s="286">
        <v>2013</v>
      </c>
      <c r="B6" s="614">
        <v>39.71</v>
      </c>
      <c r="C6" s="722">
        <v>6</v>
      </c>
      <c r="D6" s="715">
        <v>16.128250000000001</v>
      </c>
      <c r="E6" s="609">
        <v>17</v>
      </c>
      <c r="F6" s="716">
        <v>53.08</v>
      </c>
    </row>
    <row r="7" spans="1:6" x14ac:dyDescent="0.25">
      <c r="A7" s="219">
        <v>2014</v>
      </c>
      <c r="B7" s="615">
        <v>40.89</v>
      </c>
      <c r="C7" s="723">
        <v>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889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669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1244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36.299999999999997</v>
      </c>
      <c r="G3" s="217" t="s">
        <v>765</v>
      </c>
      <c r="H3" s="71">
        <v>2403</v>
      </c>
    </row>
    <row r="4" spans="1:9" x14ac:dyDescent="0.25">
      <c r="A4" s="286" t="s">
        <v>760</v>
      </c>
      <c r="B4" s="214">
        <v>7781.18</v>
      </c>
      <c r="G4" s="286" t="s">
        <v>766</v>
      </c>
      <c r="H4" s="214">
        <v>8422</v>
      </c>
    </row>
    <row r="5" spans="1:9" x14ac:dyDescent="0.25">
      <c r="A5" s="286" t="s">
        <v>761</v>
      </c>
      <c r="B5" s="214">
        <v>24.29</v>
      </c>
      <c r="G5" s="286" t="s">
        <v>767</v>
      </c>
      <c r="H5" s="214">
        <v>764</v>
      </c>
    </row>
    <row r="6" spans="1:9" x14ac:dyDescent="0.25">
      <c r="A6" s="286" t="s">
        <v>762</v>
      </c>
      <c r="B6" s="214">
        <v>6.41</v>
      </c>
      <c r="G6" s="286" t="s">
        <v>768</v>
      </c>
      <c r="H6" s="214">
        <v>22923</v>
      </c>
    </row>
    <row r="7" spans="1:9" x14ac:dyDescent="0.25">
      <c r="A7" s="286" t="s">
        <v>763</v>
      </c>
      <c r="B7" s="214">
        <v>6.92</v>
      </c>
      <c r="G7" s="1" t="s">
        <v>24</v>
      </c>
      <c r="H7" s="288">
        <v>34512</v>
      </c>
    </row>
    <row r="8" spans="1:9" x14ac:dyDescent="0.25">
      <c r="A8" s="287" t="s">
        <v>764</v>
      </c>
      <c r="B8" s="73">
        <v>92.26</v>
      </c>
    </row>
    <row r="9" spans="1:9" x14ac:dyDescent="0.25">
      <c r="A9" s="1" t="s">
        <v>24</v>
      </c>
      <c r="B9" s="288">
        <v>7947.36</v>
      </c>
      <c r="I9" s="41" t="s">
        <v>876</v>
      </c>
    </row>
    <row r="10" spans="1:9" x14ac:dyDescent="0.25">
      <c r="G10" s="29" t="s">
        <v>775</v>
      </c>
      <c r="H10" s="58">
        <v>4192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870</v>
      </c>
      <c r="C4" s="55">
        <v>158</v>
      </c>
      <c r="D4" s="110">
        <v>712</v>
      </c>
    </row>
    <row r="5" spans="1:4" ht="30" customHeight="1" x14ac:dyDescent="0.25">
      <c r="A5" s="274" t="s">
        <v>884</v>
      </c>
      <c r="B5" s="212">
        <v>957</v>
      </c>
      <c r="C5" s="58">
        <v>566</v>
      </c>
      <c r="D5" s="160">
        <v>391</v>
      </c>
    </row>
    <row r="6" spans="1:4" x14ac:dyDescent="0.25">
      <c r="A6" s="274" t="s">
        <v>772</v>
      </c>
      <c r="B6" s="212">
        <v>2</v>
      </c>
      <c r="C6" s="58">
        <v>1</v>
      </c>
      <c r="D6" s="160">
        <v>1</v>
      </c>
    </row>
    <row r="7" spans="1:4" ht="30" x14ac:dyDescent="0.25">
      <c r="A7" s="274" t="s">
        <v>773</v>
      </c>
      <c r="B7" s="212">
        <v>547</v>
      </c>
      <c r="C7" s="58">
        <v>250</v>
      </c>
      <c r="D7" s="160">
        <v>297</v>
      </c>
    </row>
    <row r="8" spans="1:4" x14ac:dyDescent="0.25">
      <c r="A8" s="201" t="s">
        <v>774</v>
      </c>
      <c r="B8" s="72">
        <v>889</v>
      </c>
      <c r="C8" s="61">
        <v>148</v>
      </c>
      <c r="D8" s="111">
        <v>741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59.143155694879837</v>
      </c>
      <c r="C15" s="278">
        <f>D5/B5*100</f>
        <v>40.856844305120163</v>
      </c>
    </row>
    <row r="16" spans="1:4" ht="30" x14ac:dyDescent="0.25">
      <c r="A16" s="279" t="s">
        <v>821</v>
      </c>
      <c r="B16" s="283">
        <f>C4/B4*100</f>
        <v>18.160919540229887</v>
      </c>
      <c r="C16" s="280">
        <f>D4/B4*100</f>
        <v>81.839080459770116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59.143155694879837</v>
      </c>
      <c r="C22" s="278">
        <f t="shared" si="0"/>
        <v>40.856844305120163</v>
      </c>
    </row>
    <row r="23" spans="1:3" ht="30" x14ac:dyDescent="0.25">
      <c r="A23" s="279" t="s">
        <v>858</v>
      </c>
      <c r="B23" s="285">
        <f t="shared" si="0"/>
        <v>18.160919540229887</v>
      </c>
      <c r="C23" s="284">
        <f t="shared" si="0"/>
        <v>81.839080459770116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2348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49.2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3743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77.400000000000006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1851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7532</v>
      </c>
      <c r="C6" s="973">
        <v>7206</v>
      </c>
      <c r="D6" s="945">
        <v>326</v>
      </c>
      <c r="E6" s="973">
        <v>7476</v>
      </c>
      <c r="F6" s="973">
        <v>7141</v>
      </c>
      <c r="G6" s="945">
        <v>335</v>
      </c>
      <c r="H6" s="599">
        <v>7555</v>
      </c>
      <c r="I6" s="616">
        <v>7210</v>
      </c>
      <c r="J6" s="945">
        <v>345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19</v>
      </c>
      <c r="C7" s="975">
        <v>19</v>
      </c>
      <c r="D7" s="976">
        <v>0</v>
      </c>
      <c r="E7" s="975">
        <v>32</v>
      </c>
      <c r="F7" s="975">
        <v>32</v>
      </c>
      <c r="G7" s="976">
        <v>0</v>
      </c>
      <c r="H7" s="753">
        <v>20</v>
      </c>
      <c r="I7" s="690">
        <v>20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27</v>
      </c>
      <c r="I8" s="691">
        <v>27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</v>
      </c>
      <c r="C12" s="600">
        <v>12</v>
      </c>
      <c r="D12" s="600">
        <v>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5627</v>
      </c>
      <c r="C14" s="751">
        <v>5754</v>
      </c>
      <c r="D14" s="751">
        <v>6084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285</v>
      </c>
      <c r="C16" s="1029">
        <v>300</v>
      </c>
      <c r="D16" s="751">
        <v>243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1563</v>
      </c>
      <c r="C17" s="752">
        <v>1489</v>
      </c>
      <c r="D17" s="752">
        <v>1608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1.3376136971642588E-2</v>
      </c>
      <c r="C21" s="289">
        <f>C12/SUM(C12:C17)*100</f>
        <v>0.1588352084712111</v>
      </c>
      <c r="D21" s="289">
        <f>D12/SUM(D12:D17)*100</f>
        <v>8.8139007806597836E-2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75.267522739432863</v>
      </c>
      <c r="C23" s="290">
        <f>C14/SUM(C12:C17)*100</f>
        <v>76.161482461945724</v>
      </c>
      <c r="D23" s="290">
        <f>D14/SUM(D12:D17)*100</f>
        <v>76.605389070763025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3.812199036918138</v>
      </c>
      <c r="C25" s="290">
        <f>C16/SUM(C12:C17)*100</f>
        <v>3.9708802117802784</v>
      </c>
      <c r="D25" s="290">
        <f>D16/SUM(D12:D17)*100</f>
        <v>3.0596826995718964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20.906902086677366</v>
      </c>
      <c r="C26" s="291">
        <f>C17/SUM(C12:C17)*100</f>
        <v>19.708802117802779</v>
      </c>
      <c r="D26" s="291">
        <f>D17/SUM(D12:D17)*100</f>
        <v>20.246789221858474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14.5</v>
      </c>
      <c r="C7" s="600">
        <v>11.5</v>
      </c>
      <c r="D7" s="600">
        <v>12.4</v>
      </c>
    </row>
    <row r="8" spans="1:6" x14ac:dyDescent="0.25">
      <c r="A8" s="695" t="s">
        <v>944</v>
      </c>
      <c r="B8" s="751">
        <v>2.2000000000000002</v>
      </c>
      <c r="C8" s="751">
        <v>5.3</v>
      </c>
      <c r="D8" s="751">
        <v>5.3</v>
      </c>
    </row>
    <row r="9" spans="1:6" x14ac:dyDescent="0.25">
      <c r="A9" s="696" t="s">
        <v>224</v>
      </c>
      <c r="B9" s="752">
        <v>83.3</v>
      </c>
      <c r="C9" s="752">
        <v>83.2</v>
      </c>
      <c r="D9" s="752">
        <v>82.3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14.5</v>
      </c>
      <c r="C13" s="697">
        <f t="shared" ref="C13:D13" si="1">IF(ISBLANK(C7),"",C7)</f>
        <v>11.5</v>
      </c>
      <c r="D13" s="697">
        <f t="shared" si="1"/>
        <v>12.4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2.2000000000000002</v>
      </c>
      <c r="C14" s="698">
        <f t="shared" si="2"/>
        <v>5.3</v>
      </c>
      <c r="D14" s="698">
        <f t="shared" si="2"/>
        <v>5.3</v>
      </c>
    </row>
    <row r="15" spans="1:6" x14ac:dyDescent="0.25">
      <c r="A15" s="702" t="s">
        <v>1630</v>
      </c>
      <c r="B15" s="699">
        <f t="shared" si="2"/>
        <v>83.3</v>
      </c>
      <c r="C15" s="699">
        <f t="shared" si="2"/>
        <v>83.2</v>
      </c>
      <c r="D15" s="699">
        <f t="shared" si="2"/>
        <v>82.3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14.5</v>
      </c>
      <c r="C18" s="697">
        <f t="shared" ref="C18:D18" si="4">IF(ISBLANK(C7),"",C7)</f>
        <v>11.5</v>
      </c>
      <c r="D18" s="697">
        <f t="shared" si="4"/>
        <v>12.4</v>
      </c>
    </row>
    <row r="19" spans="1:5" x14ac:dyDescent="0.25">
      <c r="A19" s="701" t="s">
        <v>1632</v>
      </c>
      <c r="B19" s="698">
        <f t="shared" ref="B19:D20" si="5">IF(ISBLANK(B8),"",B8)</f>
        <v>2.2000000000000002</v>
      </c>
      <c r="C19" s="698">
        <f t="shared" si="5"/>
        <v>5.3</v>
      </c>
      <c r="D19" s="698">
        <f t="shared" si="5"/>
        <v>5.3</v>
      </c>
    </row>
    <row r="20" spans="1:5" x14ac:dyDescent="0.25">
      <c r="A20" s="702" t="s">
        <v>1633</v>
      </c>
      <c r="B20" s="699">
        <f t="shared" si="5"/>
        <v>83.3</v>
      </c>
      <c r="C20" s="699">
        <f t="shared" si="5"/>
        <v>83.2</v>
      </c>
      <c r="D20" s="699">
        <f t="shared" si="5"/>
        <v>82.3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85.6</v>
      </c>
      <c r="C5" s="611">
        <v>99.6</v>
      </c>
      <c r="D5" s="1030">
        <v>92.9</v>
      </c>
      <c r="F5" s="28"/>
      <c r="G5" s="693">
        <f>A5</f>
        <v>2020</v>
      </c>
      <c r="H5" s="669">
        <f>IF(ISBLANK(B5),"",B5)</f>
        <v>85.6</v>
      </c>
      <c r="I5" s="618">
        <f t="shared" ref="H5:I7" si="0">IF(ISBLANK(C5),"",C5)</f>
        <v>99.6</v>
      </c>
    </row>
    <row r="6" spans="1:10" x14ac:dyDescent="0.25">
      <c r="A6" s="749">
        <v>2021</v>
      </c>
      <c r="B6" s="601">
        <v>98.2</v>
      </c>
      <c r="C6" s="612">
        <v>93.5</v>
      </c>
      <c r="D6" s="946">
        <v>95.8</v>
      </c>
      <c r="F6" s="44"/>
      <c r="G6" s="693">
        <f t="shared" ref="G6:G7" si="1">A6</f>
        <v>2021</v>
      </c>
      <c r="H6" s="670">
        <f t="shared" si="0"/>
        <v>98.2</v>
      </c>
      <c r="I6" s="619">
        <f t="shared" si="0"/>
        <v>93.5</v>
      </c>
    </row>
    <row r="7" spans="1:10" x14ac:dyDescent="0.25">
      <c r="A7" s="750">
        <v>2022</v>
      </c>
      <c r="B7" s="601">
        <v>96.8</v>
      </c>
      <c r="C7" s="612">
        <v>101.2</v>
      </c>
      <c r="D7" s="946">
        <v>99.1</v>
      </c>
      <c r="F7" s="44"/>
      <c r="G7" s="693">
        <f t="shared" si="1"/>
        <v>2022</v>
      </c>
      <c r="H7" s="671">
        <f t="shared" si="0"/>
        <v>96.8</v>
      </c>
      <c r="I7" s="620">
        <f t="shared" si="0"/>
        <v>101.2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85.6</v>
      </c>
      <c r="I13" s="618">
        <f>IF(ISBLANK(C5),"",C5)</f>
        <v>99.6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98.2</v>
      </c>
      <c r="I14" s="619">
        <f t="shared" si="3"/>
        <v>93.5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96.8</v>
      </c>
      <c r="I15" s="620">
        <f t="shared" si="4"/>
        <v>101.2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Zemun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150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177657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1184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75.010000000000005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124.4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152732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201951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6430</v>
      </c>
      <c r="C63" s="548">
        <f>IF(ISBLANK('DEM2'!C7),"-",'DEM2'!C7)</f>
        <v>6964</v>
      </c>
      <c r="D63" s="548"/>
      <c r="E63" s="548">
        <f>IF(ISBLANK('DEM2'!D8),"-",'DEM2'!D8)</f>
        <v>6400</v>
      </c>
      <c r="F63" s="548">
        <f>IF(ISBLANK('DEM2'!C8),"-",'DEM2'!C8)</f>
        <v>6942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7516</v>
      </c>
      <c r="C64" s="317">
        <f>IF(ISBLANK('DEM2'!F7),"-",'DEM2'!F7)</f>
        <v>7553</v>
      </c>
      <c r="D64" s="789"/>
      <c r="E64" s="317">
        <f>IF(ISBLANK('DEM2'!G8),"-",'DEM2'!G8)</f>
        <v>7227</v>
      </c>
      <c r="F64" s="317">
        <f>IF(ISBLANK('DEM2'!F8),"-",'DEM2'!F8)</f>
        <v>7615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3356</v>
      </c>
      <c r="C65" s="345">
        <f>IF(ISBLANK('DEM2'!I7),"-",'DEM2'!I7)</f>
        <v>3606</v>
      </c>
      <c r="D65" s="393"/>
      <c r="E65" s="345">
        <f>IF(ISBLANK('DEM2'!J8),"-",'DEM2'!J8)</f>
        <v>3296</v>
      </c>
      <c r="F65" s="345">
        <f>IF(ISBLANK('DEM2'!I8),"-",'DEM2'!I8)</f>
        <v>3499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16471</v>
      </c>
      <c r="C66" s="317">
        <f>IF(ISBLANK('DEM2'!L7),"-",'DEM2'!L7)</f>
        <v>17188</v>
      </c>
      <c r="D66" s="395"/>
      <c r="E66" s="317">
        <f>IF(ISBLANK('DEM2'!M8),"-",'DEM2'!M8)</f>
        <v>16097</v>
      </c>
      <c r="F66" s="317">
        <f>IF(ISBLANK('DEM2'!L8),"-",'DEM2'!L8)</f>
        <v>17160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13580</v>
      </c>
      <c r="C67" s="317">
        <f>IF(ISBLANK('DEM2'!O7),"-",'DEM2'!O7)</f>
        <v>14036</v>
      </c>
      <c r="D67" s="395"/>
      <c r="E67" s="317">
        <f>IF(ISBLANK('DEM2'!P8),"-",'DEM2'!P8)</f>
        <v>13622</v>
      </c>
      <c r="F67" s="317">
        <f>IF(ISBLANK('DEM2'!O8),"-",'DEM2'!O8)</f>
        <v>13680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59140</v>
      </c>
      <c r="C68" s="414">
        <f>IF(ISBLANK('DEM2'!R7),"-",'DEM2'!R7)</f>
        <v>55927</v>
      </c>
      <c r="D68" s="420"/>
      <c r="E68" s="414">
        <f>IF(ISBLANK('DEM2'!S8),"-",'DEM2'!S8)</f>
        <v>59197</v>
      </c>
      <c r="F68" s="414">
        <f>IF(ISBLANK('DEM2'!R8),"-",'DEM2'!R8)</f>
        <v>55511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93423</v>
      </c>
      <c r="C69" s="463">
        <f>IF(ISBLANK('DEM2'!U7),"-",'DEM2'!U7)</f>
        <v>83840</v>
      </c>
      <c r="D69" s="799"/>
      <c r="E69" s="463">
        <f>IF(ISBLANK('DEM2'!V8),"-",'DEM2'!V8)</f>
        <v>93668</v>
      </c>
      <c r="F69" s="463">
        <f>IF(ISBLANK('DEM2'!U8),"-",'DEM2'!U8)</f>
        <v>83989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3.2</v>
      </c>
      <c r="G115" s="800">
        <f>IF(ISBLANK('DEM2'!E23),"-",'DEM2'!E23)</f>
        <v>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3.1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3.7</v>
      </c>
      <c r="G117" s="801">
        <f>IF(ISBLANK('DEM2'!E25),"-",'DEM2'!E25)</f>
        <v>6.4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67563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68855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38.799999999999997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101277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4720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11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32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3.2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19035180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107146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7094326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2706030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39933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9314067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52427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1654619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9314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1063345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5985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1037023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5837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5979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9293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2726566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889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1244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669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4192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870</v>
      </c>
      <c r="C300" s="808">
        <f>IF(ISBLANK(POLJ3!C4),"-",POLJ3!C4)</f>
        <v>158</v>
      </c>
      <c r="D300" s="1104">
        <f>IF(ISBLANK(POLJ3!D4),"-",POLJ3!D4)</f>
        <v>712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957</v>
      </c>
      <c r="C301" s="789">
        <f>IF(ISBLANK(POLJ3!C5),"-",POLJ3!C5)</f>
        <v>566</v>
      </c>
      <c r="D301" s="1105">
        <f>IF(ISBLANK(POLJ3!D5),"-",POLJ3!D5)</f>
        <v>391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1</v>
      </c>
      <c r="D302" s="1106">
        <f>IF(ISBLANK(POLJ3!D6),"-",POLJ3!D6)</f>
        <v>1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547</v>
      </c>
      <c r="C303" s="791">
        <f>IF(ISBLANK(POLJ3!C7),"-",POLJ3!C7)</f>
        <v>250</v>
      </c>
      <c r="D303" s="1107">
        <f>IF(ISBLANK(POLJ3!D7),"-",POLJ3!D7)</f>
        <v>297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889</v>
      </c>
      <c r="C304" s="807">
        <f>IF(ISBLANK(POLJ3!C8),"-",POLJ3!C8)</f>
        <v>148</v>
      </c>
      <c r="D304" s="1108">
        <f>IF(ISBLANK(POLJ3!D8),"-",POLJ3!D8)</f>
        <v>741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36.299999999999997</v>
      </c>
      <c r="C310" s="1109"/>
      <c r="D310" s="3"/>
      <c r="E310" s="5"/>
      <c r="F310" s="5"/>
      <c r="G310" s="815" t="s">
        <v>765</v>
      </c>
      <c r="H310" s="816">
        <f>IF(ISBLANK(POLJ2!H3),"-",POLJ2!H3)</f>
        <v>2403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7781.18</v>
      </c>
      <c r="C311" s="1120"/>
      <c r="D311" s="3"/>
      <c r="E311" s="5"/>
      <c r="F311" s="5"/>
      <c r="G311" s="810" t="s">
        <v>766</v>
      </c>
      <c r="H311" s="248">
        <f>IF(ISBLANK(POLJ2!H4),"-",POLJ2!H4)</f>
        <v>8422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24.29</v>
      </c>
      <c r="C312" s="1120"/>
      <c r="D312" s="3"/>
      <c r="E312" s="5"/>
      <c r="F312" s="5"/>
      <c r="G312" s="810" t="s">
        <v>767</v>
      </c>
      <c r="H312" s="248">
        <f>IF(ISBLANK(POLJ2!H5),"-",POLJ2!H5)</f>
        <v>764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6.41</v>
      </c>
      <c r="C313" s="1120"/>
      <c r="D313" s="3"/>
      <c r="E313" s="5"/>
      <c r="F313" s="5"/>
      <c r="G313" s="812" t="s">
        <v>768</v>
      </c>
      <c r="H313" s="249">
        <f>IF(ISBLANK(POLJ2!H6),"-",POLJ2!H6)</f>
        <v>22923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6.92</v>
      </c>
      <c r="C314" s="1120"/>
      <c r="D314" s="3"/>
      <c r="E314" s="5"/>
      <c r="F314" s="5"/>
      <c r="G314" s="814" t="s">
        <v>16</v>
      </c>
      <c r="H314" s="817">
        <f>IF(ISBLANK(POLJ2!H7),"-",POLJ2!H7)</f>
        <v>34512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92.26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7947.36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38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91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2348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49.2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7555</v>
      </c>
      <c r="I364" s="808">
        <f>IF(ISBLANK(OBRAZ2!I6),"-",OBRAZ2!I6)</f>
        <v>7210</v>
      </c>
      <c r="J364" s="808">
        <f>IF(ISBLANK(OBRAZ2!J6),"-",OBRAZ2!J6)</f>
        <v>345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3743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20</v>
      </c>
      <c r="I365" s="789">
        <f>IF(ISBLANK(OBRAZ2!I7),"-",OBRAZ2!I7)</f>
        <v>20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77.400000000000006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27</v>
      </c>
      <c r="I366" s="807">
        <f>IF(ISBLANK(OBRAZ2!I8),"-",OBRAZ2!I8)</f>
        <v>27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1851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1.3376136971642588E-2</v>
      </c>
      <c r="I375" s="850">
        <f>IF(ISBLANK(OBRAZ2!C12),"-",OBRAZ2!C21)</f>
        <v>0.1588352084712111</v>
      </c>
      <c r="J375" s="850">
        <f>IF(ISBLANK(OBRAZ2!D12),"-",OBRAZ2!D21)</f>
        <v>8.8139007806597836E-2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75.267522739432863</v>
      </c>
      <c r="I377" s="851">
        <f>IF(ISBLANK(OBRAZ2!C14),"-",OBRAZ2!C23)</f>
        <v>76.161482461945724</v>
      </c>
      <c r="J377" s="851">
        <f>IF(ISBLANK(OBRAZ2!D14),"-",OBRAZ2!D23)</f>
        <v>76.605389070763025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3.812199036918138</v>
      </c>
      <c r="I379" s="851">
        <f>IF(ISBLANK(OBRAZ2!C16),"-",OBRAZ2!C25)</f>
        <v>3.9708802117802784</v>
      </c>
      <c r="J379" s="851">
        <f>IF(ISBLANK(OBRAZ2!D16),"-",OBRAZ2!D25)</f>
        <v>3.0596826995718964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20.906902086677366</v>
      </c>
      <c r="I380" s="852">
        <f>IF(ISBLANK(OBRAZ2!C17),"-",OBRAZ2!C26)</f>
        <v>19.708802117802779</v>
      </c>
      <c r="J380" s="852">
        <f>IF(ISBLANK(OBRAZ2!D17),"-",OBRAZ2!D26)</f>
        <v>20.246789221858474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20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7118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6788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140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92.6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1603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92.9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163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196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10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7220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1769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79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129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2043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547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3.1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57.1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0.41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82.4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84.9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9094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5.0999999999999996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267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5247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78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2.6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2.1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109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936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1591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5.2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1079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3.2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861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190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495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110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5.0999999999999996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38.700000000000003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38.6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38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556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98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365.70299999999997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53.53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16.128250000000001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17</v>
      </c>
      <c r="D696" s="315"/>
      <c r="E696" s="314"/>
      <c r="F696" s="5"/>
      <c r="G696" s="837">
        <v>2012</v>
      </c>
      <c r="H696" s="835">
        <f>IF(ISBLANK(INDEKSI2!B5),"-",INDEKSI2!B5)</f>
        <v>39.74</v>
      </c>
      <c r="I696" s="835">
        <f>IF(ISBLANK(INDEKSI2!C5),"-",INDEKSI2!C5)</f>
        <v>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53.08</v>
      </c>
      <c r="D697" s="315"/>
      <c r="E697" s="314"/>
      <c r="F697" s="5"/>
      <c r="G697" s="838">
        <v>2013</v>
      </c>
      <c r="H697" s="559">
        <f>IF(ISBLANK(INDEKSI2!B6),"-",INDEKSI2!B6)</f>
        <v>39.71</v>
      </c>
      <c r="I697" s="559">
        <f>IF(ISBLANK(INDEKSI2!C6),"-",INDEKSI2!C6)</f>
        <v>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40.89</v>
      </c>
      <c r="I698" s="836">
        <f>IF(ISBLANK(INDEKSI2!C7),"-",INDEKSI2!C7)</f>
        <v>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11542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40494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48519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136584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36</v>
      </c>
      <c r="C6" s="601">
        <v>84</v>
      </c>
      <c r="D6" s="612">
        <v>80</v>
      </c>
      <c r="E6" s="612">
        <v>4</v>
      </c>
      <c r="F6" s="1033">
        <v>2155</v>
      </c>
      <c r="G6" s="612">
        <v>1169</v>
      </c>
      <c r="H6" s="980">
        <v>986</v>
      </c>
      <c r="I6" s="1034">
        <v>45.7</v>
      </c>
      <c r="J6" s="612">
        <v>47.2</v>
      </c>
      <c r="K6" s="1035">
        <v>44.1</v>
      </c>
      <c r="L6" s="1033">
        <v>3473</v>
      </c>
      <c r="M6" s="612">
        <v>1767</v>
      </c>
      <c r="N6" s="1028">
        <v>1706</v>
      </c>
      <c r="O6" s="1034">
        <v>72.599999999999994</v>
      </c>
      <c r="P6" s="612">
        <v>71.8</v>
      </c>
      <c r="Q6" s="1028">
        <v>73.400000000000006</v>
      </c>
      <c r="R6" s="1033">
        <v>1848</v>
      </c>
      <c r="S6" s="612">
        <v>1034</v>
      </c>
      <c r="T6" s="1035">
        <v>814</v>
      </c>
    </row>
    <row r="7" spans="1:20" x14ac:dyDescent="0.25">
      <c r="A7" s="286">
        <v>2021</v>
      </c>
      <c r="B7" s="602">
        <v>37</v>
      </c>
      <c r="C7" s="601">
        <v>86</v>
      </c>
      <c r="D7" s="612">
        <v>82</v>
      </c>
      <c r="E7" s="612">
        <v>4</v>
      </c>
      <c r="F7" s="1033">
        <v>2200</v>
      </c>
      <c r="G7" s="612">
        <v>1177</v>
      </c>
      <c r="H7" s="980">
        <v>1023</v>
      </c>
      <c r="I7" s="1034">
        <v>46.3</v>
      </c>
      <c r="J7" s="612">
        <v>47.1</v>
      </c>
      <c r="K7" s="1035">
        <v>45.4</v>
      </c>
      <c r="L7" s="1033">
        <v>3566</v>
      </c>
      <c r="M7" s="612">
        <v>1865</v>
      </c>
      <c r="N7" s="1028">
        <v>1701</v>
      </c>
      <c r="O7" s="1034">
        <v>74.900000000000006</v>
      </c>
      <c r="P7" s="612">
        <v>76</v>
      </c>
      <c r="Q7" s="1028">
        <v>73.7</v>
      </c>
      <c r="R7" s="1033">
        <v>1789</v>
      </c>
      <c r="S7" s="612">
        <v>882</v>
      </c>
      <c r="T7" s="1035">
        <v>907</v>
      </c>
    </row>
    <row r="8" spans="1:20" x14ac:dyDescent="0.25">
      <c r="A8" s="219">
        <v>2022</v>
      </c>
      <c r="B8" s="617">
        <v>38</v>
      </c>
      <c r="C8" s="947">
        <v>91</v>
      </c>
      <c r="D8" s="981">
        <v>85</v>
      </c>
      <c r="E8" s="981">
        <v>6</v>
      </c>
      <c r="F8" s="1036">
        <v>2348</v>
      </c>
      <c r="G8" s="981">
        <v>1233</v>
      </c>
      <c r="H8" s="979">
        <v>1115</v>
      </c>
      <c r="I8" s="754">
        <v>49.2</v>
      </c>
      <c r="J8" s="981">
        <v>49.3</v>
      </c>
      <c r="K8" s="1037">
        <v>49</v>
      </c>
      <c r="L8" s="1036">
        <v>3743</v>
      </c>
      <c r="M8" s="981">
        <v>1916</v>
      </c>
      <c r="N8" s="691">
        <v>1827</v>
      </c>
      <c r="O8" s="754">
        <v>77.400000000000006</v>
      </c>
      <c r="P8" s="981">
        <v>75.599999999999994</v>
      </c>
      <c r="Q8" s="691">
        <v>79.3</v>
      </c>
      <c r="R8" s="1036">
        <v>1851</v>
      </c>
      <c r="S8" s="981">
        <v>983</v>
      </c>
      <c r="T8" s="1037">
        <v>868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7118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6788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140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1603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163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196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98.098125689084895</v>
      </c>
      <c r="C21" s="739">
        <f>B10/(B7+B10)*100</f>
        <v>1.9018743109151046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97.979214780600472</v>
      </c>
      <c r="C22" s="739">
        <f>B11/(B8+B11)*100</f>
        <v>2.0207852193995381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98.098125689084895</v>
      </c>
      <c r="C26" s="739">
        <f>C21</f>
        <v>1.9018743109151046</v>
      </c>
    </row>
    <row r="27" spans="1:10" ht="24.75" x14ac:dyDescent="0.25">
      <c r="A27" s="742" t="s">
        <v>1407</v>
      </c>
      <c r="B27" s="739">
        <f>B22</f>
        <v>97.979214780600472</v>
      </c>
      <c r="C27" s="739">
        <f>C22</f>
        <v>2.0207852193995381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17</v>
      </c>
      <c r="C5" s="1095">
        <v>1</v>
      </c>
      <c r="D5" s="914" t="s">
        <v>5</v>
      </c>
      <c r="E5" s="211"/>
      <c r="F5" s="125">
        <v>2021</v>
      </c>
      <c r="G5" s="70">
        <v>18</v>
      </c>
      <c r="H5" s="55">
        <v>17</v>
      </c>
      <c r="I5" s="110">
        <v>1</v>
      </c>
      <c r="J5" s="70">
        <v>1</v>
      </c>
      <c r="K5" s="55">
        <v>0</v>
      </c>
      <c r="L5" s="110">
        <v>1</v>
      </c>
      <c r="M5" s="70">
        <v>7028</v>
      </c>
      <c r="N5" s="55">
        <v>6699</v>
      </c>
      <c r="O5" s="70">
        <v>127</v>
      </c>
      <c r="P5" s="110">
        <v>141</v>
      </c>
    </row>
    <row r="6" spans="1:16" x14ac:dyDescent="0.25">
      <c r="A6" s="923" t="s">
        <v>259</v>
      </c>
      <c r="B6" s="1096">
        <v>0</v>
      </c>
      <c r="C6" s="1097">
        <v>1</v>
      </c>
      <c r="D6" s="915" t="s">
        <v>5</v>
      </c>
      <c r="E6" s="254"/>
      <c r="F6" s="125">
        <v>2022</v>
      </c>
      <c r="G6" s="212">
        <v>18</v>
      </c>
      <c r="H6" s="58">
        <v>17</v>
      </c>
      <c r="I6" s="160">
        <v>1</v>
      </c>
      <c r="J6" s="212">
        <v>1</v>
      </c>
      <c r="K6" s="58">
        <v>0</v>
      </c>
      <c r="L6" s="160">
        <v>1</v>
      </c>
      <c r="M6" s="212">
        <v>7118</v>
      </c>
      <c r="N6" s="58">
        <v>6788</v>
      </c>
      <c r="O6" s="212">
        <v>138</v>
      </c>
      <c r="P6" s="160">
        <v>140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20</v>
      </c>
      <c r="H7" s="94">
        <v>19</v>
      </c>
      <c r="I7" s="169">
        <v>1</v>
      </c>
      <c r="J7" s="167"/>
      <c r="K7" s="94"/>
      <c r="L7" s="169"/>
      <c r="M7" s="167">
        <v>7221</v>
      </c>
      <c r="N7" s="94">
        <v>7051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17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88.6</v>
      </c>
      <c r="C5" s="611">
        <v>90.9</v>
      </c>
      <c r="D5" s="945">
        <v>86.3</v>
      </c>
      <c r="E5" s="610"/>
      <c r="F5" s="611"/>
      <c r="G5" s="945"/>
      <c r="H5" s="610"/>
      <c r="I5" s="611"/>
      <c r="J5" s="945"/>
      <c r="K5" s="610">
        <v>1587</v>
      </c>
      <c r="L5" s="611">
        <v>798</v>
      </c>
      <c r="M5" s="945">
        <v>789</v>
      </c>
      <c r="N5" s="610">
        <v>94.2</v>
      </c>
      <c r="O5" s="611">
        <v>95.8</v>
      </c>
      <c r="P5" s="945">
        <v>92.5</v>
      </c>
      <c r="Q5" s="610">
        <v>0.4</v>
      </c>
      <c r="R5" s="611">
        <v>1.1000000000000001</v>
      </c>
      <c r="S5" s="945">
        <v>0</v>
      </c>
    </row>
    <row r="6" spans="1:19" x14ac:dyDescent="0.25">
      <c r="A6" s="286">
        <v>2021</v>
      </c>
      <c r="B6" s="457">
        <v>90.3</v>
      </c>
      <c r="C6" s="458">
        <v>91.9</v>
      </c>
      <c r="D6" s="976">
        <v>88.7</v>
      </c>
      <c r="E6" s="457">
        <v>241</v>
      </c>
      <c r="F6" s="458">
        <v>156</v>
      </c>
      <c r="G6" s="976">
        <v>85</v>
      </c>
      <c r="H6" s="457">
        <v>186</v>
      </c>
      <c r="I6" s="458">
        <v>94</v>
      </c>
      <c r="J6" s="976">
        <v>92</v>
      </c>
      <c r="K6" s="457">
        <v>1560</v>
      </c>
      <c r="L6" s="458">
        <v>813</v>
      </c>
      <c r="M6" s="976">
        <v>747</v>
      </c>
      <c r="N6" s="457">
        <v>90.9</v>
      </c>
      <c r="O6" s="458">
        <v>95.7</v>
      </c>
      <c r="P6" s="976">
        <v>86.2</v>
      </c>
      <c r="Q6" s="457">
        <v>-1.8</v>
      </c>
      <c r="R6" s="458">
        <v>-1.8</v>
      </c>
      <c r="S6" s="976">
        <v>-1.8</v>
      </c>
    </row>
    <row r="7" spans="1:19" x14ac:dyDescent="0.25">
      <c r="A7" s="286">
        <v>2022</v>
      </c>
      <c r="B7" s="601">
        <v>92.6</v>
      </c>
      <c r="C7" s="612">
        <v>92.1</v>
      </c>
      <c r="D7" s="980">
        <v>93.1</v>
      </c>
      <c r="E7" s="601">
        <v>239</v>
      </c>
      <c r="F7" s="612">
        <v>160</v>
      </c>
      <c r="G7" s="980">
        <v>79</v>
      </c>
      <c r="H7" s="601">
        <v>185</v>
      </c>
      <c r="I7" s="612">
        <v>77</v>
      </c>
      <c r="J7" s="980">
        <v>108</v>
      </c>
      <c r="K7" s="601">
        <v>1603</v>
      </c>
      <c r="L7" s="612">
        <v>789</v>
      </c>
      <c r="M7" s="980">
        <v>814</v>
      </c>
      <c r="N7" s="601">
        <v>92.9</v>
      </c>
      <c r="O7" s="612">
        <v>91.3</v>
      </c>
      <c r="P7" s="980">
        <v>94.6</v>
      </c>
      <c r="Q7" s="601">
        <v>-0.3</v>
      </c>
      <c r="R7" s="612">
        <v>-0.5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163</v>
      </c>
      <c r="F8" s="981">
        <v>111</v>
      </c>
      <c r="G8" s="979">
        <v>52</v>
      </c>
      <c r="H8" s="947">
        <v>196</v>
      </c>
      <c r="I8" s="981">
        <v>83</v>
      </c>
      <c r="J8" s="979">
        <v>113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79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7094326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39933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662</v>
      </c>
      <c r="C5" s="616">
        <v>586</v>
      </c>
      <c r="D5" s="616">
        <v>76</v>
      </c>
      <c r="E5" s="599">
        <v>4824</v>
      </c>
      <c r="F5" s="616">
        <v>2910</v>
      </c>
      <c r="G5" s="945">
        <v>1914</v>
      </c>
      <c r="H5" s="616">
        <v>1794</v>
      </c>
      <c r="I5" s="616">
        <v>779</v>
      </c>
      <c r="J5" s="616">
        <v>1015</v>
      </c>
      <c r="K5" s="217">
        <f>SUM(B5,E5,H5)</f>
        <v>7280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575</v>
      </c>
      <c r="C6" s="612">
        <v>511</v>
      </c>
      <c r="D6" s="946">
        <v>64</v>
      </c>
      <c r="E6" s="601">
        <v>4702</v>
      </c>
      <c r="F6" s="612">
        <v>2865</v>
      </c>
      <c r="G6" s="946">
        <v>1837</v>
      </c>
      <c r="H6" s="601">
        <v>1864</v>
      </c>
      <c r="I6" s="612">
        <v>792</v>
      </c>
      <c r="J6" s="612">
        <v>1072</v>
      </c>
      <c r="K6" s="218">
        <f>SUM(B6,E6,H6)</f>
        <v>7141</v>
      </c>
      <c r="M6" s="105" t="s">
        <v>284</v>
      </c>
      <c r="N6" s="171">
        <f>IF(ISBLANK(J7),"",J7)</f>
        <v>1091</v>
      </c>
      <c r="O6" s="80">
        <f>IF(ISBLANK(I7),"",I7)</f>
        <v>833</v>
      </c>
      <c r="P6" s="211"/>
    </row>
    <row r="7" spans="1:17" ht="24.75" x14ac:dyDescent="0.25">
      <c r="A7" s="218">
        <v>2023</v>
      </c>
      <c r="B7" s="601">
        <v>586</v>
      </c>
      <c r="C7" s="612">
        <v>513</v>
      </c>
      <c r="D7" s="946">
        <v>73</v>
      </c>
      <c r="E7" s="601">
        <v>4710</v>
      </c>
      <c r="F7" s="612">
        <v>2827</v>
      </c>
      <c r="G7" s="946">
        <v>1883</v>
      </c>
      <c r="H7" s="601">
        <v>1924</v>
      </c>
      <c r="I7" s="612">
        <v>833</v>
      </c>
      <c r="J7" s="612">
        <v>1091</v>
      </c>
      <c r="K7" s="218">
        <f>SUM(B7,E7,H7)</f>
        <v>7220</v>
      </c>
      <c r="M7" s="106" t="s">
        <v>285</v>
      </c>
      <c r="N7" s="220">
        <f>IF(ISBLANK(G7),"",G7)</f>
        <v>1883</v>
      </c>
      <c r="O7" s="107">
        <f>IF(ISBLANK(F7),"",F7)</f>
        <v>2827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73</v>
      </c>
      <c r="O8" s="83">
        <f>IF(ISBLANK(C7),"",C7)</f>
        <v>513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1091</v>
      </c>
      <c r="O13" s="80">
        <f>IF(ISBLANK(I7),"",I7)</f>
        <v>833</v>
      </c>
      <c r="P13" s="211"/>
    </row>
    <row r="14" spans="1:17" ht="27.75" customHeight="1" x14ac:dyDescent="0.25">
      <c r="M14" s="106" t="s">
        <v>515</v>
      </c>
      <c r="N14" s="220">
        <f>IF(ISBLANK(G7),"",G7)</f>
        <v>1883</v>
      </c>
      <c r="O14" s="107">
        <f>IF(ISBLANK(F7),"",F7)</f>
        <v>2827</v>
      </c>
      <c r="P14" s="211"/>
    </row>
    <row r="15" spans="1:17" ht="26.25" customHeight="1" x14ac:dyDescent="0.25">
      <c r="M15" s="108" t="s">
        <v>516</v>
      </c>
      <c r="N15" s="170">
        <f>IF(ISBLANK(D7),"",D7)</f>
        <v>73</v>
      </c>
      <c r="O15" s="83">
        <f>IF(ISBLANK(C7),"",C7)</f>
        <v>513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208</v>
      </c>
      <c r="C21" s="616">
        <v>182</v>
      </c>
      <c r="D21" s="616">
        <v>26</v>
      </c>
      <c r="E21" s="599">
        <v>1148</v>
      </c>
      <c r="F21" s="616">
        <v>650</v>
      </c>
      <c r="G21" s="945">
        <v>498</v>
      </c>
      <c r="H21" s="616">
        <v>387</v>
      </c>
      <c r="I21" s="616">
        <v>178</v>
      </c>
      <c r="J21" s="616">
        <v>209</v>
      </c>
      <c r="K21" s="217">
        <f>SUM(B21,E21,H21)</f>
        <v>1743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222</v>
      </c>
      <c r="C22" s="1028">
        <v>185</v>
      </c>
      <c r="D22" s="980">
        <v>37</v>
      </c>
      <c r="E22" s="1034">
        <v>1171</v>
      </c>
      <c r="F22" s="1028">
        <v>667</v>
      </c>
      <c r="G22" s="980">
        <v>504</v>
      </c>
      <c r="H22" s="1034">
        <v>413</v>
      </c>
      <c r="I22" s="1028">
        <v>187</v>
      </c>
      <c r="J22" s="1028">
        <v>226</v>
      </c>
      <c r="K22" s="218">
        <f>SUM(B22,E22,H22)</f>
        <v>1806</v>
      </c>
      <c r="M22" s="105" t="s">
        <v>284</v>
      </c>
      <c r="N22" s="171">
        <f>IF(ISBLANK(J23),"",J23)</f>
        <v>226</v>
      </c>
      <c r="O22" s="80">
        <f>IF(ISBLANK(I23),"",I23)</f>
        <v>195</v>
      </c>
      <c r="P22" s="211"/>
    </row>
    <row r="23" spans="1:17" ht="24.75" x14ac:dyDescent="0.25">
      <c r="A23" s="218">
        <v>2022</v>
      </c>
      <c r="B23" s="1034">
        <v>196</v>
      </c>
      <c r="C23" s="1028">
        <v>168</v>
      </c>
      <c r="D23" s="980">
        <v>28</v>
      </c>
      <c r="E23" s="1034">
        <v>1152</v>
      </c>
      <c r="F23" s="1028">
        <v>672</v>
      </c>
      <c r="G23" s="980">
        <v>480</v>
      </c>
      <c r="H23" s="1034">
        <v>421</v>
      </c>
      <c r="I23" s="1028">
        <v>195</v>
      </c>
      <c r="J23" s="1028">
        <v>226</v>
      </c>
      <c r="K23" s="218">
        <f>SUM(B23,E23,H23)</f>
        <v>1769</v>
      </c>
      <c r="M23" s="106" t="s">
        <v>285</v>
      </c>
      <c r="N23" s="220">
        <f>IF(ISBLANK(G23),"",G23)</f>
        <v>480</v>
      </c>
      <c r="O23" s="107">
        <f>IF(ISBLANK(F23),"",F23)</f>
        <v>672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28</v>
      </c>
      <c r="O24" s="109">
        <f>IF(ISBLANK(C23),"",C23)</f>
        <v>168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226</v>
      </c>
      <c r="O29" s="80">
        <f>IF(ISBLANK(I23),"",I23)</f>
        <v>195</v>
      </c>
      <c r="P29" s="211"/>
    </row>
    <row r="30" spans="1:17" ht="27.75" customHeight="1" x14ac:dyDescent="0.25">
      <c r="M30" s="106" t="s">
        <v>515</v>
      </c>
      <c r="N30" s="220">
        <f>IF(ISBLANK(G23),"",G23)</f>
        <v>480</v>
      </c>
      <c r="O30" s="107">
        <f>IF(ISBLANK(F23),"",F23)</f>
        <v>672</v>
      </c>
      <c r="P30" s="211"/>
    </row>
    <row r="31" spans="1:17" ht="27.75" customHeight="1" x14ac:dyDescent="0.25">
      <c r="M31" s="108" t="s">
        <v>516</v>
      </c>
      <c r="N31" s="221">
        <f>IF(ISBLANK(D23),"",D23)</f>
        <v>28</v>
      </c>
      <c r="O31" s="109">
        <f>IF(ISBLANK(C23),"",C23)</f>
        <v>168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2706030</v>
      </c>
      <c r="D5" s="253"/>
    </row>
    <row r="6" spans="1:4" ht="30" x14ac:dyDescent="0.25">
      <c r="A6" s="686" t="s">
        <v>474</v>
      </c>
      <c r="B6" s="617">
        <v>4388296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1.2</v>
      </c>
      <c r="K5" s="945">
        <v>0.1</v>
      </c>
      <c r="L5" s="610"/>
      <c r="M5" s="611"/>
      <c r="N5" s="945"/>
    </row>
    <row r="6" spans="1:14" x14ac:dyDescent="0.25">
      <c r="A6" s="286">
        <v>2021</v>
      </c>
      <c r="B6" s="457">
        <v>10</v>
      </c>
      <c r="C6" s="457"/>
      <c r="D6" s="458"/>
      <c r="E6" s="976"/>
      <c r="F6" s="457">
        <v>76</v>
      </c>
      <c r="G6" s="458">
        <v>42</v>
      </c>
      <c r="H6" s="976">
        <v>34</v>
      </c>
      <c r="I6" s="457">
        <v>1.8</v>
      </c>
      <c r="J6" s="458">
        <v>2.2000000000000002</v>
      </c>
      <c r="K6" s="976">
        <v>1.1000000000000001</v>
      </c>
      <c r="L6" s="457"/>
      <c r="M6" s="458"/>
      <c r="N6" s="976"/>
    </row>
    <row r="7" spans="1:14" x14ac:dyDescent="0.25">
      <c r="A7" s="286">
        <v>2022</v>
      </c>
      <c r="B7" s="601">
        <v>10</v>
      </c>
      <c r="C7" s="601"/>
      <c r="D7" s="612"/>
      <c r="E7" s="980"/>
      <c r="F7" s="601">
        <v>81</v>
      </c>
      <c r="G7" s="612">
        <v>52</v>
      </c>
      <c r="H7" s="980">
        <v>29</v>
      </c>
      <c r="I7" s="601">
        <v>1.8</v>
      </c>
      <c r="J7" s="612">
        <v>1.8</v>
      </c>
      <c r="K7" s="980">
        <v>1.7</v>
      </c>
      <c r="L7" s="601"/>
      <c r="M7" s="612"/>
      <c r="N7" s="980"/>
    </row>
    <row r="8" spans="1:14" x14ac:dyDescent="0.25">
      <c r="A8" s="219">
        <v>2023</v>
      </c>
      <c r="B8" s="947">
        <v>10</v>
      </c>
      <c r="C8" s="947"/>
      <c r="D8" s="981"/>
      <c r="E8" s="979"/>
      <c r="F8" s="947">
        <v>79</v>
      </c>
      <c r="G8" s="981">
        <v>52</v>
      </c>
      <c r="H8" s="979">
        <v>27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255</v>
      </c>
      <c r="C5" s="207">
        <v>172</v>
      </c>
      <c r="G5" s="113"/>
      <c r="H5" s="174" t="s">
        <v>586</v>
      </c>
      <c r="I5" s="207">
        <v>446</v>
      </c>
      <c r="J5" s="207">
        <v>352</v>
      </c>
    </row>
    <row r="6" spans="1:13" ht="15" customHeight="1" x14ac:dyDescent="0.25">
      <c r="A6" s="175" t="s">
        <v>587</v>
      </c>
      <c r="B6" s="208">
        <v>1658</v>
      </c>
      <c r="C6" s="208">
        <v>443</v>
      </c>
      <c r="G6" s="113"/>
      <c r="H6" s="175" t="s">
        <v>587</v>
      </c>
      <c r="I6" s="208">
        <v>841</v>
      </c>
      <c r="J6" s="208">
        <v>367</v>
      </c>
    </row>
    <row r="7" spans="1:13" ht="15" customHeight="1" x14ac:dyDescent="0.25">
      <c r="A7" s="175" t="s">
        <v>588</v>
      </c>
      <c r="B7" s="208">
        <v>4544</v>
      </c>
      <c r="C7" s="208">
        <v>1308</v>
      </c>
      <c r="G7" s="113"/>
      <c r="H7" s="175" t="s">
        <v>588</v>
      </c>
      <c r="I7" s="208">
        <v>1910</v>
      </c>
      <c r="J7" s="208">
        <v>588</v>
      </c>
    </row>
    <row r="8" spans="1:13" ht="15" customHeight="1" x14ac:dyDescent="0.25">
      <c r="A8" s="175" t="s">
        <v>589</v>
      </c>
      <c r="B8" s="208">
        <v>12265</v>
      </c>
      <c r="C8" s="208">
        <v>8359</v>
      </c>
      <c r="G8" s="113"/>
      <c r="H8" s="175" t="s">
        <v>589</v>
      </c>
      <c r="I8" s="208">
        <v>9769</v>
      </c>
      <c r="J8" s="208">
        <v>6787</v>
      </c>
    </row>
    <row r="9" spans="1:13" ht="15" customHeight="1" x14ac:dyDescent="0.25">
      <c r="A9" s="175" t="s">
        <v>590</v>
      </c>
      <c r="B9" s="208">
        <v>39562</v>
      </c>
      <c r="C9" s="208">
        <v>41646</v>
      </c>
      <c r="G9" s="113"/>
      <c r="H9" s="175" t="s">
        <v>590</v>
      </c>
      <c r="I9" s="208">
        <v>40374</v>
      </c>
      <c r="J9" s="208">
        <v>41431</v>
      </c>
    </row>
    <row r="10" spans="1:13" ht="15" customHeight="1" x14ac:dyDescent="0.25">
      <c r="A10" s="175" t="s">
        <v>591</v>
      </c>
      <c r="B10" s="208">
        <v>6092</v>
      </c>
      <c r="C10" s="208">
        <v>5511</v>
      </c>
      <c r="G10" s="113"/>
      <c r="H10" s="175" t="s">
        <v>591</v>
      </c>
      <c r="I10" s="208">
        <v>7136</v>
      </c>
      <c r="J10" s="208">
        <v>5518</v>
      </c>
    </row>
    <row r="11" spans="1:13" ht="15" customHeight="1" x14ac:dyDescent="0.25">
      <c r="A11" s="176" t="s">
        <v>592</v>
      </c>
      <c r="B11" s="209">
        <v>11595</v>
      </c>
      <c r="C11" s="209">
        <v>9763</v>
      </c>
      <c r="G11" s="113"/>
      <c r="H11" s="176" t="s">
        <v>592</v>
      </c>
      <c r="I11" s="209">
        <v>19714</v>
      </c>
      <c r="J11" s="209">
        <v>14519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255</v>
      </c>
      <c r="C17" s="178">
        <f>IF(ISBLANK(C5),"0",C5)</f>
        <v>172</v>
      </c>
      <c r="G17" s="113"/>
      <c r="H17" s="174" t="s">
        <v>586</v>
      </c>
      <c r="I17" s="177">
        <f>IF(ISBLANK(I5),"0",I5)</f>
        <v>446</v>
      </c>
      <c r="J17" s="178">
        <f>IF(ISBLANK(J5),"0",J5)</f>
        <v>352</v>
      </c>
    </row>
    <row r="18" spans="1:13" ht="15" customHeight="1" x14ac:dyDescent="0.25">
      <c r="A18" s="175" t="s">
        <v>587</v>
      </c>
      <c r="B18" s="179">
        <f t="shared" ref="B18:C18" si="0">IF(ISBLANK(B6),"0",B6)</f>
        <v>1658</v>
      </c>
      <c r="C18" s="180">
        <f t="shared" si="0"/>
        <v>443</v>
      </c>
      <c r="G18" s="113"/>
      <c r="H18" s="175" t="s">
        <v>587</v>
      </c>
      <c r="I18" s="179">
        <f t="shared" ref="I18:J18" si="1">IF(ISBLANK(I6),"0",I6)</f>
        <v>841</v>
      </c>
      <c r="J18" s="180">
        <f t="shared" si="1"/>
        <v>367</v>
      </c>
    </row>
    <row r="19" spans="1:13" ht="15" customHeight="1" x14ac:dyDescent="0.25">
      <c r="A19" s="175" t="s">
        <v>588</v>
      </c>
      <c r="B19" s="179">
        <f t="shared" ref="B19:C19" si="2">IF(ISBLANK(B7),"0",B7)</f>
        <v>4544</v>
      </c>
      <c r="C19" s="180">
        <f t="shared" si="2"/>
        <v>1308</v>
      </c>
      <c r="G19" s="113"/>
      <c r="H19" s="175" t="s">
        <v>588</v>
      </c>
      <c r="I19" s="179">
        <f t="shared" ref="I19:J19" si="3">IF(ISBLANK(I7),"0",I7)</f>
        <v>1910</v>
      </c>
      <c r="J19" s="180">
        <f t="shared" si="3"/>
        <v>588</v>
      </c>
    </row>
    <row r="20" spans="1:13" ht="15" customHeight="1" x14ac:dyDescent="0.25">
      <c r="A20" s="175" t="s">
        <v>589</v>
      </c>
      <c r="B20" s="179">
        <f t="shared" ref="B20:C20" si="4">IF(ISBLANK(B8),"0",B8)</f>
        <v>12265</v>
      </c>
      <c r="C20" s="180">
        <f t="shared" si="4"/>
        <v>8359</v>
      </c>
      <c r="G20" s="113"/>
      <c r="H20" s="175" t="s">
        <v>589</v>
      </c>
      <c r="I20" s="179">
        <f t="shared" ref="I20:J20" si="5">IF(ISBLANK(I8),"0",I8)</f>
        <v>9769</v>
      </c>
      <c r="J20" s="180">
        <f t="shared" si="5"/>
        <v>6787</v>
      </c>
    </row>
    <row r="21" spans="1:13" ht="15" customHeight="1" x14ac:dyDescent="0.25">
      <c r="A21" s="175" t="s">
        <v>590</v>
      </c>
      <c r="B21" s="179">
        <f t="shared" ref="B21:C21" si="6">IF(ISBLANK(B9),"0",B9)</f>
        <v>39562</v>
      </c>
      <c r="C21" s="180">
        <f t="shared" si="6"/>
        <v>41646</v>
      </c>
      <c r="G21" s="113"/>
      <c r="H21" s="175" t="s">
        <v>590</v>
      </c>
      <c r="I21" s="179">
        <f t="shared" ref="I21:J21" si="7">IF(ISBLANK(I9),"0",I9)</f>
        <v>40374</v>
      </c>
      <c r="J21" s="180">
        <f t="shared" si="7"/>
        <v>41431</v>
      </c>
    </row>
    <row r="22" spans="1:13" ht="15" customHeight="1" x14ac:dyDescent="0.25">
      <c r="A22" s="175" t="s">
        <v>591</v>
      </c>
      <c r="B22" s="179">
        <f t="shared" ref="B22:C22" si="8">IF(ISBLANK(B10),"0",B10)</f>
        <v>6092</v>
      </c>
      <c r="C22" s="180">
        <f t="shared" si="8"/>
        <v>5511</v>
      </c>
      <c r="G22" s="113"/>
      <c r="H22" s="175" t="s">
        <v>591</v>
      </c>
      <c r="I22" s="179">
        <f t="shared" ref="I22:J22" si="9">IF(ISBLANK(I10),"0",I10)</f>
        <v>7136</v>
      </c>
      <c r="J22" s="180">
        <f t="shared" si="9"/>
        <v>5518</v>
      </c>
    </row>
    <row r="23" spans="1:13" ht="15" customHeight="1" x14ac:dyDescent="0.25">
      <c r="A23" s="176" t="s">
        <v>592</v>
      </c>
      <c r="B23" s="181">
        <f t="shared" ref="B23:C23" si="10">IF(ISBLANK(B11),"0",B11)</f>
        <v>11595</v>
      </c>
      <c r="C23" s="182">
        <f t="shared" si="10"/>
        <v>9763</v>
      </c>
      <c r="G23" s="113"/>
      <c r="H23" s="176" t="s">
        <v>592</v>
      </c>
      <c r="I23" s="181">
        <f t="shared" ref="I23:J23" si="11">IF(ISBLANK(I11),"0",I11)</f>
        <v>19714</v>
      </c>
      <c r="J23" s="182">
        <f t="shared" si="11"/>
        <v>14519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0.33565439443998368</v>
      </c>
      <c r="C29" s="184">
        <f>C17/SUM(C17:C23)*100</f>
        <v>0.25594476354870394</v>
      </c>
      <c r="D29" s="253"/>
      <c r="E29" s="253"/>
      <c r="G29" s="113"/>
      <c r="H29" s="174" t="s">
        <v>593</v>
      </c>
      <c r="I29" s="184">
        <f>I17/SUM(I17:I23)*100</f>
        <v>0.5561790746975932</v>
      </c>
      <c r="J29" s="184">
        <f>J17/SUM(J17:J23)*100</f>
        <v>0.50602340358241571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2.1824117097313449</v>
      </c>
      <c r="C30" s="185">
        <f>C18/SUM(C17:C23)*100</f>
        <v>0.65920657123299908</v>
      </c>
      <c r="D30" s="253"/>
      <c r="E30" s="253"/>
      <c r="G30" s="113"/>
      <c r="H30" s="175" t="s">
        <v>594</v>
      </c>
      <c r="I30" s="185">
        <f>I18/SUM(I17:I23)*100</f>
        <v>1.0487591969073451</v>
      </c>
      <c r="J30" s="185">
        <f>J18/SUM(J17:J23)*100</f>
        <v>0.52758690089416638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5.9812296797462183</v>
      </c>
      <c r="C31" s="185">
        <f>C19/SUM(C17:C23)*100</f>
        <v>1.9463706437308412</v>
      </c>
      <c r="D31" s="253"/>
      <c r="E31" s="253"/>
      <c r="G31" s="113"/>
      <c r="H31" s="175" t="s">
        <v>595</v>
      </c>
      <c r="I31" s="185">
        <f>I19/SUM(I17:I23)*100</f>
        <v>2.3818431225838634</v>
      </c>
      <c r="J31" s="185">
        <f>J19/SUM(J17:J23)*100</f>
        <v>0.84528909462062618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16.144318226691766</v>
      </c>
      <c r="C32" s="185">
        <f>C20/SUM(C17:C23)*100</f>
        <v>12.438617898276837</v>
      </c>
      <c r="D32" s="253"/>
      <c r="E32" s="253"/>
      <c r="G32" s="113"/>
      <c r="H32" s="175" t="s">
        <v>596</v>
      </c>
      <c r="I32" s="185">
        <f>I20/SUM(I17:I23)*100</f>
        <v>12.182316997131812</v>
      </c>
      <c r="J32" s="185">
        <f>J20/SUM(J17:J23)*100</f>
        <v>9.7567637503234526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52.075133932684835</v>
      </c>
      <c r="C33" s="185">
        <f>C21/SUM(C17:C23)*100</f>
        <v>61.971369899705365</v>
      </c>
      <c r="D33" s="253"/>
      <c r="E33" s="253"/>
      <c r="G33" s="113"/>
      <c r="H33" s="175" t="s">
        <v>597</v>
      </c>
      <c r="I33" s="185">
        <f>I21/SUM(I17:I23)*100</f>
        <v>50.347923681257015</v>
      </c>
      <c r="J33" s="185">
        <f>J21/SUM(J17:J23)*100</f>
        <v>59.559817141542794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8.0188492977583561</v>
      </c>
      <c r="C34" s="185">
        <f>C22/SUM(C17:C23)*100</f>
        <v>8.2006487902145757</v>
      </c>
      <c r="D34" s="253"/>
      <c r="E34" s="253"/>
      <c r="G34" s="113"/>
      <c r="H34" s="175" t="s">
        <v>598</v>
      </c>
      <c r="I34" s="185">
        <f>I22/SUM(I17:I23)*100</f>
        <v>8.8988651951614912</v>
      </c>
      <c r="J34" s="185">
        <f>J22/SUM(J17:J23)*100</f>
        <v>7.9324918777493449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15.262402758947493</v>
      </c>
      <c r="C35" s="186">
        <f>C23/SUM(C17:C23)*100</f>
        <v>14.527841433290675</v>
      </c>
      <c r="D35" s="253"/>
      <c r="E35" s="253"/>
      <c r="G35" s="113"/>
      <c r="H35" s="176" t="s">
        <v>599</v>
      </c>
      <c r="I35" s="186">
        <f>I23/SUM(I17:I23)*100</f>
        <v>24.584112732260881</v>
      </c>
      <c r="J35" s="186">
        <f>J23/SUM(J17:J23)*100</f>
        <v>20.872027831287195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0.33565439443998368</v>
      </c>
      <c r="C41" s="184">
        <f t="shared" si="12"/>
        <v>0.25594476354870394</v>
      </c>
      <c r="G41" s="113"/>
      <c r="H41" s="174" t="s">
        <v>601</v>
      </c>
      <c r="I41" s="184">
        <f t="shared" ref="I41:J41" si="13">I29</f>
        <v>0.5561790746975932</v>
      </c>
      <c r="J41" s="184">
        <f t="shared" si="13"/>
        <v>0.50602340358241571</v>
      </c>
    </row>
    <row r="42" spans="1:12" x14ac:dyDescent="0.25">
      <c r="A42" s="175" t="s">
        <v>602</v>
      </c>
      <c r="B42" s="185">
        <f t="shared" si="12"/>
        <v>2.1824117097313449</v>
      </c>
      <c r="C42" s="185">
        <f t="shared" si="12"/>
        <v>0.65920657123299908</v>
      </c>
      <c r="G42" s="113"/>
      <c r="H42" s="175" t="s">
        <v>602</v>
      </c>
      <c r="I42" s="185">
        <f t="shared" ref="I42:J42" si="14">I30</f>
        <v>1.0487591969073451</v>
      </c>
      <c r="J42" s="185">
        <f t="shared" si="14"/>
        <v>0.52758690089416638</v>
      </c>
    </row>
    <row r="43" spans="1:12" x14ac:dyDescent="0.25">
      <c r="A43" s="175" t="s">
        <v>603</v>
      </c>
      <c r="B43" s="185">
        <f t="shared" si="12"/>
        <v>5.9812296797462183</v>
      </c>
      <c r="C43" s="185">
        <f t="shared" si="12"/>
        <v>1.9463706437308412</v>
      </c>
      <c r="G43" s="113"/>
      <c r="H43" s="175" t="s">
        <v>603</v>
      </c>
      <c r="I43" s="185">
        <f t="shared" ref="I43:J43" si="15">I31</f>
        <v>2.3818431225838634</v>
      </c>
      <c r="J43" s="185">
        <f t="shared" si="15"/>
        <v>0.84528909462062618</v>
      </c>
    </row>
    <row r="44" spans="1:12" x14ac:dyDescent="0.25">
      <c r="A44" s="175" t="s">
        <v>604</v>
      </c>
      <c r="B44" s="185">
        <f t="shared" si="12"/>
        <v>16.144318226691766</v>
      </c>
      <c r="C44" s="185">
        <f t="shared" si="12"/>
        <v>12.438617898276837</v>
      </c>
      <c r="G44" s="113"/>
      <c r="H44" s="175" t="s">
        <v>604</v>
      </c>
      <c r="I44" s="185">
        <f t="shared" ref="I44:J44" si="16">I32</f>
        <v>12.182316997131812</v>
      </c>
      <c r="J44" s="185">
        <f t="shared" si="16"/>
        <v>9.7567637503234526</v>
      </c>
    </row>
    <row r="45" spans="1:12" x14ac:dyDescent="0.25">
      <c r="A45" s="175" t="s">
        <v>605</v>
      </c>
      <c r="B45" s="185">
        <f t="shared" si="12"/>
        <v>52.075133932684835</v>
      </c>
      <c r="C45" s="185">
        <f t="shared" si="12"/>
        <v>61.971369899705365</v>
      </c>
      <c r="G45" s="113"/>
      <c r="H45" s="175" t="s">
        <v>605</v>
      </c>
      <c r="I45" s="185">
        <f t="shared" ref="I45:J45" si="17">I33</f>
        <v>50.347923681257015</v>
      </c>
      <c r="J45" s="185">
        <f t="shared" si="17"/>
        <v>59.559817141542794</v>
      </c>
    </row>
    <row r="46" spans="1:12" x14ac:dyDescent="0.25">
      <c r="A46" s="175" t="s">
        <v>606</v>
      </c>
      <c r="B46" s="185">
        <f t="shared" si="12"/>
        <v>8.0188492977583561</v>
      </c>
      <c r="C46" s="185">
        <f t="shared" si="12"/>
        <v>8.2006487902145757</v>
      </c>
      <c r="G46" s="113"/>
      <c r="H46" s="175" t="s">
        <v>606</v>
      </c>
      <c r="I46" s="185">
        <f t="shared" ref="I46:J46" si="18">I34</f>
        <v>8.8988651951614912</v>
      </c>
      <c r="J46" s="185">
        <f t="shared" si="18"/>
        <v>7.9324918777493449</v>
      </c>
    </row>
    <row r="47" spans="1:12" x14ac:dyDescent="0.25">
      <c r="A47" s="176" t="s">
        <v>607</v>
      </c>
      <c r="B47" s="186">
        <f t="shared" si="12"/>
        <v>15.262402758947493</v>
      </c>
      <c r="C47" s="186">
        <f t="shared" si="12"/>
        <v>14.527841433290675</v>
      </c>
      <c r="G47" s="113"/>
      <c r="H47" s="176" t="s">
        <v>607</v>
      </c>
      <c r="I47" s="186">
        <f t="shared" ref="I47:J47" si="19">I35</f>
        <v>24.584112732260881</v>
      </c>
      <c r="J47" s="186">
        <f t="shared" si="19"/>
        <v>20.872027831287195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31184</v>
      </c>
      <c r="C5" s="207">
        <v>24221</v>
      </c>
      <c r="D5" s="253"/>
      <c r="E5" s="253"/>
      <c r="F5" s="1003"/>
      <c r="H5" s="174" t="s">
        <v>624</v>
      </c>
      <c r="I5" s="207">
        <v>15446</v>
      </c>
      <c r="J5" s="207">
        <v>10418</v>
      </c>
    </row>
    <row r="6" spans="1:10" ht="15" customHeight="1" x14ac:dyDescent="0.25">
      <c r="A6" s="175" t="s">
        <v>625</v>
      </c>
      <c r="B6" s="208">
        <v>10842</v>
      </c>
      <c r="C6" s="208">
        <v>10734</v>
      </c>
      <c r="D6" s="253"/>
      <c r="E6" s="253"/>
      <c r="F6" s="1003"/>
      <c r="H6" s="175" t="s">
        <v>625</v>
      </c>
      <c r="I6" s="208">
        <v>18163</v>
      </c>
      <c r="J6" s="208">
        <v>18693</v>
      </c>
    </row>
    <row r="7" spans="1:10" ht="15" customHeight="1" x14ac:dyDescent="0.25">
      <c r="A7" s="176" t="s">
        <v>626</v>
      </c>
      <c r="B7" s="209">
        <v>33945</v>
      </c>
      <c r="C7" s="209">
        <v>32247</v>
      </c>
      <c r="D7" s="253"/>
      <c r="E7" s="253"/>
      <c r="F7" s="1003"/>
      <c r="H7" s="175" t="s">
        <v>626</v>
      </c>
      <c r="I7" s="208">
        <v>46020</v>
      </c>
      <c r="J7" s="208">
        <v>39940</v>
      </c>
    </row>
    <row r="8" spans="1:10" x14ac:dyDescent="0.25">
      <c r="D8" s="253"/>
      <c r="E8" s="253"/>
      <c r="F8" s="1003"/>
      <c r="H8" s="176" t="s">
        <v>2351</v>
      </c>
      <c r="I8" s="209">
        <v>561</v>
      </c>
      <c r="J8" s="209">
        <v>511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31184</v>
      </c>
      <c r="C13" s="178">
        <f>IF(ISBLANK(C5),"0",C5)</f>
        <v>24221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10842</v>
      </c>
      <c r="C14" s="180">
        <f t="shared" si="0"/>
        <v>10734</v>
      </c>
      <c r="D14" s="253"/>
      <c r="E14" s="253"/>
      <c r="F14" s="1003"/>
      <c r="H14" s="174" t="s">
        <v>624</v>
      </c>
      <c r="I14" s="177">
        <f>IF(ISBLANK(I5),"0",I5)</f>
        <v>15446</v>
      </c>
      <c r="J14" s="178">
        <f>IF(ISBLANK(J5),"0",J5)</f>
        <v>10418</v>
      </c>
    </row>
    <row r="15" spans="1:10" ht="15" customHeight="1" x14ac:dyDescent="0.25">
      <c r="A15" s="176" t="s">
        <v>626</v>
      </c>
      <c r="B15" s="181">
        <f t="shared" si="0"/>
        <v>33945</v>
      </c>
      <c r="C15" s="182">
        <f t="shared" si="0"/>
        <v>32247</v>
      </c>
      <c r="D15" s="253"/>
      <c r="E15" s="253"/>
      <c r="F15" s="1003"/>
      <c r="H15" s="175" t="s">
        <v>625</v>
      </c>
      <c r="I15" s="179">
        <f t="shared" ref="I15:J15" si="1">IF(ISBLANK(I6),"0",I6)</f>
        <v>18163</v>
      </c>
      <c r="J15" s="180">
        <f t="shared" si="1"/>
        <v>18693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46020</v>
      </c>
      <c r="J16" s="180">
        <f t="shared" si="2"/>
        <v>39940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561</v>
      </c>
      <c r="J17" s="182">
        <f t="shared" si="3"/>
        <v>511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41.047241710652749</v>
      </c>
      <c r="C21" s="184">
        <f>C13/SUM(C13:C15)*100</f>
        <v>36.042082080890445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14.271235076542366</v>
      </c>
      <c r="C22" s="185">
        <f>C14/SUM(C13:C15)*100</f>
        <v>15.972738906580162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44.681523212804883</v>
      </c>
      <c r="C23" s="186">
        <f>C15/SUM(C13:C15)*100</f>
        <v>47.985179012529386</v>
      </c>
      <c r="D23" s="253"/>
      <c r="E23" s="253"/>
      <c r="F23" s="1003"/>
      <c r="H23" s="174" t="s">
        <v>629</v>
      </c>
      <c r="I23" s="184">
        <f>I14/SUM(I14:I17)*100</f>
        <v>19.261753335827411</v>
      </c>
      <c r="J23" s="184">
        <f>J14/SUM(J14:J17)*100</f>
        <v>14.976567666254564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22.649956353660059</v>
      </c>
      <c r="J24" s="185">
        <f>J15/SUM(J14:J17)*100</f>
        <v>26.872430349903681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57.388701833146285</v>
      </c>
      <c r="J25" s="185">
        <f>J16/SUM(J14:J17)*100</f>
        <v>57.416405508754778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0.69958847736625518</v>
      </c>
      <c r="J26" s="186">
        <f>J17/SUM(J14:J17)*100</f>
        <v>0.73459647508697279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41.047241710652749</v>
      </c>
      <c r="C29" s="189">
        <f t="shared" si="4"/>
        <v>36.042082080890445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14.271235076542366</v>
      </c>
      <c r="C30" s="192">
        <f t="shared" si="4"/>
        <v>15.972738906580162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44.681523212804883</v>
      </c>
      <c r="C31" s="195">
        <f t="shared" si="4"/>
        <v>47.985179012529386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19.261753335827411</v>
      </c>
      <c r="J32" s="189">
        <f>J23</f>
        <v>14.976567666254564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22.649956353660059</v>
      </c>
      <c r="J33" s="192">
        <f t="shared" si="5"/>
        <v>26.872430349903681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57.388701833146285</v>
      </c>
      <c r="J34" s="192">
        <f t="shared" si="6"/>
        <v>57.416405508754778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0.69958847736625518</v>
      </c>
      <c r="J35" s="195">
        <f t="shared" si="7"/>
        <v>0.73459647508697279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150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177657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1184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75.010000000000005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124.4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24</v>
      </c>
      <c r="C5" s="655">
        <v>23</v>
      </c>
      <c r="E5" s="28"/>
      <c r="J5" s="654" t="s">
        <v>542</v>
      </c>
      <c r="K5" s="669">
        <f>IF(ISBLANK(B5),"",B5)</f>
        <v>24</v>
      </c>
      <c r="L5" s="618">
        <f>IF(ISBLANK(C5),"",C5)</f>
        <v>23</v>
      </c>
      <c r="N5" s="28"/>
    </row>
    <row r="6" spans="1:15" x14ac:dyDescent="0.25">
      <c r="A6" s="656" t="s">
        <v>543</v>
      </c>
      <c r="B6" s="657">
        <v>37</v>
      </c>
      <c r="C6" s="657">
        <v>25</v>
      </c>
      <c r="E6" s="44"/>
      <c r="J6" s="656" t="s">
        <v>543</v>
      </c>
      <c r="K6" s="670">
        <f t="shared" ref="K6:K10" si="0">IF(ISBLANK(B6),"",B6)</f>
        <v>37</v>
      </c>
      <c r="L6" s="619">
        <f t="shared" ref="L6:L10" si="1">IF(ISBLANK(C6),"",C6)</f>
        <v>25</v>
      </c>
      <c r="N6" s="44"/>
    </row>
    <row r="7" spans="1:15" x14ac:dyDescent="0.25">
      <c r="A7" s="656" t="s">
        <v>641</v>
      </c>
      <c r="B7" s="657">
        <v>181</v>
      </c>
      <c r="C7" s="657">
        <v>106</v>
      </c>
      <c r="E7" s="44"/>
      <c r="J7" s="656" t="s">
        <v>641</v>
      </c>
      <c r="K7" s="670">
        <f t="shared" si="0"/>
        <v>181</v>
      </c>
      <c r="L7" s="619">
        <f t="shared" si="1"/>
        <v>106</v>
      </c>
      <c r="N7" s="44"/>
    </row>
    <row r="8" spans="1:15" x14ac:dyDescent="0.25">
      <c r="A8" s="650" t="s">
        <v>642</v>
      </c>
      <c r="B8" s="651">
        <v>150</v>
      </c>
      <c r="C8" s="651">
        <v>47</v>
      </c>
      <c r="E8" s="21"/>
      <c r="J8" s="650" t="s">
        <v>642</v>
      </c>
      <c r="K8" s="670">
        <f t="shared" si="0"/>
        <v>150</v>
      </c>
      <c r="L8" s="619">
        <f t="shared" si="1"/>
        <v>47</v>
      </c>
      <c r="N8" s="21"/>
    </row>
    <row r="9" spans="1:15" x14ac:dyDescent="0.25">
      <c r="A9" s="650" t="s">
        <v>643</v>
      </c>
      <c r="B9" s="651">
        <v>176</v>
      </c>
      <c r="C9" s="651">
        <v>36</v>
      </c>
      <c r="E9" s="21"/>
      <c r="J9" s="650" t="s">
        <v>643</v>
      </c>
      <c r="K9" s="670">
        <f t="shared" si="0"/>
        <v>176</v>
      </c>
      <c r="L9" s="619">
        <f t="shared" si="1"/>
        <v>36</v>
      </c>
      <c r="N9" s="21"/>
    </row>
    <row r="10" spans="1:15" x14ac:dyDescent="0.25">
      <c r="A10" s="652" t="s">
        <v>365</v>
      </c>
      <c r="B10" s="653">
        <v>713</v>
      </c>
      <c r="C10" s="653">
        <v>55</v>
      </c>
      <c r="J10" s="652" t="s">
        <v>365</v>
      </c>
      <c r="K10" s="671">
        <f t="shared" si="0"/>
        <v>713</v>
      </c>
      <c r="L10" s="620">
        <f t="shared" si="1"/>
        <v>55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1.61</v>
      </c>
      <c r="C15" s="197"/>
      <c r="D15" s="253"/>
      <c r="E15" s="211"/>
      <c r="F15" s="253"/>
      <c r="G15" s="253"/>
      <c r="J15" s="673" t="s">
        <v>488</v>
      </c>
      <c r="K15" s="674">
        <f>B15</f>
        <v>1.61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0.41</v>
      </c>
      <c r="C16" s="197"/>
      <c r="D16" s="253"/>
      <c r="E16" s="254"/>
      <c r="F16" s="253"/>
      <c r="G16" s="253"/>
      <c r="J16" s="675" t="s">
        <v>489</v>
      </c>
      <c r="K16" s="676">
        <f>B16</f>
        <v>0.41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1.03</v>
      </c>
      <c r="C18" s="197"/>
      <c r="D18" s="255"/>
      <c r="E18" s="256"/>
      <c r="F18" s="253"/>
      <c r="G18" s="253"/>
      <c r="J18" s="678" t="s">
        <v>501</v>
      </c>
      <c r="K18" s="674">
        <f>B18</f>
        <v>1.03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1.27</v>
      </c>
      <c r="C19" s="198"/>
      <c r="D19" s="255"/>
      <c r="E19" s="256"/>
      <c r="F19" s="253"/>
      <c r="G19" s="253"/>
      <c r="J19" s="672" t="s">
        <v>502</v>
      </c>
      <c r="K19" s="676">
        <f>B19</f>
        <v>1.27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1.04</v>
      </c>
      <c r="C21" s="253"/>
      <c r="D21" s="253"/>
      <c r="E21" s="253"/>
      <c r="F21" s="253"/>
      <c r="G21" s="253"/>
      <c r="J21" s="661" t="s">
        <v>498</v>
      </c>
      <c r="K21" s="679">
        <f>B21</f>
        <v>1.04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</v>
      </c>
      <c r="C32" s="655">
        <v>13</v>
      </c>
      <c r="E32" s="28"/>
      <c r="J32" s="654" t="s">
        <v>542</v>
      </c>
      <c r="K32" s="669">
        <f>IF(ISBLANK(B32),"",B32)</f>
        <v>11</v>
      </c>
      <c r="L32" s="618">
        <f>IF(ISBLANK(C32),"",C32)</f>
        <v>13</v>
      </c>
      <c r="N32" s="28"/>
    </row>
    <row r="33" spans="1:15" x14ac:dyDescent="0.25">
      <c r="A33" s="656" t="s">
        <v>543</v>
      </c>
      <c r="B33" s="657">
        <v>9</v>
      </c>
      <c r="C33" s="657">
        <v>8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8</v>
      </c>
      <c r="N33" s="44"/>
    </row>
    <row r="34" spans="1:15" x14ac:dyDescent="0.25">
      <c r="A34" s="656" t="s">
        <v>641</v>
      </c>
      <c r="B34" s="657">
        <v>66</v>
      </c>
      <c r="C34" s="657">
        <v>55</v>
      </c>
      <c r="E34" s="44"/>
      <c r="J34" s="656" t="s">
        <v>641</v>
      </c>
      <c r="K34" s="670">
        <f t="shared" si="2"/>
        <v>66</v>
      </c>
      <c r="L34" s="619">
        <f t="shared" si="3"/>
        <v>55</v>
      </c>
      <c r="N34" s="44"/>
    </row>
    <row r="35" spans="1:15" x14ac:dyDescent="0.25">
      <c r="A35" s="650" t="s">
        <v>642</v>
      </c>
      <c r="B35" s="651">
        <v>79</v>
      </c>
      <c r="C35" s="651">
        <v>52</v>
      </c>
      <c r="E35" s="21"/>
      <c r="J35" s="650" t="s">
        <v>642</v>
      </c>
      <c r="K35" s="670">
        <f t="shared" si="2"/>
        <v>79</v>
      </c>
      <c r="L35" s="619">
        <f t="shared" si="3"/>
        <v>52</v>
      </c>
      <c r="N35" s="21"/>
    </row>
    <row r="36" spans="1:15" x14ac:dyDescent="0.25">
      <c r="A36" s="650" t="s">
        <v>643</v>
      </c>
      <c r="B36" s="651">
        <v>89</v>
      </c>
      <c r="C36" s="651">
        <v>39</v>
      </c>
      <c r="E36" s="21"/>
      <c r="J36" s="650" t="s">
        <v>643</v>
      </c>
      <c r="K36" s="670">
        <f t="shared" si="2"/>
        <v>89</v>
      </c>
      <c r="L36" s="619">
        <f t="shared" si="3"/>
        <v>39</v>
      </c>
      <c r="N36" s="21"/>
    </row>
    <row r="37" spans="1:15" x14ac:dyDescent="0.25">
      <c r="A37" s="652" t="s">
        <v>365</v>
      </c>
      <c r="B37" s="653">
        <v>238</v>
      </c>
      <c r="C37" s="653">
        <v>31</v>
      </c>
      <c r="J37" s="652" t="s">
        <v>365</v>
      </c>
      <c r="K37" s="671">
        <f t="shared" si="2"/>
        <v>238</v>
      </c>
      <c r="L37" s="620">
        <f t="shared" si="3"/>
        <v>31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0.57999999999999996</v>
      </c>
      <c r="C42" s="197"/>
      <c r="D42" s="253"/>
      <c r="E42" s="211"/>
      <c r="F42" s="253"/>
      <c r="G42" s="253"/>
      <c r="J42" s="673" t="s">
        <v>488</v>
      </c>
      <c r="K42" s="674">
        <f>B42</f>
        <v>0.57999999999999996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0.27</v>
      </c>
      <c r="C43" s="197"/>
      <c r="D43" s="253"/>
      <c r="E43" s="254"/>
      <c r="F43" s="253"/>
      <c r="G43" s="253"/>
      <c r="J43" s="675" t="s">
        <v>489</v>
      </c>
      <c r="K43" s="676">
        <f>B43</f>
        <v>0.27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0.43</v>
      </c>
      <c r="C45" s="197"/>
      <c r="D45" s="255"/>
      <c r="E45" s="256"/>
      <c r="F45" s="253"/>
      <c r="G45" s="253"/>
      <c r="J45" s="678" t="s">
        <v>501</v>
      </c>
      <c r="K45" s="674">
        <f>B45</f>
        <v>0.43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0.45</v>
      </c>
      <c r="C46" s="198"/>
      <c r="D46" s="255"/>
      <c r="E46" s="256"/>
      <c r="F46" s="253"/>
      <c r="G46" s="253"/>
      <c r="J46" s="672" t="s">
        <v>502</v>
      </c>
      <c r="K46" s="676">
        <f>B46</f>
        <v>0.45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0.43</v>
      </c>
      <c r="C48" s="253"/>
      <c r="D48" s="253"/>
      <c r="E48" s="253"/>
      <c r="F48" s="253"/>
      <c r="G48" s="253"/>
      <c r="J48" s="661" t="s">
        <v>498</v>
      </c>
      <c r="K48" s="679">
        <f>B48</f>
        <v>0.43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129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2043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0</v>
      </c>
      <c r="F4" s="643">
        <v>2</v>
      </c>
      <c r="G4" s="643">
        <v>87</v>
      </c>
      <c r="H4" s="643">
        <v>8827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0</v>
      </c>
      <c r="F5" s="602">
        <v>2</v>
      </c>
      <c r="G5" s="602">
        <v>108</v>
      </c>
      <c r="H5" s="602">
        <v>10063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0</v>
      </c>
      <c r="F6" s="617">
        <v>2</v>
      </c>
      <c r="G6" s="617">
        <v>129</v>
      </c>
      <c r="H6" s="617">
        <v>2043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547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57.1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82.4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84.9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9314067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52427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17</v>
      </c>
      <c r="C4" s="600">
        <v>9.4</v>
      </c>
      <c r="D4" s="600">
        <v>54.7</v>
      </c>
      <c r="E4" s="600">
        <v>0.53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15</v>
      </c>
      <c r="C5" s="602">
        <v>6.8</v>
      </c>
      <c r="D5" s="751">
        <v>49.5</v>
      </c>
      <c r="E5" s="751">
        <v>0.18</v>
      </c>
      <c r="G5" s="647" t="s">
        <v>446</v>
      </c>
      <c r="H5" s="648">
        <f>IF(ISBLANK(B4),"",B4)</f>
        <v>17</v>
      </c>
      <c r="I5" s="648">
        <f>IF(ISBLANK(B5),"",B5)</f>
        <v>15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4.4000000000000004</v>
      </c>
      <c r="D6" s="959">
        <v>57.1</v>
      </c>
      <c r="E6" s="959">
        <v>0.41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9.4</v>
      </c>
      <c r="I9" s="648">
        <f>IF(ISBLANK(C5),"",C5)</f>
        <v>6.8</v>
      </c>
      <c r="J9" s="649">
        <f>IF(ISBLANK(C6),"",C6)</f>
        <v>4.4000000000000004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545</v>
      </c>
      <c r="C4" s="643">
        <v>3.1</v>
      </c>
      <c r="D4" s="643">
        <v>0.7</v>
      </c>
      <c r="E4" s="643">
        <v>0.18</v>
      </c>
      <c r="F4" s="643">
        <v>0.7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567</v>
      </c>
      <c r="C5" s="602">
        <v>3.2</v>
      </c>
      <c r="D5" s="602">
        <v>0.7</v>
      </c>
      <c r="E5" s="602">
        <v>0.21</v>
      </c>
      <c r="F5" s="602">
        <v>0.7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547</v>
      </c>
      <c r="C6" s="602">
        <v>3.1</v>
      </c>
      <c r="D6" s="602">
        <v>0.7</v>
      </c>
      <c r="E6" s="602">
        <v>0.15</v>
      </c>
      <c r="F6" s="602">
        <v>0.5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89.7</v>
      </c>
      <c r="C5" s="602">
        <v>76.400000000000006</v>
      </c>
      <c r="D5" s="602">
        <v>3</v>
      </c>
      <c r="E5" s="602">
        <v>1.7</v>
      </c>
      <c r="F5" s="253"/>
      <c r="G5" s="253"/>
      <c r="H5" s="253"/>
    </row>
    <row r="6" spans="1:8" x14ac:dyDescent="0.25">
      <c r="A6" s="360">
        <v>2021</v>
      </c>
      <c r="B6" s="602">
        <v>81.599999999999994</v>
      </c>
      <c r="C6" s="602">
        <v>61.6</v>
      </c>
      <c r="D6" s="602">
        <v>6</v>
      </c>
      <c r="E6" s="602">
        <v>3.4</v>
      </c>
      <c r="F6" s="253"/>
      <c r="G6" s="253"/>
      <c r="H6" s="253"/>
    </row>
    <row r="7" spans="1:8" x14ac:dyDescent="0.25">
      <c r="A7" s="481">
        <v>2022</v>
      </c>
      <c r="B7" s="1067">
        <v>82.4</v>
      </c>
      <c r="C7" s="1067">
        <v>84.9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3.4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9094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5.0999999999999996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267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5247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1654619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9314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9147</v>
      </c>
      <c r="C5" s="1034">
        <v>4286</v>
      </c>
      <c r="D5" s="600">
        <v>4861</v>
      </c>
      <c r="G5" s="871" t="s">
        <v>126</v>
      </c>
      <c r="H5" s="637">
        <f>IF(ISBLANK(D7),"",D7)</f>
        <v>4895</v>
      </c>
    </row>
    <row r="6" spans="1:17" x14ac:dyDescent="0.25">
      <c r="A6" s="641">
        <v>2021</v>
      </c>
      <c r="B6" s="1034">
        <v>9138</v>
      </c>
      <c r="C6" s="1034">
        <v>4247</v>
      </c>
      <c r="D6" s="602">
        <v>4891</v>
      </c>
      <c r="G6" s="635" t="s">
        <v>127</v>
      </c>
      <c r="H6" s="623">
        <f>IF(ISBLANK(C7),"",C7)</f>
        <v>4199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9094</v>
      </c>
      <c r="C7" s="1034">
        <v>4199</v>
      </c>
      <c r="D7" s="617">
        <v>4895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4895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4199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13378</v>
      </c>
      <c r="C6" s="55">
        <v>6946</v>
      </c>
      <c r="D6" s="55">
        <v>6432</v>
      </c>
      <c r="E6" s="70">
        <v>14757</v>
      </c>
      <c r="F6" s="55">
        <v>7364</v>
      </c>
      <c r="G6" s="110">
        <v>7393</v>
      </c>
      <c r="H6" s="55">
        <v>6930</v>
      </c>
      <c r="I6" s="55">
        <v>3648</v>
      </c>
      <c r="J6" s="55">
        <v>3282</v>
      </c>
      <c r="K6" s="70">
        <v>33326</v>
      </c>
      <c r="L6" s="55">
        <v>17042</v>
      </c>
      <c r="M6" s="110">
        <v>16284</v>
      </c>
      <c r="N6" s="70">
        <v>27694</v>
      </c>
      <c r="O6" s="55">
        <v>14072</v>
      </c>
      <c r="P6" s="110">
        <v>13622</v>
      </c>
      <c r="Q6" s="70">
        <v>115070</v>
      </c>
      <c r="R6" s="55">
        <v>55956</v>
      </c>
      <c r="S6" s="110">
        <v>59114</v>
      </c>
      <c r="T6" s="70">
        <v>176683</v>
      </c>
      <c r="U6" s="55">
        <v>83625</v>
      </c>
      <c r="V6" s="160">
        <v>93058</v>
      </c>
    </row>
    <row r="7" spans="1:22" x14ac:dyDescent="0.25">
      <c r="A7" s="286">
        <v>2021</v>
      </c>
      <c r="B7" s="167">
        <v>13394</v>
      </c>
      <c r="C7" s="94">
        <v>6964</v>
      </c>
      <c r="D7" s="94">
        <v>6430</v>
      </c>
      <c r="E7" s="167">
        <v>15069</v>
      </c>
      <c r="F7" s="94">
        <v>7553</v>
      </c>
      <c r="G7" s="169">
        <v>7516</v>
      </c>
      <c r="H7" s="94">
        <v>6962</v>
      </c>
      <c r="I7" s="94">
        <v>3606</v>
      </c>
      <c r="J7" s="94">
        <v>3356</v>
      </c>
      <c r="K7" s="167">
        <v>33659</v>
      </c>
      <c r="L7" s="94">
        <v>17188</v>
      </c>
      <c r="M7" s="169">
        <v>16471</v>
      </c>
      <c r="N7" s="167">
        <v>27616</v>
      </c>
      <c r="O7" s="94">
        <v>14036</v>
      </c>
      <c r="P7" s="169">
        <v>13580</v>
      </c>
      <c r="Q7" s="167">
        <v>115067</v>
      </c>
      <c r="R7" s="94">
        <v>55927</v>
      </c>
      <c r="S7" s="169">
        <v>59140</v>
      </c>
      <c r="T7" s="212">
        <v>177263</v>
      </c>
      <c r="U7" s="58">
        <v>83840</v>
      </c>
      <c r="V7" s="160">
        <v>93423</v>
      </c>
    </row>
    <row r="8" spans="1:22" x14ac:dyDescent="0.25">
      <c r="A8" s="219">
        <v>2022</v>
      </c>
      <c r="B8" s="72">
        <v>13342</v>
      </c>
      <c r="C8" s="61">
        <v>6942</v>
      </c>
      <c r="D8" s="61">
        <v>6400</v>
      </c>
      <c r="E8" s="72">
        <v>14842</v>
      </c>
      <c r="F8" s="61">
        <v>7615</v>
      </c>
      <c r="G8" s="111">
        <v>7227</v>
      </c>
      <c r="H8" s="61">
        <v>6795</v>
      </c>
      <c r="I8" s="61">
        <v>3499</v>
      </c>
      <c r="J8" s="61">
        <v>3296</v>
      </c>
      <c r="K8" s="72">
        <v>33257</v>
      </c>
      <c r="L8" s="61">
        <v>17160</v>
      </c>
      <c r="M8" s="111">
        <v>16097</v>
      </c>
      <c r="N8" s="72">
        <v>27302</v>
      </c>
      <c r="O8" s="61">
        <v>13680</v>
      </c>
      <c r="P8" s="111">
        <v>13622</v>
      </c>
      <c r="Q8" s="72">
        <v>114708</v>
      </c>
      <c r="R8" s="61">
        <v>55511</v>
      </c>
      <c r="S8" s="111">
        <v>59197</v>
      </c>
      <c r="T8" s="72">
        <v>177657</v>
      </c>
      <c r="U8" s="61">
        <v>83989</v>
      </c>
      <c r="V8" s="111">
        <v>93668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13342</v>
      </c>
      <c r="C15" s="172">
        <f>E8</f>
        <v>14842</v>
      </c>
      <c r="D15" s="172">
        <f>H8</f>
        <v>6795</v>
      </c>
      <c r="E15" s="172">
        <f>K8</f>
        <v>33257</v>
      </c>
      <c r="F15" s="172">
        <f>N8</f>
        <v>27302</v>
      </c>
      <c r="G15" s="172">
        <f>Q8</f>
        <v>114708</v>
      </c>
      <c r="H15" s="334">
        <f>T8</f>
        <v>177657</v>
      </c>
      <c r="M15" s="172">
        <f>K8</f>
        <v>33257</v>
      </c>
      <c r="N15" s="172">
        <f>H15-E15-O15</f>
        <v>109635</v>
      </c>
      <c r="O15" s="172">
        <f>H15-(B15+C15+G15)</f>
        <v>34765</v>
      </c>
      <c r="P15" s="29"/>
      <c r="Q15" s="100">
        <f>M15/H15*100</f>
        <v>18.719780250707824</v>
      </c>
      <c r="R15" s="100">
        <f>N15/H15*100</f>
        <v>61.711612826964327</v>
      </c>
      <c r="S15" s="100">
        <f>O15/H15*100</f>
        <v>19.568606922327856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18.719780250707824</v>
      </c>
      <c r="R18" s="100">
        <f>N15/H15*100</f>
        <v>61.711612826964327</v>
      </c>
      <c r="S18" s="100">
        <f>O15/H15*100</f>
        <v>19.568606922327856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3.2</v>
      </c>
      <c r="C23" s="361"/>
      <c r="D23" s="361"/>
      <c r="E23" s="167">
        <v>3.2</v>
      </c>
      <c r="F23" s="361"/>
      <c r="G23" s="362"/>
      <c r="H23" s="167">
        <v>1.08</v>
      </c>
      <c r="I23" s="94">
        <v>1.02</v>
      </c>
      <c r="J23" s="169">
        <v>1.1499999999999999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3.1</v>
      </c>
      <c r="C24" s="361"/>
      <c r="D24" s="361"/>
      <c r="E24" s="167">
        <v>5.2</v>
      </c>
      <c r="F24" s="361"/>
      <c r="G24" s="362"/>
      <c r="H24" s="167">
        <v>2.0699999999999998</v>
      </c>
      <c r="I24" s="94">
        <v>2.0099999999999998</v>
      </c>
      <c r="J24" s="169">
        <v>2.13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3.7</v>
      </c>
      <c r="C25" s="357"/>
      <c r="D25" s="357"/>
      <c r="E25" s="72">
        <v>6.4</v>
      </c>
      <c r="F25" s="357"/>
      <c r="G25" s="461"/>
      <c r="H25" s="72">
        <v>2.66</v>
      </c>
      <c r="I25" s="61">
        <v>4.13</v>
      </c>
      <c r="J25" s="111">
        <v>1.1000000000000001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1.1499999999999999</v>
      </c>
      <c r="C32" s="674">
        <f>IF(ISBLANK(I23),"",I23)</f>
        <v>1.02</v>
      </c>
      <c r="F32" s="700">
        <f>A23</f>
        <v>2020</v>
      </c>
      <c r="G32" s="674">
        <f>IF(ISBLANK(J23),"",J23)</f>
        <v>1.1499999999999999</v>
      </c>
      <c r="H32" s="674">
        <f>IF(ISBLANK(I23),"",I23)</f>
        <v>1.02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2.13</v>
      </c>
      <c r="C33" s="853">
        <f t="shared" ref="C33:C34" si="2">IF(ISBLANK(I24),"",I24)</f>
        <v>2.0099999999999998</v>
      </c>
      <c r="F33" s="701">
        <f t="shared" ref="F33:F34" si="3">A24</f>
        <v>2021</v>
      </c>
      <c r="G33" s="853">
        <f t="shared" ref="G33:G34" si="4">IF(ISBLANK(J24),"",J24)</f>
        <v>2.13</v>
      </c>
      <c r="H33" s="853">
        <f t="shared" ref="H33:H34" si="5">IF(ISBLANK(I24),"",I24)</f>
        <v>2.0099999999999998</v>
      </c>
    </row>
    <row r="34" spans="1:8" x14ac:dyDescent="0.25">
      <c r="A34" s="702">
        <f t="shared" si="0"/>
        <v>2022</v>
      </c>
      <c r="B34" s="676">
        <f t="shared" si="1"/>
        <v>1.1000000000000001</v>
      </c>
      <c r="C34" s="676">
        <f t="shared" si="2"/>
        <v>4.13</v>
      </c>
      <c r="F34" s="702">
        <f t="shared" si="3"/>
        <v>2022</v>
      </c>
      <c r="G34" s="676">
        <f t="shared" si="4"/>
        <v>1.1000000000000001</v>
      </c>
      <c r="H34" s="676">
        <f t="shared" si="5"/>
        <v>4.13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68</v>
      </c>
      <c r="C4" s="600">
        <v>1</v>
      </c>
      <c r="D4" s="600">
        <v>16</v>
      </c>
      <c r="E4" s="599">
        <v>7</v>
      </c>
      <c r="F4" s="600">
        <v>2.5</v>
      </c>
      <c r="G4" s="600">
        <v>0.5</v>
      </c>
    </row>
    <row r="5" spans="1:10" x14ac:dyDescent="0.25">
      <c r="A5" s="286">
        <v>2022</v>
      </c>
      <c r="B5" s="751">
        <v>70</v>
      </c>
      <c r="C5" s="751">
        <v>1</v>
      </c>
      <c r="D5" s="751">
        <v>17</v>
      </c>
      <c r="E5" s="753">
        <v>9</v>
      </c>
      <c r="F5" s="751">
        <v>2.6</v>
      </c>
      <c r="G5" s="751">
        <v>0.5</v>
      </c>
    </row>
    <row r="6" spans="1:10" x14ac:dyDescent="0.25">
      <c r="A6" s="218">
        <v>2023</v>
      </c>
      <c r="B6" s="752">
        <v>66</v>
      </c>
      <c r="C6" s="752">
        <v>1</v>
      </c>
      <c r="D6" s="752">
        <v>12</v>
      </c>
      <c r="E6" s="754">
        <v>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68</v>
      </c>
      <c r="C11" s="80">
        <f>IF(ISBLANK(D4),"",D4)</f>
        <v>16</v>
      </c>
      <c r="E11" s="103">
        <f>A4</f>
        <v>2021</v>
      </c>
      <c r="F11" s="80">
        <f>IF(ISBLANK(B4),"",B4)</f>
        <v>68</v>
      </c>
      <c r="G11" s="80">
        <f>IF(ISBLANK(D4),"",D4)</f>
        <v>16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70</v>
      </c>
      <c r="C12" s="80">
        <f>IF(ISBLANK(D5),"",D5)</f>
        <v>17</v>
      </c>
      <c r="E12" s="103">
        <f t="shared" ref="E12:E13" si="1">A5</f>
        <v>2022</v>
      </c>
      <c r="F12" s="80">
        <f t="shared" ref="F12:F13" si="2">IF(ISBLANK(B5),"",B5)</f>
        <v>70</v>
      </c>
      <c r="G12" s="80">
        <f t="shared" ref="G12:G13" si="3">IF(ISBLANK(D5),"",D5)</f>
        <v>17</v>
      </c>
    </row>
    <row r="13" spans="1:10" x14ac:dyDescent="0.25">
      <c r="A13" s="155">
        <f t="shared" si="0"/>
        <v>2023</v>
      </c>
      <c r="B13" s="83">
        <f>IF(ISBLANK(B6),"",B6)</f>
        <v>66</v>
      </c>
      <c r="C13" s="83">
        <f>IF(ISBLANK(D6),"",D6)</f>
        <v>12</v>
      </c>
      <c r="D13" s="253"/>
      <c r="E13" s="155">
        <f t="shared" si="1"/>
        <v>2023</v>
      </c>
      <c r="F13" s="83">
        <f t="shared" si="2"/>
        <v>66</v>
      </c>
      <c r="G13" s="83">
        <f t="shared" si="3"/>
        <v>12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7</v>
      </c>
      <c r="E18" s="603">
        <f>A4</f>
        <v>2021</v>
      </c>
      <c r="F18" s="100">
        <f>IF(ISBLANK(C4),"",C4)</f>
        <v>1</v>
      </c>
      <c r="G18" s="100">
        <f>IF(ISBLANK(E4),"",E4)</f>
        <v>7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9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9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7</v>
      </c>
      <c r="E20" s="155">
        <f t="shared" si="5"/>
        <v>2023</v>
      </c>
      <c r="F20" s="83">
        <f>IF(ISBLANK(C6),"",C6)</f>
        <v>1</v>
      </c>
      <c r="G20" s="83">
        <f t="shared" si="6"/>
        <v>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936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1591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1079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2008</v>
      </c>
    </row>
    <row r="17" spans="2:3" x14ac:dyDescent="0.25">
      <c r="B17" s="253">
        <v>2022</v>
      </c>
      <c r="C17" s="1100">
        <v>1736</v>
      </c>
    </row>
    <row r="18" spans="2:3" x14ac:dyDescent="0.25">
      <c r="B18" s="253">
        <v>2023</v>
      </c>
      <c r="C18" s="1100">
        <v>1591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2008</v>
      </c>
    </row>
    <row r="22" spans="2:3" x14ac:dyDescent="0.25">
      <c r="B22" s="636">
        <f>B17</f>
        <v>2022</v>
      </c>
      <c r="C22" s="636">
        <f t="shared" ref="C22:C23" si="0">IF(ISBLANK(C17),"",C17)</f>
        <v>1736</v>
      </c>
    </row>
    <row r="23" spans="2:3" x14ac:dyDescent="0.25">
      <c r="B23" s="636">
        <f>B18</f>
        <v>2023</v>
      </c>
      <c r="C23" s="636">
        <f t="shared" si="0"/>
        <v>1591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119</v>
      </c>
      <c r="C5" s="55">
        <v>104</v>
      </c>
      <c r="D5" s="55">
        <v>67</v>
      </c>
      <c r="E5" s="269">
        <f>SUM(B5:D5)</f>
        <v>290</v>
      </c>
      <c r="F5" s="71">
        <v>1433</v>
      </c>
      <c r="G5" s="70">
        <v>0.4</v>
      </c>
      <c r="H5" s="55">
        <v>0.1</v>
      </c>
      <c r="I5" s="110">
        <v>0.2</v>
      </c>
      <c r="J5" s="71">
        <v>0.8</v>
      </c>
    </row>
    <row r="6" spans="1:10" x14ac:dyDescent="0.25">
      <c r="A6" s="286">
        <v>2022</v>
      </c>
      <c r="B6" s="757">
        <v>149</v>
      </c>
      <c r="C6" s="758">
        <v>105</v>
      </c>
      <c r="D6" s="758">
        <v>56</v>
      </c>
      <c r="E6" s="270">
        <f>SUM(B6:D6)</f>
        <v>310</v>
      </c>
      <c r="F6" s="214">
        <v>1131</v>
      </c>
      <c r="G6" s="457">
        <v>0.4</v>
      </c>
      <c r="H6" s="458">
        <v>0.1</v>
      </c>
      <c r="I6" s="763">
        <v>0.2</v>
      </c>
      <c r="J6" s="214">
        <v>0.6</v>
      </c>
    </row>
    <row r="7" spans="1:10" x14ac:dyDescent="0.25">
      <c r="A7" s="218">
        <v>2023</v>
      </c>
      <c r="B7" s="167">
        <v>181</v>
      </c>
      <c r="C7" s="94">
        <v>120</v>
      </c>
      <c r="D7" s="94">
        <v>54</v>
      </c>
      <c r="E7" s="447">
        <f>SUM(B7:D7)</f>
        <v>355</v>
      </c>
      <c r="F7" s="168">
        <v>936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1433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1131</v>
      </c>
      <c r="C14" s="28"/>
      <c r="D14" s="28"/>
      <c r="F14" s="625" t="s">
        <v>1526</v>
      </c>
      <c r="G14" s="621">
        <f>IF(ISBLANK(B7),"",B7)</f>
        <v>181</v>
      </c>
      <c r="I14" s="625" t="s">
        <v>1529</v>
      </c>
      <c r="J14" s="621">
        <f>IF(ISBLANK(B7),"",B7)</f>
        <v>181</v>
      </c>
    </row>
    <row r="15" spans="1:10" x14ac:dyDescent="0.25">
      <c r="A15" s="624">
        <f t="shared" ref="A15" si="1">A7</f>
        <v>2023</v>
      </c>
      <c r="B15" s="623">
        <f t="shared" si="0"/>
        <v>936</v>
      </c>
      <c r="C15" s="28"/>
      <c r="D15" s="28"/>
      <c r="F15" s="626" t="s">
        <v>1527</v>
      </c>
      <c r="G15" s="622">
        <f>IF(ISBLANK(C7),"",C7)</f>
        <v>120</v>
      </c>
      <c r="I15" s="626" t="s">
        <v>1538</v>
      </c>
      <c r="J15" s="622">
        <f>IF(ISBLANK(C7),"",C7)</f>
        <v>120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54</v>
      </c>
      <c r="I16" s="627" t="s">
        <v>1539</v>
      </c>
      <c r="J16" s="623">
        <f>IF(ISBLANK(D7),"",D7)</f>
        <v>54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190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495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5.0999999999999996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57</v>
      </c>
      <c r="C6" s="759"/>
      <c r="D6" s="759"/>
      <c r="E6" s="457">
        <v>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143</v>
      </c>
      <c r="C7" s="759"/>
      <c r="D7" s="759"/>
      <c r="E7" s="457">
        <v>6.4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110</v>
      </c>
      <c r="C8" s="760"/>
      <c r="D8" s="760"/>
      <c r="E8" s="601">
        <v>5.0999999999999996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57</v>
      </c>
      <c r="C16" s="755"/>
      <c r="I16" s="700">
        <f>A6</f>
        <v>2020</v>
      </c>
      <c r="J16" s="674">
        <f>IF(ISBLANK(E6),"",E6)</f>
        <v>2.6</v>
      </c>
      <c r="K16" s="756"/>
    </row>
    <row r="17" spans="1:10" x14ac:dyDescent="0.25">
      <c r="A17" s="701">
        <f>A7</f>
        <v>2021</v>
      </c>
      <c r="B17" s="853">
        <f>IF(ISBLANK(B7),"",B7)</f>
        <v>143</v>
      </c>
      <c r="C17" s="755"/>
      <c r="I17" s="701">
        <f>A7</f>
        <v>2021</v>
      </c>
      <c r="J17" s="853">
        <f>IF(ISBLANK(E7),"",E7)</f>
        <v>6.4</v>
      </c>
    </row>
    <row r="18" spans="1:10" x14ac:dyDescent="0.25">
      <c r="A18" s="702">
        <f>A8</f>
        <v>2022</v>
      </c>
      <c r="B18" s="676">
        <f>IF(ISBLANK(B8),"",B8)</f>
        <v>110</v>
      </c>
      <c r="C18" s="755"/>
      <c r="I18" s="702">
        <f>A8</f>
        <v>2022</v>
      </c>
      <c r="J18" s="676">
        <f>IF(ISBLANK(E8),"",E8)</f>
        <v>5.0999999999999996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22</v>
      </c>
      <c r="D5" s="449">
        <f>IF(ISBLANK(B5),"",A5)</f>
        <v>2021</v>
      </c>
      <c r="E5" s="618">
        <f>IF(ISBLANK(B5),"",B5)</f>
        <v>22</v>
      </c>
      <c r="K5" s="217">
        <v>2020</v>
      </c>
      <c r="L5" s="655">
        <v>2.2000000000000002</v>
      </c>
    </row>
    <row r="6" spans="1:12" x14ac:dyDescent="0.25">
      <c r="A6" s="229">
        <v>2022</v>
      </c>
      <c r="B6" s="602">
        <v>19</v>
      </c>
      <c r="D6" s="450">
        <f>IF(ISBLANK(B6),"",A6)</f>
        <v>2022</v>
      </c>
      <c r="E6" s="619">
        <f>IF(ISBLANK(B6),"",B6)</f>
        <v>19</v>
      </c>
      <c r="K6" s="286">
        <v>2021</v>
      </c>
      <c r="L6" s="657">
        <v>2</v>
      </c>
    </row>
    <row r="7" spans="1:12" x14ac:dyDescent="0.25">
      <c r="A7" s="123">
        <v>2023</v>
      </c>
      <c r="B7" s="617">
        <v>16</v>
      </c>
      <c r="D7" s="379">
        <f>IF(ISBLANK(B7),"",A7)</f>
        <v>2023</v>
      </c>
      <c r="E7" s="620">
        <f>IF(ISBLANK(B7),"",B7)</f>
        <v>16</v>
      </c>
      <c r="K7" s="219">
        <v>2022</v>
      </c>
      <c r="L7" s="617">
        <v>2.1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175</v>
      </c>
      <c r="C4" s="643">
        <v>406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169</v>
      </c>
      <c r="C5" s="602">
        <v>418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190</v>
      </c>
      <c r="C6" s="602">
        <v>495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32</v>
      </c>
      <c r="C5" s="643">
        <v>5528</v>
      </c>
      <c r="D5" s="643">
        <v>286</v>
      </c>
      <c r="E5" s="869">
        <v>5.2</v>
      </c>
      <c r="F5" s="1039">
        <v>5.0999999999999996</v>
      </c>
      <c r="G5" s="1039">
        <v>5.2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30</v>
      </c>
      <c r="C6" s="657">
        <v>5921</v>
      </c>
      <c r="D6" s="657">
        <v>305</v>
      </c>
      <c r="E6" s="657">
        <v>5.2</v>
      </c>
      <c r="F6" s="657">
        <v>5.0999999999999996</v>
      </c>
      <c r="G6" s="657">
        <v>5.2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34</v>
      </c>
      <c r="C7" s="617">
        <v>5247</v>
      </c>
      <c r="D7" s="617">
        <v>267</v>
      </c>
      <c r="E7" s="617">
        <v>5.0999999999999996</v>
      </c>
      <c r="F7" s="617">
        <v>5</v>
      </c>
      <c r="G7" s="617">
        <v>5.2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5.9</v>
      </c>
      <c r="C4" s="655">
        <v>970</v>
      </c>
      <c r="D4" s="655">
        <v>2.9</v>
      </c>
      <c r="E4" s="655">
        <v>815</v>
      </c>
      <c r="F4" s="655">
        <v>0.5</v>
      </c>
      <c r="G4" s="655">
        <v>84</v>
      </c>
      <c r="H4" s="655">
        <v>8</v>
      </c>
      <c r="I4" s="655">
        <v>109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5.2</v>
      </c>
      <c r="C5" s="602">
        <v>1069</v>
      </c>
      <c r="D5" s="602">
        <v>3.2</v>
      </c>
      <c r="E5" s="602">
        <v>781</v>
      </c>
      <c r="F5" s="602">
        <v>0.4</v>
      </c>
      <c r="G5" s="602">
        <v>87</v>
      </c>
      <c r="H5" s="602">
        <v>10</v>
      </c>
      <c r="I5" s="602">
        <v>115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1079</v>
      </c>
      <c r="D6" s="617"/>
      <c r="E6" s="617">
        <v>861</v>
      </c>
      <c r="F6" s="617"/>
      <c r="G6" s="617">
        <v>78</v>
      </c>
      <c r="H6" s="617">
        <v>8</v>
      </c>
      <c r="I6" s="617">
        <v>109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556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1847</v>
      </c>
      <c r="C4" s="1006">
        <v>977</v>
      </c>
      <c r="D4" s="1006">
        <v>870</v>
      </c>
      <c r="E4" s="1005">
        <v>2553</v>
      </c>
      <c r="F4" s="1006">
        <v>1290</v>
      </c>
      <c r="G4" s="1006">
        <v>1263</v>
      </c>
      <c r="H4" s="1007">
        <v>10.5</v>
      </c>
      <c r="I4" s="1007">
        <v>14.4</v>
      </c>
      <c r="J4" s="1007">
        <v>-3.9</v>
      </c>
      <c r="K4" s="70">
        <v>4222</v>
      </c>
      <c r="L4" s="55">
        <v>1990</v>
      </c>
      <c r="M4" s="110">
        <v>2232</v>
      </c>
      <c r="N4" s="55">
        <v>3093</v>
      </c>
      <c r="O4" s="55">
        <v>1482</v>
      </c>
      <c r="P4" s="110">
        <v>1611</v>
      </c>
    </row>
    <row r="5" spans="1:17" x14ac:dyDescent="0.25">
      <c r="A5" s="286">
        <v>2021</v>
      </c>
      <c r="B5" s="1008">
        <v>1933</v>
      </c>
      <c r="C5" s="1009">
        <v>994</v>
      </c>
      <c r="D5" s="1009">
        <v>939</v>
      </c>
      <c r="E5" s="1008">
        <v>2981</v>
      </c>
      <c r="F5" s="1009">
        <v>1556</v>
      </c>
      <c r="G5" s="1009">
        <v>1425</v>
      </c>
      <c r="H5" s="1010">
        <v>10.9</v>
      </c>
      <c r="I5" s="1010">
        <v>16.8</v>
      </c>
      <c r="J5" s="1010">
        <v>-5.9</v>
      </c>
      <c r="K5" s="212">
        <v>5397</v>
      </c>
      <c r="L5" s="58">
        <v>2500</v>
      </c>
      <c r="M5" s="160">
        <v>2897</v>
      </c>
      <c r="N5" s="58">
        <v>3612</v>
      </c>
      <c r="O5" s="58">
        <v>1703</v>
      </c>
      <c r="P5" s="160">
        <v>1909</v>
      </c>
    </row>
    <row r="6" spans="1:17" x14ac:dyDescent="0.25">
      <c r="A6" s="219">
        <v>2022</v>
      </c>
      <c r="B6" s="1011">
        <v>1878</v>
      </c>
      <c r="C6" s="1012">
        <v>969</v>
      </c>
      <c r="D6" s="1012">
        <v>909</v>
      </c>
      <c r="E6" s="1011">
        <v>2356</v>
      </c>
      <c r="F6" s="1012">
        <v>1172</v>
      </c>
      <c r="G6" s="1012">
        <v>1184</v>
      </c>
      <c r="H6" s="1013">
        <v>10.6</v>
      </c>
      <c r="I6" s="1013">
        <v>13.3</v>
      </c>
      <c r="J6" s="1013">
        <v>-2.7</v>
      </c>
      <c r="K6" s="1014">
        <v>6112</v>
      </c>
      <c r="L6" s="1015">
        <v>2901</v>
      </c>
      <c r="M6" s="1016">
        <v>3211</v>
      </c>
      <c r="N6" s="1015">
        <v>4128</v>
      </c>
      <c r="O6" s="1015">
        <v>1960</v>
      </c>
      <c r="P6" s="1016">
        <v>2168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870</v>
      </c>
      <c r="C13" s="319">
        <f>IF(ISBLANK(C4),"",C4)</f>
        <v>977</v>
      </c>
      <c r="D13" s="364"/>
      <c r="E13" s="322">
        <f>A4</f>
        <v>2020</v>
      </c>
      <c r="F13" s="319">
        <f>IF(ISBLANK(G4),"",G4)</f>
        <v>1263</v>
      </c>
      <c r="G13" s="319">
        <f>IF(ISBLANK(F4),"",F4)</f>
        <v>1290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939</v>
      </c>
      <c r="C14" s="320">
        <f t="shared" ref="C14:C15" si="2">IF(ISBLANK(C5),"",C5)</f>
        <v>994</v>
      </c>
      <c r="D14" s="364"/>
      <c r="E14" s="323">
        <f t="shared" ref="E14:E15" si="3">A5</f>
        <v>2021</v>
      </c>
      <c r="F14" s="320">
        <f t="shared" ref="F14:F15" si="4">IF(ISBLANK(G5),"",G5)</f>
        <v>1425</v>
      </c>
      <c r="G14" s="320">
        <f t="shared" ref="G14:G15" si="5">IF(ISBLANK(F5),"",F5)</f>
        <v>1556</v>
      </c>
      <c r="H14" s="389"/>
      <c r="I14" s="389"/>
      <c r="J14" s="48"/>
      <c r="K14" s="325" t="s">
        <v>536</v>
      </c>
      <c r="L14" s="328">
        <f>IF(ISBLANK(K4),"",K4)</f>
        <v>4222</v>
      </c>
      <c r="M14" s="328">
        <f>IF(ISBLANK(K5),"",K5)</f>
        <v>5397</v>
      </c>
      <c r="N14" s="328">
        <f>IF(ISBLANK(K6),"",K6)</f>
        <v>6112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909</v>
      </c>
      <c r="C15" s="321">
        <f t="shared" si="2"/>
        <v>969</v>
      </c>
      <c r="E15" s="324">
        <f t="shared" si="3"/>
        <v>2022</v>
      </c>
      <c r="F15" s="321">
        <f t="shared" si="4"/>
        <v>1184</v>
      </c>
      <c r="G15" s="321">
        <f t="shared" si="5"/>
        <v>1172</v>
      </c>
      <c r="H15" s="211"/>
      <c r="I15" s="211"/>
      <c r="J15" s="28"/>
      <c r="K15" s="326" t="s">
        <v>535</v>
      </c>
      <c r="L15" s="329">
        <f>IF(ISBLANK(N4),"",N4)</f>
        <v>3093</v>
      </c>
      <c r="M15" s="329">
        <f>IF(ISBLANK(N5),"",N5)</f>
        <v>3612</v>
      </c>
      <c r="N15" s="329">
        <f>IF(ISBLANK(N6),"",N6)</f>
        <v>4128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4222</v>
      </c>
      <c r="M19" s="328">
        <f>IF(ISBLANK(K5),"",K5)</f>
        <v>5397</v>
      </c>
      <c r="N19" s="328">
        <f>IF(ISBLANK(K6),"",K6)</f>
        <v>6112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3093</v>
      </c>
      <c r="M20" s="329">
        <f>IF(ISBLANK(N5),"",N5)</f>
        <v>3612</v>
      </c>
      <c r="N20" s="329">
        <f>IF(ISBLANK(N6),"",N6)</f>
        <v>4128</v>
      </c>
      <c r="O20" s="364"/>
    </row>
    <row r="21" spans="1:15" x14ac:dyDescent="0.25">
      <c r="A21" s="322">
        <f>A4</f>
        <v>2020</v>
      </c>
      <c r="B21" s="319">
        <f>IF(ISBLANK(D4),"",D4)</f>
        <v>870</v>
      </c>
      <c r="C21" s="319">
        <f>IF(ISBLANK(C4),"",C4)</f>
        <v>977</v>
      </c>
      <c r="E21" s="322">
        <f>A4</f>
        <v>2020</v>
      </c>
      <c r="F21" s="319">
        <f>IF(ISBLANK(G4),"",G4)</f>
        <v>1263</v>
      </c>
      <c r="G21" s="319">
        <f>IF(ISBLANK(F4),"",F4)</f>
        <v>1290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939</v>
      </c>
      <c r="C22" s="320">
        <f t="shared" ref="C22:C23" si="8">IF(ISBLANK(C5),"",C5)</f>
        <v>994</v>
      </c>
      <c r="E22" s="323">
        <f t="shared" ref="E22:E23" si="9">A5</f>
        <v>2021</v>
      </c>
      <c r="F22" s="320">
        <f t="shared" ref="F22:F23" si="10">IF(ISBLANK(G5),"",G5)</f>
        <v>1425</v>
      </c>
      <c r="G22" s="320">
        <f t="shared" ref="G22:G23" si="11">IF(ISBLANK(F5),"",F5)</f>
        <v>1556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909</v>
      </c>
      <c r="C23" s="321">
        <f t="shared" si="8"/>
        <v>969</v>
      </c>
      <c r="E23" s="324">
        <f t="shared" si="9"/>
        <v>2022</v>
      </c>
      <c r="F23" s="321">
        <f t="shared" si="10"/>
        <v>1184</v>
      </c>
      <c r="G23" s="321">
        <f t="shared" si="11"/>
        <v>1172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80</v>
      </c>
      <c r="F5" s="616"/>
      <c r="G5" s="945"/>
      <c r="H5" s="599">
        <v>408</v>
      </c>
      <c r="I5" s="616">
        <v>155</v>
      </c>
      <c r="J5" s="616">
        <v>253</v>
      </c>
      <c r="K5" s="616"/>
      <c r="L5" s="945"/>
    </row>
    <row r="6" spans="1:12" x14ac:dyDescent="0.25">
      <c r="A6" s="286">
        <v>2021</v>
      </c>
      <c r="B6" s="601">
        <v>34</v>
      </c>
      <c r="C6" s="612"/>
      <c r="D6" s="612"/>
      <c r="E6" s="1034">
        <v>78</v>
      </c>
      <c r="F6" s="1028"/>
      <c r="G6" s="980"/>
      <c r="H6" s="1034">
        <v>553</v>
      </c>
      <c r="I6" s="1028">
        <v>192</v>
      </c>
      <c r="J6" s="1028">
        <v>361</v>
      </c>
      <c r="K6" s="1028"/>
      <c r="L6" s="980"/>
    </row>
    <row r="7" spans="1:12" x14ac:dyDescent="0.25">
      <c r="A7" s="218">
        <v>2022</v>
      </c>
      <c r="B7" s="601">
        <v>38</v>
      </c>
      <c r="C7" s="612"/>
      <c r="D7" s="612"/>
      <c r="E7" s="1034">
        <v>98</v>
      </c>
      <c r="F7" s="1028"/>
      <c r="G7" s="980"/>
      <c r="H7" s="1034">
        <v>556</v>
      </c>
      <c r="I7" s="1028">
        <v>173</v>
      </c>
      <c r="J7" s="1028">
        <v>383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173</v>
      </c>
    </row>
    <row r="15" spans="1:12" ht="30" x14ac:dyDescent="0.25">
      <c r="A15" s="833" t="s">
        <v>1543</v>
      </c>
      <c r="B15" s="623">
        <f>IF(ISBLANK(J7),"",J7)</f>
        <v>383</v>
      </c>
    </row>
    <row r="17" spans="1:2" x14ac:dyDescent="0.25">
      <c r="A17" s="625" t="s">
        <v>1540</v>
      </c>
      <c r="B17" s="621">
        <f>IF(ISBLANK(I7),"",I7)</f>
        <v>173</v>
      </c>
    </row>
    <row r="18" spans="1:2" x14ac:dyDescent="0.25">
      <c r="A18" s="627" t="s">
        <v>1541</v>
      </c>
      <c r="B18" s="623">
        <f>IF(ISBLANK(J7),"",J7)</f>
        <v>383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38.700000000000003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>
        <v>35.1</v>
      </c>
      <c r="C7" s="614">
        <v>36.799999999999997</v>
      </c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49.9</v>
      </c>
      <c r="C10" s="614">
        <v>38.6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38.700000000000003</v>
      </c>
      <c r="C14" s="73">
        <v>38.6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365.70299999999997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53.53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17.989000000000001</v>
      </c>
      <c r="C5" s="611">
        <v>17.989000000000001</v>
      </c>
      <c r="D5" s="751"/>
      <c r="E5" s="751"/>
      <c r="G5" s="358">
        <v>2014</v>
      </c>
      <c r="H5" s="70">
        <v>54.23</v>
      </c>
      <c r="I5" s="55">
        <v>0</v>
      </c>
      <c r="J5" s="55">
        <v>54.23</v>
      </c>
      <c r="K5" s="71">
        <v>0</v>
      </c>
    </row>
    <row r="6" spans="1:12" x14ac:dyDescent="0.25">
      <c r="A6" s="286">
        <v>2021</v>
      </c>
      <c r="B6" s="601"/>
      <c r="C6" s="612">
        <v>365.70299999999997</v>
      </c>
      <c r="D6" s="959"/>
      <c r="E6" s="959"/>
      <c r="G6" s="480">
        <v>2017</v>
      </c>
      <c r="H6" s="212">
        <v>53.53</v>
      </c>
      <c r="I6" s="58">
        <v>0</v>
      </c>
      <c r="J6" s="58">
        <v>53.53</v>
      </c>
      <c r="K6" s="214">
        <v>0</v>
      </c>
    </row>
    <row r="7" spans="1:12" x14ac:dyDescent="0.25">
      <c r="A7" s="218">
        <v>2022</v>
      </c>
      <c r="B7" s="601">
        <v>365.70299999999997</v>
      </c>
      <c r="C7" s="612">
        <v>365.70299999999997</v>
      </c>
      <c r="D7" s="959"/>
      <c r="E7" s="959"/>
      <c r="G7" s="482">
        <v>2020</v>
      </c>
      <c r="H7" s="72">
        <v>53.53</v>
      </c>
      <c r="I7" s="61">
        <v>0</v>
      </c>
      <c r="J7" s="61">
        <v>53.53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365.70299999999997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53.53</v>
      </c>
      <c r="I14" s="211"/>
      <c r="J14" s="211"/>
    </row>
    <row r="15" spans="1:12" x14ac:dyDescent="0.25">
      <c r="A15" s="870" t="s">
        <v>16</v>
      </c>
      <c r="B15" s="630">
        <f>IF(ISBLANK(B7),"",B7)</f>
        <v>365.70299999999997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365.70299999999997</v>
      </c>
      <c r="F19" s="253"/>
      <c r="G19" s="634" t="s">
        <v>529</v>
      </c>
      <c r="H19" s="621">
        <f>IF(ISBLANK(J7),"",J7)</f>
        <v>53.53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365.70299999999997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8.6</v>
      </c>
      <c r="C5" s="1092"/>
      <c r="D5" s="1093"/>
      <c r="E5" s="1092"/>
      <c r="F5" s="1093"/>
    </row>
    <row r="6" spans="1:9" x14ac:dyDescent="0.25">
      <c r="A6" s="218">
        <v>2021</v>
      </c>
      <c r="B6" s="1092">
        <v>4.7</v>
      </c>
      <c r="C6" s="1092"/>
      <c r="D6" s="1093"/>
      <c r="E6" s="1092"/>
      <c r="F6" s="1093"/>
    </row>
    <row r="7" spans="1:9" x14ac:dyDescent="0.25">
      <c r="A7" s="219">
        <v>2022</v>
      </c>
      <c r="B7" s="73">
        <v>5.5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52036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11542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40494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185103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48519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136584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19746</v>
      </c>
      <c r="C5" s="458">
        <v>8997</v>
      </c>
      <c r="D5" s="458">
        <v>10749</v>
      </c>
      <c r="E5" s="457">
        <v>44302</v>
      </c>
      <c r="F5" s="458">
        <v>17385</v>
      </c>
      <c r="G5" s="458">
        <v>26917</v>
      </c>
      <c r="H5" s="457">
        <v>1.9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34189</v>
      </c>
      <c r="C6" s="458">
        <v>11374</v>
      </c>
      <c r="D6" s="458">
        <v>22815</v>
      </c>
      <c r="E6" s="457">
        <v>98710</v>
      </c>
      <c r="F6" s="458">
        <v>25975</v>
      </c>
      <c r="G6" s="458">
        <v>72735</v>
      </c>
      <c r="H6" s="457">
        <v>2.2999999999999998</v>
      </c>
      <c r="I6" s="763">
        <v>3.2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52036</v>
      </c>
      <c r="C7" s="612">
        <v>11542</v>
      </c>
      <c r="D7" s="612">
        <v>40494</v>
      </c>
      <c r="E7" s="601">
        <v>185103</v>
      </c>
      <c r="F7" s="612">
        <v>48519</v>
      </c>
      <c r="G7" s="612">
        <v>136584</v>
      </c>
      <c r="H7" s="947">
        <v>4.2</v>
      </c>
      <c r="I7" s="948">
        <v>3.4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19746</v>
      </c>
      <c r="C14" s="674">
        <f t="shared" ref="C14:D14" si="0">IF(ISBLANK(C5),"",C5)</f>
        <v>8997</v>
      </c>
      <c r="D14" s="669">
        <f t="shared" si="0"/>
        <v>10749</v>
      </c>
      <c r="F14" s="884">
        <f>A5</f>
        <v>2020</v>
      </c>
      <c r="G14" s="674">
        <f>IF(ISBLANK(E5),"",E5)</f>
        <v>44302</v>
      </c>
      <c r="H14" s="674">
        <f t="shared" ref="H14:I16" si="1">IF(ISBLANK(F5),"",F5)</f>
        <v>17385</v>
      </c>
      <c r="I14" s="669">
        <f t="shared" si="1"/>
        <v>26917</v>
      </c>
      <c r="J14" s="756"/>
      <c r="K14" s="884">
        <f>A5</f>
        <v>2020</v>
      </c>
      <c r="L14" s="674">
        <f>IF(ISBLANK(H5),"",H5)</f>
        <v>1.9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34189</v>
      </c>
      <c r="C15" s="879">
        <f t="shared" si="3"/>
        <v>11374</v>
      </c>
      <c r="D15" s="886">
        <f t="shared" si="3"/>
        <v>22815</v>
      </c>
      <c r="F15" s="890">
        <f t="shared" ref="F15:F16" si="4">A6</f>
        <v>2021</v>
      </c>
      <c r="G15" s="853">
        <f t="shared" ref="G15:G16" si="5">IF(ISBLANK(E6),"",E6)</f>
        <v>98710</v>
      </c>
      <c r="H15" s="853">
        <f t="shared" si="1"/>
        <v>25975</v>
      </c>
      <c r="I15" s="670">
        <f t="shared" si="1"/>
        <v>72735</v>
      </c>
      <c r="J15" s="211"/>
      <c r="K15" s="890">
        <f t="shared" ref="K15:K16" si="6">A6</f>
        <v>2021</v>
      </c>
      <c r="L15" s="853">
        <f t="shared" ref="L15:M16" si="7">IF(ISBLANK(H6),"",H6)</f>
        <v>2.2999999999999998</v>
      </c>
      <c r="M15" s="670">
        <f t="shared" si="7"/>
        <v>3.2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52036</v>
      </c>
      <c r="C16" s="888">
        <f t="shared" si="3"/>
        <v>11542</v>
      </c>
      <c r="D16" s="889">
        <f t="shared" si="3"/>
        <v>40494</v>
      </c>
      <c r="F16" s="891">
        <f t="shared" si="4"/>
        <v>2022</v>
      </c>
      <c r="G16" s="676">
        <f t="shared" si="5"/>
        <v>185103</v>
      </c>
      <c r="H16" s="676">
        <f t="shared" si="1"/>
        <v>48519</v>
      </c>
      <c r="I16" s="671">
        <f t="shared" si="1"/>
        <v>136584</v>
      </c>
      <c r="J16" s="211"/>
      <c r="K16" s="891">
        <f t="shared" si="6"/>
        <v>2022</v>
      </c>
      <c r="L16" s="676">
        <f t="shared" si="7"/>
        <v>4.2</v>
      </c>
      <c r="M16" s="671">
        <f t="shared" si="7"/>
        <v>3.4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19746</v>
      </c>
      <c r="C22" s="674">
        <f t="shared" ref="C22:D22" si="8">IF(ISBLANK(C5),"",C5)</f>
        <v>8997</v>
      </c>
      <c r="D22" s="669">
        <f t="shared" si="8"/>
        <v>10749</v>
      </c>
      <c r="F22" s="884">
        <f>A5</f>
        <v>2020</v>
      </c>
      <c r="G22" s="674">
        <f>IF(ISBLANK(E5),"",E5)</f>
        <v>44302</v>
      </c>
      <c r="H22" s="674">
        <f t="shared" ref="H22:I24" si="9">IF(ISBLANK(F5),"",F5)</f>
        <v>17385</v>
      </c>
      <c r="I22" s="669">
        <f t="shared" si="9"/>
        <v>26917</v>
      </c>
      <c r="J22" s="756"/>
      <c r="K22" s="884">
        <f>A5</f>
        <v>2020</v>
      </c>
      <c r="L22" s="674">
        <f>IF(ISBLANK(H5),"",H5)</f>
        <v>1.9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34189</v>
      </c>
      <c r="C23" s="853">
        <f t="shared" si="11"/>
        <v>11374</v>
      </c>
      <c r="D23" s="670">
        <f t="shared" si="11"/>
        <v>22815</v>
      </c>
      <c r="F23" s="890">
        <f t="shared" ref="F23:F24" si="12">A6</f>
        <v>2021</v>
      </c>
      <c r="G23" s="853">
        <f t="shared" ref="G23:G24" si="13">IF(ISBLANK(E6),"",E6)</f>
        <v>98710</v>
      </c>
      <c r="H23" s="853">
        <f t="shared" si="9"/>
        <v>25975</v>
      </c>
      <c r="I23" s="670">
        <f t="shared" si="9"/>
        <v>72735</v>
      </c>
      <c r="J23" s="211"/>
      <c r="K23" s="890">
        <f t="shared" ref="K23:K24" si="14">A6</f>
        <v>2021</v>
      </c>
      <c r="L23" s="853">
        <f t="shared" ref="L23:M24" si="15">IF(ISBLANK(H6),"",H6)</f>
        <v>2.2999999999999998</v>
      </c>
      <c r="M23" s="670">
        <f t="shared" si="15"/>
        <v>3.2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52036</v>
      </c>
      <c r="C24" s="676">
        <f t="shared" si="11"/>
        <v>11542</v>
      </c>
      <c r="D24" s="671">
        <f t="shared" si="11"/>
        <v>40494</v>
      </c>
      <c r="F24" s="891">
        <f t="shared" si="12"/>
        <v>2022</v>
      </c>
      <c r="G24" s="676">
        <f t="shared" si="13"/>
        <v>185103</v>
      </c>
      <c r="H24" s="676">
        <f t="shared" si="9"/>
        <v>48519</v>
      </c>
      <c r="I24" s="671">
        <f t="shared" si="9"/>
        <v>136584</v>
      </c>
      <c r="J24" s="211"/>
      <c r="K24" s="891">
        <f t="shared" si="14"/>
        <v>2022</v>
      </c>
      <c r="L24" s="676">
        <f t="shared" si="15"/>
        <v>4.2</v>
      </c>
      <c r="M24" s="671">
        <f t="shared" si="15"/>
        <v>3.4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599</v>
      </c>
      <c r="C3" s="71">
        <v>200</v>
      </c>
      <c r="D3" s="71">
        <v>12.5</v>
      </c>
      <c r="F3" s="105" t="s">
        <v>537</v>
      </c>
      <c r="G3" s="97">
        <f>IF(ISBLANK(B3),"",B3)</f>
        <v>599</v>
      </c>
      <c r="H3" s="97">
        <f>IF(ISBLANK(B4),"",B4)</f>
        <v>894</v>
      </c>
      <c r="I3" s="97">
        <f>IF(ISBLANK(B5),"",B5)</f>
        <v>941</v>
      </c>
      <c r="J3" s="365"/>
    </row>
    <row r="4" spans="1:12" x14ac:dyDescent="0.25">
      <c r="A4" s="286">
        <v>2021</v>
      </c>
      <c r="B4" s="214">
        <v>894</v>
      </c>
      <c r="C4" s="214">
        <v>160</v>
      </c>
      <c r="D4" s="214">
        <v>13.5</v>
      </c>
      <c r="F4" s="130" t="s">
        <v>538</v>
      </c>
      <c r="G4" s="98">
        <f>IF(ISBLANK(C3),"",C3)</f>
        <v>200</v>
      </c>
      <c r="H4" s="98">
        <f>IF(ISBLANK(C4),"",C4)</f>
        <v>160</v>
      </c>
      <c r="I4" s="98">
        <f>IF(ISBLANK(C5),"",C5)</f>
        <v>153</v>
      </c>
      <c r="J4" s="365"/>
    </row>
    <row r="5" spans="1:12" x14ac:dyDescent="0.25">
      <c r="A5" s="218">
        <v>2022</v>
      </c>
      <c r="B5" s="168">
        <v>941</v>
      </c>
      <c r="C5" s="168">
        <v>153</v>
      </c>
      <c r="D5" s="168">
        <v>12.3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599</v>
      </c>
      <c r="H8" s="97">
        <f>IF(ISBLANK(B4),"",B4)</f>
        <v>894</v>
      </c>
      <c r="I8" s="97">
        <f>IF(ISBLANK(B5),"",B5)</f>
        <v>941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200</v>
      </c>
      <c r="H9" s="98">
        <f>IF(ISBLANK(C4),"",C4)</f>
        <v>160</v>
      </c>
      <c r="I9" s="98">
        <f>IF(ISBLANK(C5),"",C5)</f>
        <v>153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12.5</v>
      </c>
      <c r="H13" s="132">
        <f>IF(ISBLANK(D4),"",D4)</f>
        <v>13.5</v>
      </c>
      <c r="I13" s="132">
        <f>IF(ISBLANK(D5),"",D5)</f>
        <v>12.3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4578</v>
      </c>
      <c r="C4" s="110">
        <v>5052</v>
      </c>
      <c r="E4" s="29" t="s">
        <v>540</v>
      </c>
      <c r="F4" s="163">
        <f>B4/($B$22+$C$22)*100</f>
        <v>2.5768756649048448</v>
      </c>
      <c r="G4" s="163">
        <f>C4/($B$22+$C$22)*100</f>
        <v>2.8436819264087538</v>
      </c>
      <c r="J4" s="29" t="s">
        <v>540</v>
      </c>
      <c r="K4" s="163">
        <f>G4</f>
        <v>2.8436819264087538</v>
      </c>
    </row>
    <row r="5" spans="1:11" x14ac:dyDescent="0.25">
      <c r="A5" s="202" t="s">
        <v>541</v>
      </c>
      <c r="B5" s="212">
        <v>4594</v>
      </c>
      <c r="C5" s="160">
        <v>4833</v>
      </c>
      <c r="E5" s="29" t="s">
        <v>541</v>
      </c>
      <c r="F5" s="163">
        <f t="shared" ref="F5:G21" si="0">B5/($B$22+$C$22)*100</f>
        <v>2.5858817834366219</v>
      </c>
      <c r="G5" s="163">
        <f t="shared" si="0"/>
        <v>2.7204106790050488</v>
      </c>
      <c r="J5" s="29" t="s">
        <v>541</v>
      </c>
      <c r="K5" s="163">
        <f t="shared" ref="K5:K21" si="1">G5</f>
        <v>2.7204106790050488</v>
      </c>
    </row>
    <row r="6" spans="1:11" x14ac:dyDescent="0.25">
      <c r="A6" s="202" t="s">
        <v>542</v>
      </c>
      <c r="B6" s="212">
        <v>4455</v>
      </c>
      <c r="C6" s="160">
        <v>4672</v>
      </c>
      <c r="E6" s="29" t="s">
        <v>542</v>
      </c>
      <c r="F6" s="163">
        <f t="shared" si="0"/>
        <v>2.5076411286918052</v>
      </c>
      <c r="G6" s="163">
        <f t="shared" si="0"/>
        <v>2.6297866112790378</v>
      </c>
      <c r="J6" s="29" t="s">
        <v>542</v>
      </c>
      <c r="K6" s="163">
        <f t="shared" si="1"/>
        <v>2.6297866112790378</v>
      </c>
    </row>
    <row r="7" spans="1:11" x14ac:dyDescent="0.25">
      <c r="A7" s="202" t="s">
        <v>543</v>
      </c>
      <c r="B7" s="212">
        <v>4161</v>
      </c>
      <c r="C7" s="160">
        <v>4380</v>
      </c>
      <c r="E7" s="29" t="s">
        <v>543</v>
      </c>
      <c r="F7" s="163">
        <f t="shared" si="0"/>
        <v>2.342153700670393</v>
      </c>
      <c r="G7" s="163">
        <f t="shared" si="0"/>
        <v>2.465424948074098</v>
      </c>
      <c r="J7" s="29" t="s">
        <v>543</v>
      </c>
      <c r="K7" s="163">
        <f t="shared" si="1"/>
        <v>2.465424948074098</v>
      </c>
    </row>
    <row r="8" spans="1:11" x14ac:dyDescent="0.25">
      <c r="A8" s="202" t="s">
        <v>544</v>
      </c>
      <c r="B8" s="212">
        <v>4231</v>
      </c>
      <c r="C8" s="160">
        <v>4259</v>
      </c>
      <c r="E8" s="29" t="s">
        <v>544</v>
      </c>
      <c r="F8" s="163">
        <f t="shared" si="0"/>
        <v>2.3815554692469196</v>
      </c>
      <c r="G8" s="163">
        <f t="shared" si="0"/>
        <v>2.3973161766775304</v>
      </c>
      <c r="J8" s="29" t="s">
        <v>544</v>
      </c>
      <c r="K8" s="163">
        <f t="shared" si="1"/>
        <v>2.3973161766775304</v>
      </c>
    </row>
    <row r="9" spans="1:11" x14ac:dyDescent="0.25">
      <c r="A9" s="202" t="s">
        <v>545</v>
      </c>
      <c r="B9" s="212">
        <v>5230</v>
      </c>
      <c r="C9" s="160">
        <v>5041</v>
      </c>
      <c r="E9" s="29" t="s">
        <v>545</v>
      </c>
      <c r="F9" s="163">
        <f t="shared" si="0"/>
        <v>2.9438749950747791</v>
      </c>
      <c r="G9" s="163">
        <f t="shared" si="0"/>
        <v>2.8374902199181569</v>
      </c>
      <c r="J9" s="29" t="s">
        <v>545</v>
      </c>
      <c r="K9" s="163">
        <f t="shared" si="1"/>
        <v>2.8374902199181569</v>
      </c>
    </row>
    <row r="10" spans="1:11" x14ac:dyDescent="0.25">
      <c r="A10" s="202" t="s">
        <v>546</v>
      </c>
      <c r="B10" s="212">
        <v>6215</v>
      </c>
      <c r="C10" s="160">
        <v>5740</v>
      </c>
      <c r="E10" s="29" t="s">
        <v>546</v>
      </c>
      <c r="F10" s="163">
        <f t="shared" si="0"/>
        <v>3.498314167187333</v>
      </c>
      <c r="G10" s="163">
        <f t="shared" si="0"/>
        <v>3.2309450232751877</v>
      </c>
      <c r="J10" s="29" t="s">
        <v>546</v>
      </c>
      <c r="K10" s="163">
        <f t="shared" si="1"/>
        <v>3.2309450232751877</v>
      </c>
    </row>
    <row r="11" spans="1:11" x14ac:dyDescent="0.25">
      <c r="A11" s="202" t="s">
        <v>547</v>
      </c>
      <c r="B11" s="212">
        <v>7189</v>
      </c>
      <c r="C11" s="160">
        <v>6561</v>
      </c>
      <c r="E11" s="29" t="s">
        <v>547</v>
      </c>
      <c r="F11" s="163">
        <f t="shared" si="0"/>
        <v>4.0465616328092899</v>
      </c>
      <c r="G11" s="163">
        <f t="shared" si="0"/>
        <v>3.6930714804370219</v>
      </c>
      <c r="J11" s="29" t="s">
        <v>547</v>
      </c>
      <c r="K11" s="163">
        <f t="shared" si="1"/>
        <v>3.6930714804370219</v>
      </c>
    </row>
    <row r="12" spans="1:11" x14ac:dyDescent="0.25">
      <c r="A12" s="202" t="s">
        <v>548</v>
      </c>
      <c r="B12" s="212">
        <v>7254</v>
      </c>
      <c r="C12" s="160">
        <v>7008</v>
      </c>
      <c r="E12" s="29" t="s">
        <v>548</v>
      </c>
      <c r="F12" s="163">
        <f t="shared" si="0"/>
        <v>4.083148989344636</v>
      </c>
      <c r="G12" s="163">
        <f t="shared" si="0"/>
        <v>3.9446799169185565</v>
      </c>
      <c r="J12" s="29" t="s">
        <v>548</v>
      </c>
      <c r="K12" s="163">
        <f t="shared" si="1"/>
        <v>3.9446799169185565</v>
      </c>
    </row>
    <row r="13" spans="1:11" x14ac:dyDescent="0.25">
      <c r="A13" s="202" t="s">
        <v>549</v>
      </c>
      <c r="B13" s="212">
        <v>6945</v>
      </c>
      <c r="C13" s="160">
        <v>6465</v>
      </c>
      <c r="E13" s="29" t="s">
        <v>549</v>
      </c>
      <c r="F13" s="163">
        <f t="shared" si="0"/>
        <v>3.9092183251996828</v>
      </c>
      <c r="G13" s="163">
        <f t="shared" si="0"/>
        <v>3.6390347692463569</v>
      </c>
      <c r="J13" s="29" t="s">
        <v>549</v>
      </c>
      <c r="K13" s="163">
        <f t="shared" si="1"/>
        <v>3.6390347692463569</v>
      </c>
    </row>
    <row r="14" spans="1:11" x14ac:dyDescent="0.25">
      <c r="A14" s="202" t="s">
        <v>550</v>
      </c>
      <c r="B14" s="212">
        <v>6120</v>
      </c>
      <c r="C14" s="160">
        <v>5810</v>
      </c>
      <c r="E14" s="29" t="s">
        <v>550</v>
      </c>
      <c r="F14" s="163">
        <f t="shared" si="0"/>
        <v>3.4448403384049038</v>
      </c>
      <c r="G14" s="163">
        <f t="shared" si="0"/>
        <v>3.2703467918517144</v>
      </c>
      <c r="J14" s="29" t="s">
        <v>550</v>
      </c>
      <c r="K14" s="163">
        <f t="shared" si="1"/>
        <v>3.2703467918517144</v>
      </c>
    </row>
    <row r="15" spans="1:11" x14ac:dyDescent="0.25">
      <c r="A15" s="202" t="s">
        <v>551</v>
      </c>
      <c r="B15" s="212">
        <v>5865</v>
      </c>
      <c r="C15" s="160">
        <v>5325</v>
      </c>
      <c r="E15" s="29" t="s">
        <v>551</v>
      </c>
      <c r="F15" s="163">
        <f t="shared" si="0"/>
        <v>3.3013053243046993</v>
      </c>
      <c r="G15" s="163">
        <f t="shared" si="0"/>
        <v>2.9973488238572079</v>
      </c>
      <c r="J15" s="29" t="s">
        <v>551</v>
      </c>
      <c r="K15" s="163">
        <f t="shared" si="1"/>
        <v>2.9973488238572079</v>
      </c>
    </row>
    <row r="16" spans="1:11" x14ac:dyDescent="0.25">
      <c r="A16" s="202" t="s">
        <v>552</v>
      </c>
      <c r="B16" s="212">
        <v>5987</v>
      </c>
      <c r="C16" s="160">
        <v>4922</v>
      </c>
      <c r="E16" s="29" t="s">
        <v>552</v>
      </c>
      <c r="F16" s="163">
        <f t="shared" si="0"/>
        <v>3.3699769781095035</v>
      </c>
      <c r="G16" s="163">
        <f t="shared" si="0"/>
        <v>2.7705072133380617</v>
      </c>
      <c r="J16" s="29" t="s">
        <v>552</v>
      </c>
      <c r="K16" s="163">
        <f t="shared" si="1"/>
        <v>2.7705072133380617</v>
      </c>
    </row>
    <row r="17" spans="1:11" x14ac:dyDescent="0.25">
      <c r="A17" s="202" t="s">
        <v>553</v>
      </c>
      <c r="B17" s="212">
        <v>6609</v>
      </c>
      <c r="C17" s="160">
        <v>5027</v>
      </c>
      <c r="E17" s="29" t="s">
        <v>553</v>
      </c>
      <c r="F17" s="163">
        <f t="shared" si="0"/>
        <v>3.7200898360323547</v>
      </c>
      <c r="G17" s="163">
        <f t="shared" si="0"/>
        <v>2.8296098662028513</v>
      </c>
      <c r="J17" s="29" t="s">
        <v>553</v>
      </c>
      <c r="K17" s="163">
        <f t="shared" si="1"/>
        <v>2.8296098662028513</v>
      </c>
    </row>
    <row r="18" spans="1:11" x14ac:dyDescent="0.25">
      <c r="A18" s="202" t="s">
        <v>554</v>
      </c>
      <c r="B18" s="212">
        <v>6053</v>
      </c>
      <c r="C18" s="160">
        <v>4053</v>
      </c>
      <c r="E18" s="29" t="s">
        <v>554</v>
      </c>
      <c r="F18" s="163">
        <f t="shared" si="0"/>
        <v>3.4071272170530853</v>
      </c>
      <c r="G18" s="163">
        <f t="shared" si="0"/>
        <v>2.2813624005808948</v>
      </c>
      <c r="J18" s="29" t="s">
        <v>554</v>
      </c>
      <c r="K18" s="163">
        <f t="shared" si="1"/>
        <v>2.2813624005808948</v>
      </c>
    </row>
    <row r="19" spans="1:11" x14ac:dyDescent="0.25">
      <c r="A19" s="202" t="s">
        <v>555</v>
      </c>
      <c r="B19" s="212">
        <v>3274</v>
      </c>
      <c r="C19" s="160">
        <v>2108</v>
      </c>
      <c r="E19" s="29" t="s">
        <v>555</v>
      </c>
      <c r="F19" s="163">
        <f t="shared" si="0"/>
        <v>1.8428770045649763</v>
      </c>
      <c r="G19" s="163">
        <f t="shared" si="0"/>
        <v>1.1865561165616889</v>
      </c>
      <c r="J19" s="29" t="s">
        <v>555</v>
      </c>
      <c r="K19" s="163">
        <f t="shared" si="1"/>
        <v>1.1865561165616889</v>
      </c>
    </row>
    <row r="20" spans="1:11" x14ac:dyDescent="0.25">
      <c r="A20" s="202" t="s">
        <v>556</v>
      </c>
      <c r="B20" s="212">
        <v>2789</v>
      </c>
      <c r="C20" s="160">
        <v>1667</v>
      </c>
      <c r="E20" s="29" t="s">
        <v>556</v>
      </c>
      <c r="F20" s="163">
        <f t="shared" si="0"/>
        <v>1.56987903657047</v>
      </c>
      <c r="G20" s="163">
        <f t="shared" si="0"/>
        <v>0.93832497452957098</v>
      </c>
      <c r="J20" s="29" t="s">
        <v>556</v>
      </c>
      <c r="K20" s="163">
        <f t="shared" si="1"/>
        <v>0.93832497452957098</v>
      </c>
    </row>
    <row r="21" spans="1:11" x14ac:dyDescent="0.25">
      <c r="A21" s="203" t="s">
        <v>557</v>
      </c>
      <c r="B21" s="72">
        <v>2119</v>
      </c>
      <c r="C21" s="111">
        <v>1066</v>
      </c>
      <c r="E21" s="31" t="s">
        <v>557</v>
      </c>
      <c r="F21" s="163">
        <f t="shared" si="0"/>
        <v>1.1927478230522861</v>
      </c>
      <c r="G21" s="163">
        <f t="shared" si="0"/>
        <v>0.60003264717967775</v>
      </c>
      <c r="J21" s="31" t="s">
        <v>557</v>
      </c>
      <c r="K21" s="210">
        <f t="shared" si="1"/>
        <v>0.60003264717967775</v>
      </c>
    </row>
    <row r="22" spans="1:11" x14ac:dyDescent="0.25">
      <c r="A22" s="309" t="s">
        <v>16</v>
      </c>
      <c r="B22" s="121">
        <f>SUM(B4:B21)</f>
        <v>93668</v>
      </c>
      <c r="C22" s="124">
        <f>SUM(C4:C21)</f>
        <v>83989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11872</v>
      </c>
      <c r="C3" s="110">
        <v>309</v>
      </c>
      <c r="E3" s="297" t="s">
        <v>709</v>
      </c>
      <c r="F3" s="71">
        <v>52.51</v>
      </c>
      <c r="G3" s="71">
        <v>54.24</v>
      </c>
      <c r="K3" s="122" t="s">
        <v>16</v>
      </c>
      <c r="L3" s="71">
        <v>2.89</v>
      </c>
      <c r="M3" s="71">
        <v>2.5</v>
      </c>
    </row>
    <row r="4" spans="1:16" x14ac:dyDescent="0.25">
      <c r="A4" s="202" t="s">
        <v>704</v>
      </c>
      <c r="B4" s="212">
        <v>13628</v>
      </c>
      <c r="C4" s="160">
        <v>582</v>
      </c>
      <c r="E4" s="298" t="s">
        <v>710</v>
      </c>
      <c r="F4" s="214">
        <v>39.78</v>
      </c>
      <c r="G4" s="214">
        <v>36.74</v>
      </c>
      <c r="K4" s="215" t="s">
        <v>212</v>
      </c>
      <c r="L4" s="214">
        <v>2.85</v>
      </c>
      <c r="M4" s="214">
        <v>2.4700000000000002</v>
      </c>
      <c r="N4" s="211"/>
    </row>
    <row r="5" spans="1:16" x14ac:dyDescent="0.25">
      <c r="A5" s="202" t="s">
        <v>705</v>
      </c>
      <c r="B5" s="212">
        <v>11540</v>
      </c>
      <c r="C5" s="160">
        <v>644</v>
      </c>
      <c r="E5" s="298" t="s">
        <v>711</v>
      </c>
      <c r="F5" s="214">
        <v>6.33</v>
      </c>
      <c r="G5" s="214">
        <v>7.3</v>
      </c>
      <c r="K5" s="123" t="s">
        <v>213</v>
      </c>
      <c r="L5" s="73">
        <v>3.54</v>
      </c>
      <c r="M5" s="73">
        <v>2.93</v>
      </c>
      <c r="N5" s="211"/>
    </row>
    <row r="6" spans="1:16" x14ac:dyDescent="0.25">
      <c r="A6" s="202" t="s">
        <v>706</v>
      </c>
      <c r="B6" s="212">
        <v>10793</v>
      </c>
      <c r="C6" s="160">
        <v>777</v>
      </c>
      <c r="E6" s="298" t="s">
        <v>712</v>
      </c>
      <c r="F6" s="214">
        <v>1.07</v>
      </c>
      <c r="G6" s="214">
        <v>1.29</v>
      </c>
      <c r="K6" s="226"/>
      <c r="L6" s="164"/>
      <c r="M6" s="211"/>
    </row>
    <row r="7" spans="1:16" x14ac:dyDescent="0.25">
      <c r="A7" s="202" t="s">
        <v>707</v>
      </c>
      <c r="B7" s="212">
        <v>4105</v>
      </c>
      <c r="C7" s="160">
        <v>368</v>
      </c>
      <c r="E7" s="299" t="s">
        <v>713</v>
      </c>
      <c r="F7" s="73">
        <v>0.32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2852</v>
      </c>
      <c r="C8" s="111">
        <v>375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10.11456628477905</v>
      </c>
      <c r="C13" s="301">
        <f>B3/SUM(B3:B8)*100</f>
        <v>21.668187625479103</v>
      </c>
      <c r="E13" s="217" t="s">
        <v>836</v>
      </c>
      <c r="F13" s="289">
        <f>IF(ISBLANK(F3),"",F3)</f>
        <v>52.51</v>
      </c>
      <c r="G13" s="289">
        <f>IF(ISBLANK(G3),"",G3)</f>
        <v>54.24</v>
      </c>
    </row>
    <row r="14" spans="1:16" x14ac:dyDescent="0.25">
      <c r="A14" s="220" t="s">
        <v>825</v>
      </c>
      <c r="B14" s="305">
        <f>C4/SUM(C3:C8)*100</f>
        <v>19.05073649754501</v>
      </c>
      <c r="C14" s="302">
        <f>B4/SUM(B3:B8)*100</f>
        <v>24.873152035042892</v>
      </c>
      <c r="E14" s="286" t="s">
        <v>837</v>
      </c>
      <c r="F14" s="290">
        <f t="shared" ref="F14:G17" si="0">IF(ISBLANK(F4),"",F4)</f>
        <v>39.78</v>
      </c>
      <c r="G14" s="290">
        <f t="shared" si="0"/>
        <v>36.74</v>
      </c>
    </row>
    <row r="15" spans="1:16" x14ac:dyDescent="0.25">
      <c r="A15" s="220" t="s">
        <v>826</v>
      </c>
      <c r="B15" s="305">
        <f>C5/SUM(C3:C8)*100</f>
        <v>21.080196399345336</v>
      </c>
      <c r="C15" s="302">
        <f>B5/SUM(B3:B8)*100</f>
        <v>21.062237634604855</v>
      </c>
      <c r="E15" s="286" t="s">
        <v>838</v>
      </c>
      <c r="F15" s="290">
        <f t="shared" si="0"/>
        <v>6.33</v>
      </c>
      <c r="G15" s="290">
        <f t="shared" si="0"/>
        <v>7.3</v>
      </c>
    </row>
    <row r="16" spans="1:16" x14ac:dyDescent="0.25">
      <c r="A16" s="220" t="s">
        <v>827</v>
      </c>
      <c r="B16" s="305">
        <f>C6/SUM(C3:C8)*100</f>
        <v>25.433715220949267</v>
      </c>
      <c r="C16" s="302">
        <f>B6/SUM(B3:B8)*100</f>
        <v>19.698850155137798</v>
      </c>
      <c r="E16" s="286" t="s">
        <v>839</v>
      </c>
      <c r="F16" s="290">
        <f t="shared" si="0"/>
        <v>1.07</v>
      </c>
      <c r="G16" s="290">
        <f t="shared" si="0"/>
        <v>1.29</v>
      </c>
    </row>
    <row r="17" spans="1:18" x14ac:dyDescent="0.25">
      <c r="A17" s="220" t="s">
        <v>828</v>
      </c>
      <c r="B17" s="305">
        <f>C7/SUM(C3:C8)*100</f>
        <v>12.045826513911621</v>
      </c>
      <c r="C17" s="302">
        <f>B7/SUM(B3:B8)*100</f>
        <v>7.4922431100565801</v>
      </c>
      <c r="E17" s="219" t="s">
        <v>840</v>
      </c>
      <c r="F17" s="291">
        <f t="shared" si="0"/>
        <v>0.32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12.274959083469723</v>
      </c>
      <c r="C18" s="303">
        <f>B8/SUM(B3:B8)*100</f>
        <v>5.2053294396787733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10.11456628477905</v>
      </c>
      <c r="C22" s="301">
        <f>C13</f>
        <v>21.668187625479103</v>
      </c>
    </row>
    <row r="23" spans="1:18" x14ac:dyDescent="0.25">
      <c r="A23" s="220" t="s">
        <v>831</v>
      </c>
      <c r="B23" s="305">
        <f t="shared" ref="B23:C27" si="1">B14</f>
        <v>19.05073649754501</v>
      </c>
      <c r="C23" s="302">
        <f t="shared" si="1"/>
        <v>24.873152035042892</v>
      </c>
    </row>
    <row r="24" spans="1:18" x14ac:dyDescent="0.25">
      <c r="A24" s="307" t="s">
        <v>832</v>
      </c>
      <c r="B24" s="305">
        <f t="shared" si="1"/>
        <v>21.080196399345336</v>
      </c>
      <c r="C24" s="302">
        <f t="shared" si="1"/>
        <v>21.062237634604855</v>
      </c>
    </row>
    <row r="25" spans="1:18" x14ac:dyDescent="0.25">
      <c r="A25" s="220" t="s">
        <v>833</v>
      </c>
      <c r="B25" s="305">
        <f t="shared" si="1"/>
        <v>25.433715220949267</v>
      </c>
      <c r="C25" s="302">
        <f t="shared" si="1"/>
        <v>19.698850155137798</v>
      </c>
    </row>
    <row r="26" spans="1:18" x14ac:dyDescent="0.25">
      <c r="A26" s="220" t="s">
        <v>834</v>
      </c>
      <c r="B26" s="305">
        <f t="shared" si="1"/>
        <v>12.045826513911621</v>
      </c>
      <c r="C26" s="302">
        <f t="shared" si="1"/>
        <v>7.4922431100565801</v>
      </c>
    </row>
    <row r="27" spans="1:18" x14ac:dyDescent="0.25">
      <c r="A27" s="308" t="s">
        <v>835</v>
      </c>
      <c r="B27" s="306">
        <f t="shared" si="1"/>
        <v>12.274959083469723</v>
      </c>
      <c r="C27" s="303">
        <f t="shared" si="1"/>
        <v>5.2053294396787733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21039</v>
      </c>
      <c r="C34" s="110">
        <v>799</v>
      </c>
      <c r="E34" s="297" t="s">
        <v>709</v>
      </c>
      <c r="F34" s="71">
        <v>54.24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17491</v>
      </c>
      <c r="C35" s="160">
        <v>1088</v>
      </c>
      <c r="E35" s="298" t="s">
        <v>710</v>
      </c>
      <c r="F35" s="214">
        <v>36.74</v>
      </c>
      <c r="G35" s="211"/>
      <c r="K35" s="215" t="s">
        <v>212</v>
      </c>
      <c r="L35" s="214">
        <v>2.4700000000000002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12416</v>
      </c>
      <c r="C36" s="160">
        <v>797</v>
      </c>
      <c r="E36" s="298" t="s">
        <v>711</v>
      </c>
      <c r="F36" s="214">
        <v>7.3</v>
      </c>
      <c r="G36" s="211"/>
      <c r="K36" s="123" t="s">
        <v>213</v>
      </c>
      <c r="L36" s="73">
        <v>2.93</v>
      </c>
      <c r="M36" s="211"/>
      <c r="N36" s="288">
        <v>2022</v>
      </c>
    </row>
    <row r="37" spans="1:16" x14ac:dyDescent="0.25">
      <c r="A37" s="202" t="s">
        <v>706</v>
      </c>
      <c r="B37" s="212">
        <v>10253</v>
      </c>
      <c r="C37" s="160">
        <v>753</v>
      </c>
      <c r="E37" s="298" t="s">
        <v>712</v>
      </c>
      <c r="F37" s="214">
        <v>1.29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3362</v>
      </c>
      <c r="C38" s="160">
        <v>348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1971</v>
      </c>
      <c r="C39" s="111">
        <v>268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19.713792252652357</v>
      </c>
      <c r="C44" s="301">
        <f>B34/SUM(B34:B39)*100</f>
        <v>31.622377201947931</v>
      </c>
      <c r="E44" s="217" t="s">
        <v>836</v>
      </c>
      <c r="F44" s="289">
        <f>IF(ISBLANK(F34),"",F34)</f>
        <v>54.24</v>
      </c>
    </row>
    <row r="45" spans="1:16" x14ac:dyDescent="0.25">
      <c r="A45" s="220" t="s">
        <v>825</v>
      </c>
      <c r="B45" s="305">
        <f>C35/SUM(C34:C39)*100</f>
        <v>26.84431285467555</v>
      </c>
      <c r="C45" s="302">
        <f>B35/SUM(B34:B39)*100</f>
        <v>26.289605002104249</v>
      </c>
      <c r="E45" s="286" t="s">
        <v>837</v>
      </c>
      <c r="F45" s="290">
        <f t="shared" ref="F45:F48" si="2">IF(ISBLANK(F35),"",F35)</f>
        <v>36.74</v>
      </c>
    </row>
    <row r="46" spans="1:16" x14ac:dyDescent="0.25">
      <c r="A46" s="220" t="s">
        <v>826</v>
      </c>
      <c r="B46" s="305">
        <f>C36/SUM(C34:C39)*100</f>
        <v>19.664446089316556</v>
      </c>
      <c r="C46" s="302">
        <f>B36/SUM(B34:B39)*100</f>
        <v>18.66169662718692</v>
      </c>
      <c r="E46" s="286" t="s">
        <v>838</v>
      </c>
      <c r="F46" s="290">
        <f t="shared" si="2"/>
        <v>7.3</v>
      </c>
    </row>
    <row r="47" spans="1:16" x14ac:dyDescent="0.25">
      <c r="A47" s="220" t="s">
        <v>827</v>
      </c>
      <c r="B47" s="305">
        <f>C37/SUM(C34:C39)*100</f>
        <v>18.578830495928941</v>
      </c>
      <c r="C47" s="302">
        <f>B37/SUM(B34:B39)*100</f>
        <v>15.410629471532495</v>
      </c>
      <c r="E47" s="286" t="s">
        <v>839</v>
      </c>
      <c r="F47" s="290">
        <f t="shared" si="2"/>
        <v>1.29</v>
      </c>
    </row>
    <row r="48" spans="1:16" x14ac:dyDescent="0.25">
      <c r="A48" s="220" t="s">
        <v>828</v>
      </c>
      <c r="B48" s="305">
        <f>C38/SUM(C34:C39)*100</f>
        <v>8.5862324204293117</v>
      </c>
      <c r="C48" s="302">
        <f>B38/SUM(B34:B39)*100</f>
        <v>5.0532074791077974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6.6123858869972869</v>
      </c>
      <c r="C49" s="303">
        <f>B39/SUM(B34:B39)*100</f>
        <v>2.9624842181206033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19.713792252652357</v>
      </c>
      <c r="C53" s="301">
        <f>C44</f>
        <v>31.622377201947931</v>
      </c>
    </row>
    <row r="54" spans="1:3" x14ac:dyDescent="0.25">
      <c r="A54" s="220" t="s">
        <v>831</v>
      </c>
      <c r="B54" s="305">
        <f t="shared" ref="B54:C54" si="3">B45</f>
        <v>26.84431285467555</v>
      </c>
      <c r="C54" s="302">
        <f t="shared" si="3"/>
        <v>26.289605002104249</v>
      </c>
    </row>
    <row r="55" spans="1:3" x14ac:dyDescent="0.25">
      <c r="A55" s="307" t="s">
        <v>832</v>
      </c>
      <c r="B55" s="305">
        <f t="shared" ref="B55:C55" si="4">B46</f>
        <v>19.664446089316556</v>
      </c>
      <c r="C55" s="302">
        <f t="shared" si="4"/>
        <v>18.66169662718692</v>
      </c>
    </row>
    <row r="56" spans="1:3" x14ac:dyDescent="0.25">
      <c r="A56" s="220" t="s">
        <v>833</v>
      </c>
      <c r="B56" s="305">
        <f t="shared" ref="B56:C56" si="5">B47</f>
        <v>18.578830495928941</v>
      </c>
      <c r="C56" s="302">
        <f t="shared" si="5"/>
        <v>15.410629471532495</v>
      </c>
    </row>
    <row r="57" spans="1:3" x14ac:dyDescent="0.25">
      <c r="A57" s="220" t="s">
        <v>834</v>
      </c>
      <c r="B57" s="305">
        <f t="shared" ref="B57:C57" si="6">B48</f>
        <v>8.5862324204293117</v>
      </c>
      <c r="C57" s="302">
        <f t="shared" si="6"/>
        <v>5.0532074791077974</v>
      </c>
    </row>
    <row r="58" spans="1:3" x14ac:dyDescent="0.25">
      <c r="A58" s="308" t="s">
        <v>835</v>
      </c>
      <c r="B58" s="306">
        <f t="shared" ref="B58:C58" si="7">B49</f>
        <v>6.6123858869972869</v>
      </c>
      <c r="C58" s="303">
        <f t="shared" si="7"/>
        <v>2.9624842181206033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2024-04-26T07:43:15Z</dcterms:modified>
</cp:coreProperties>
</file>