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<sst xmlns="http://schemas.openxmlformats.org/spreadsheetml/2006/main" count="6316" uniqueCount="2914">
  <si>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</si>
  <si>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</si>
  <si>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</si>
  <si>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</si>
  <si>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</si>
  <si>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</si>
  <si>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</si>
  <si>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</si>
  <si>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</si>
  <si>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</si>
  <si>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</si>
  <si>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</si>
  <si>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</si>
  <si>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</si>
  <si>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</si>
  <si>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</si>
  <si>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</si>
  <si>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</si>
  <si>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</si>
  <si>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</si>
  <si>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</si>
  <si>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</si>
  <si>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</si>
  <si>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</si>
  <si>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</si>
  <si>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</si>
  <si>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</si>
  <si>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</si>
  <si>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</si>
  <si>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</si>
  <si>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</si>
  <si>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</si>
  <si>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</si>
  <si>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</si>
  <si>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</si>
  <si>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</si>
  <si>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</si>
  <si>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</si>
  <si>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</si>
  <si>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</si>
  <si>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</si>
  <si>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</si>
  <si>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</si>
  <si>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</si>
  <si>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</si>
  <si>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</si>
  <si>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</si>
  <si>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</si>
  <si>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</si>
  <si>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</si>
  <si>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</si>
  <si>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</si>
  <si>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</si>
  <si>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</si>
  <si>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</si>
  <si>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</si>
  <si>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</si>
  <si>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</si>
  <si>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</si>
  <si>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</si>
  <si>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</si>
  <si>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</si>
  <si>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</si>
  <si>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</si>
  <si>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</si>
  <si>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</si>
  <si>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</si>
  <si>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</si>
  <si>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</si>
  <si>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</si>
  <si>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</si>
  <si>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</si>
  <si>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</si>
  <si>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</si>
  <si>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</si>
  <si>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</si>
  <si>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</si>
  <si>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</si>
  <si>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</si>
  <si>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</si>
  <si>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</si>
  <si>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</si>
  <si>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</si>
  <si>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</si>
  <si>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</si>
  <si>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</si>
  <si>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</si>
  <si>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</si>
  <si>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</si>
  <si>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</si>
  <si>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</si>
  <si>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</si>
  <si>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</si>
  <si>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</si>
  <si>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</si>
  <si>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</si>
  <si>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</si>
  <si>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</si>
  <si>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</si>
  <si>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</si>
  <si>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</si>
  <si>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</si>
  <si>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</si>
  <si>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</si>
  <si>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</si>
  <si>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</si>
  <si>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</si>
  <si>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</si>
  <si>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</si>
  <si>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</si>
  <si>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</si>
  <si>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</si>
  <si>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</si>
  <si>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</si>
  <si>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</si>
  <si>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</si>
  <si>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</si>
  <si>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</si>
  <si>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</si>
  <si>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</si>
  <si>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</si>
  <si>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</si>
  <si>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</si>
  <si>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</si>
  <si>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</si>
  <si>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</si>
  <si>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</si>
  <si>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</si>
  <si>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</si>
  <si>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</si>
  <si>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</si>
  <si>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</si>
  <si>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</si>
  <si>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</si>
  <si>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</si>
  <si>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</si>
  <si>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</si>
  <si>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</si>
  <si>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</si>
  <si>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</si>
  <si>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</si>
  <si>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</si>
  <si>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</si>
  <si>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</si>
  <si>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</si>
  <si>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</si>
  <si>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</si>
  <si>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</si>
  <si>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</si>
  <si>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</si>
  <si>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</si>
  <si>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</si>
  <si>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</si>
  <si>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</si>
  <si>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</si>
  <si>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</si>
  <si>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</si>
  <si>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</si>
  <si>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</si>
  <si>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</si>
  <si>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</si>
  <si>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</si>
  <si>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</si>
  <si>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</si>
  <si>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</si>
  <si>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</si>
  <si>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</si>
  <si>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</si>
  <si>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</si>
  <si>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</si>
  <si>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</si>
  <si>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</si>
  <si>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</si>
  <si>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</si>
  <si>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</si>
  <si>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</si>
  <si>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</si>
  <si>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</si>
  <si>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</si>
  <si>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</si>
  <si>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</si>
  <si>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</si>
  <si>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</si>
  <si>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</si>
  <si>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</si>
  <si>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</si>
  <si>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</si>
  <si>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</si>
  <si>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</si>
  <si>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</si>
  <si>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</si>
  <si>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</si>
  <si>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</si>
  <si>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</si>
  <si>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</si>
  <si>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</si>
  <si>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</si>
  <si>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</si>
  <si>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</si>
  <si>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</si>
  <si>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</si>
  <si>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</si>
  <si>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</si>
  <si>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</si>
  <si>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</si>
  <si>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</si>
  <si>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</si>
  <si>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</si>
  <si>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</si>
  <si>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</si>
  <si>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</si>
  <si>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</si>
  <si>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</si>
  <si>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</si>
  <si>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</si>
  <si>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</si>
  <si>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</si>
  <si>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</si>
  <si>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</si>
  <si>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</si>
  <si>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</si>
  <si>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</si>
  <si>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</si>
  <si>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</si>
  <si>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</si>
  <si>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</si>
  <si>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</si>
  <si>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</si>
  <si>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</si>
  <si>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</si>
  <si>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</si>
  <si>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</si>
  <si>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</si>
  <si>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</si>
  <si>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</si>
  <si>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</si>
  <si>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</si>
  <si>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</si>
  <si>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</si>
  <si>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</si>
  <si>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</si>
  <si>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</si>
  <si>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</si>
  <si>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</si>
  <si>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</si>
  <si>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</si>
  <si>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</si>
  <si>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</si>
  <si>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</si>
  <si>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</si>
  <si>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</si>
  <si>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</si>
  <si>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</si>
  <si>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</si>
  <si>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</si>
  <si>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</si>
  <si>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</si>
  <si>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</si>
  <si>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</si>
  <si>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</si>
  <si>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</si>
  <si>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</si>
  <si>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</si>
  <si>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</si>
  <si>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</si>
  <si>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</si>
  <si>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</si>
  <si>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</si>
  <si>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</si>
  <si>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</si>
  <si>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</si>
  <si>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</si>
  <si>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</si>
  <si>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</si>
  <si>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</si>
  <si>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</si>
  <si>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</si>
  <si>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</si>
  <si>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</si>
  <si>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</si>
  <si>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</si>
  <si>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</si>
  <si>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</si>
  <si>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</si>
  <si>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</si>
  <si>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</si>
  <si>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</si>
  <si>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</si>
  <si>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</si>
  <si>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</si>
  <si>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</si>
  <si>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</si>
  <si>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</si>
  <si>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</si>
  <si>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</si>
  <si>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</si>
  <si>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</si>
  <si>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</si>
  <si>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</si>
  <si>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</si>
  <si>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</si>
  <si>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</si>
  <si>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</si>
  <si>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</si>
  <si>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</si>
  <si>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</si>
  <si>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</si>
  <si>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</si>
  <si>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</si>
  <si>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</si>
  <si>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</si>
  <si>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</si>
  <si>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</si>
  <si>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</si>
  <si>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</si>
  <si>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</si>
  <si>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</si>
  <si>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</si>
  <si>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</si>
  <si>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</si>
  <si>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</si>
  <si>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</si>
  <si>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</si>
  <si>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</si>
  <si>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</si>
  <si>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</si>
  <si>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</si>
  <si>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</si>
  <si>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</si>
  <si>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</si>
  <si>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</si>
  <si>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</si>
  <si>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</si>
  <si>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</si>
  <si>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</si>
  <si>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</si>
  <si>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</si>
  <si>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</si>
  <si>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</si>
  <si>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</si>
  <si>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</si>
  <si>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</si>
  <si>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</si>
  <si>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</si>
  <si>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</si>
  <si>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</si>
  <si>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</si>
  <si>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</si>
  <si>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</si>
  <si>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</si>
  <si>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</si>
  <si>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</si>
  <si>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</si>
  <si>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</si>
  <si>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</si>
  <si>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</si>
  <si>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</si>
  <si>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</si>
  <si>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</si>
  <si>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</si>
  <si>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</si>
  <si>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</si>
  <si>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</si>
  <si>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</si>
  <si>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</si>
  <si>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</si>
  <si>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</si>
  <si>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</si>
  <si>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</si>
  <si>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</si>
  <si>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</si>
  <si>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</si>
  <si>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</si>
  <si>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</si>
  <si>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</si>
  <si>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</si>
  <si>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</si>
  <si>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</si>
  <si>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</si>
  <si>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</si>
  <si>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</si>
  <si>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</si>
  <si>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</si>
  <si>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</si>
  <si>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</si>
  <si>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</si>
  <si>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</si>
  <si>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</si>
  <si>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</si>
  <si>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</si>
  <si>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</si>
  <si>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</si>
  <si>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</si>
  <si>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</si>
  <si>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</si>
  <si>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</si>
  <si>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</si>
  <si>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</si>
  <si>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</si>
  <si>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</si>
  <si>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</si>
  <si>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</si>
  <si>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</si>
  <si>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</si>
  <si>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</si>
  <si>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</si>
  <si>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</si>
  <si>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</si>
  <si>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</si>
  <si>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</si>
  <si>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</si>
  <si>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</si>
  <si>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</si>
  <si>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</si>
  <si>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</si>
  <si>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</si>
  <si>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</si>
  <si>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</si>
  <si>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</si>
  <si>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</si>
  <si>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</si>
  <si>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</si>
  <si>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</si>
  <si>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</si>
  <si>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</si>
  <si>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</si>
  <si>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</si>
  <si>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</si>
  <si>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</si>
  <si>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</si>
  <si>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</si>
  <si>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</si>
  <si>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</si>
  <si>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</si>
  <si>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</si>
  <si>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</si>
  <si>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</si>
  <si>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</si>
  <si>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</si>
  <si>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</si>
  <si>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</si>
  <si>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</si>
  <si>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</si>
  <si>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</si>
  <si>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</si>
  <si>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</si>
  <si>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</si>
  <si>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</si>
  <si>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</si>
  <si>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</si>
  <si>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</si>
  <si>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</si>
  <si>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</si>
  <si>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</si>
  <si>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</si>
  <si>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</si>
  <si>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</si>
  <si>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</si>
  <si>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</si>
  <si>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</si>
  <si>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</si>
  <si>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</si>
  <si>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</si>
  <si>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</si>
  <si>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</si>
  <si>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</si>
  <si>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</si>
  <si>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</si>
  <si>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</si>
  <si>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</si>
  <si>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</si>
  <si>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</si>
  <si>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</si>
  <si>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</si>
  <si>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</si>
  <si>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</si>
  <si>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</si>
  <si>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</si>
  <si>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</si>
  <si>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</si>
  <si>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</si>
  <si>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</si>
  <si>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</si>
  <si>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</si>
  <si>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</si>
  <si>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</si>
  <si>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</si>
  <si>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</si>
  <si>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</si>
  <si>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</si>
  <si>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</si>
  <si>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</si>
  <si>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</si>
  <si>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</si>
  <si>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</si>
  <si>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</si>
  <si>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</si>
  <si>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</si>
  <si>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</si>
  <si>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</si>
  <si>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</si>
  <si>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</si>
  <si>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</si>
  <si>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</si>
  <si>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</si>
  <si>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</si>
  <si>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</si>
  <si>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</si>
  <si>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</si>
  <si>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</si>
  <si>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</si>
  <si>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</si>
  <si>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</si>
  <si>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</si>
  <si>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</si>
  <si>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</si>
  <si>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</si>
  <si>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</si>
  <si>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</si>
  <si>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</si>
  <si>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</si>
  <si>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</si>
  <si>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</si>
  <si>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</si>
  <si>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</si>
  <si>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</si>
  <si>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</si>
  <si>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</si>
  <si>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</si>
  <si>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</si>
  <si>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</si>
  <si>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</si>
  <si>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</si>
  <si>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</si>
  <si>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</si>
  <si>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</si>
  <si>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</si>
  <si>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</si>
  <si>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</si>
  <si>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</si>
  <si>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</si>
  <si>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</si>
  <si>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</si>
  <si>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</si>
  <si>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</si>
  <si>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</si>
  <si>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</si>
  <si>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</si>
  <si>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</si>
  <si>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</si>
  <si>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</si>
  <si>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</si>
  <si>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</si>
  <si>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</si>
  <si>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</si>
  <si>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</si>
  <si>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</si>
  <si>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</si>
  <si>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</si>
  <si>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</si>
  <si>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</si>
  <si>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</si>
  <si>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</si>
  <si>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</si>
  <si>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</si>
  <si>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</si>
  <si>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</si>
  <si>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</si>
  <si>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</si>
  <si>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</si>
  <si>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</si>
  <si>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</si>
  <si>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</si>
  <si>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</si>
  <si>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</si>
  <si>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</si>
  <si>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</si>
  <si>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</si>
  <si>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</si>
  <si>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</si>
  <si>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</si>
  <si>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</si>
  <si>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</si>
  <si>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</si>
  <si>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</si>
  <si>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</si>
  <si>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</si>
  <si>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</si>
  <si>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</si>
  <si>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</si>
  <si>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</si>
  <si>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</si>
  <si>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</si>
  <si>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</si>
  <si>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</si>
  <si>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</si>
  <si>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</si>
  <si>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</si>
  <si>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</si>
  <si>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</si>
  <si>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</si>
  <si>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</si>
  <si>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</si>
  <si>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</si>
  <si>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</si>
  <si>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</si>
  <si>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</si>
  <si>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</si>
  <si>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</si>
  <si>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</si>
  <si>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</si>
  <si>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</si>
  <si>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</si>
  <si>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</si>
  <si>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</si>
  <si>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</si>
  <si>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</si>
  <si>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</si>
  <si>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</si>
  <si>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</si>
  <si>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</si>
  <si>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</si>
  <si>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</si>
  <si>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</si>
  <si>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</si>
  <si>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</si>
  <si>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</si>
  <si>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</si>
  <si>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</si>
  <si>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</si>
  <si>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</si>
  <si>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</si>
  <si>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</si>
  <si>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</si>
  <si>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</si>
  <si>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</si>
  <si>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</si>
  <si>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</si>
  <si>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</si>
  <si>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</si>
  <si>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</si>
  <si>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</si>
  <si>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</si>
  <si>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</si>
  <si>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</si>
  <si>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</si>
  <si>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</si>
  <si>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</si>
  <si>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</si>
  <si>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</si>
  <si>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</si>
  <si>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</si>
  <si>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</si>
  <si>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</si>
  <si>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</si>
  <si>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</si>
  <si>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</si>
  <si>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</si>
  <si>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</si>
  <si>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</si>
  <si>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</si>
  <si>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</si>
  <si>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</si>
  <si>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</si>
  <si>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</si>
  <si>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</si>
  <si>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</si>
  <si>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</si>
  <si>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</si>
  <si>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</si>
  <si>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</si>
  <si>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</si>
  <si>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</si>
  <si>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</si>
  <si>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</si>
  <si>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</si>
  <si>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</si>
  <si>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</si>
  <si>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</si>
  <si>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</si>
  <si>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</si>
  <si>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</si>
  <si>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</si>
  <si>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</si>
  <si>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</si>
  <si>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</si>
  <si>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</si>
  <si>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</si>
  <si>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</si>
  <si>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</si>
  <si>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</si>
  <si>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</si>
  <si>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</si>
  <si>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</si>
  <si>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</si>
  <si>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</si>
  <si>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</si>
  <si>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</si>
  <si>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</si>
  <si>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</si>
  <si>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</si>
  <si>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</si>
  <si>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</si>
  <si>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</si>
  <si>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</si>
  <si>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</si>
  <si>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</si>
  <si>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</si>
  <si>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</si>
  <si>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</si>
  <si>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</si>
  <si>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</si>
  <si>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</si>
  <si>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</si>
  <si>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</si>
  <si>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</si>
  <si>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</si>
  <si>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</si>
  <si>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</si>
  <si>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</si>
  <si>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</si>
  <si>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</si>
  <si>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</si>
  <si>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</si>
  <si>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</si>
  <si>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</si>
  <si>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</si>
  <si>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</si>
  <si>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</si>
  <si>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</si>
  <si>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</si>
  <si>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</si>
  <si>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</si>
  <si>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</si>
  <si>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</si>
  <si>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</si>
  <si>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</si>
  <si>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</si>
  <si>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</si>
  <si>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</si>
  <si>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</si>
  <si>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</si>
  <si>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</si>
  <si>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</si>
  <si>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</si>
  <si>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</si>
  <si>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</si>
  <si>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</si>
  <si>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</si>
  <si>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</si>
  <si>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</si>
  <si>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</si>
  <si>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</si>
  <si>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</si>
  <si>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</si>
  <si>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</si>
  <si>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</si>
  <si>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</si>
  <si>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</si>
  <si>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</si>
  <si>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</si>
  <si>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</si>
  <si>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</si>
  <si>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</si>
  <si>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</si>
  <si>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</si>
  <si>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</si>
  <si>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</si>
  <si>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</si>
  <si>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</si>
  <si>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</si>
  <si>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</si>
  <si>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</si>
  <si>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</si>
  <si>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</si>
  <si>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</si>
  <si>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</si>
  <si>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</si>
  <si>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</si>
  <si>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</si>
  <si>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</si>
  <si>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</si>
  <si>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</si>
  <si>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</si>
  <si>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</si>
  <si>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</si>
  <si>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</si>
  <si>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</si>
  <si>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</si>
  <si>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</si>
  <si>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</si>
  <si>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</si>
  <si>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</si>
  <si>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</si>
  <si>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</si>
  <si>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</si>
  <si>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</si>
  <si>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</si>
  <si>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</si>
  <si>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</si>
  <si>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</si>
  <si>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</si>
  <si>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</si>
  <si>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</si>
  <si>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</si>
  <si>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</si>
  <si>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</si>
  <si>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</si>
  <si>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</si>
  <si>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</si>
  <si>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</si>
  <si>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</si>
  <si>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</si>
  <si>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</si>
  <si>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</si>
  <si>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</si>
  <si>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</si>
  <si>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</si>
  <si>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</si>
  <si>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</si>
  <si>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</si>
  <si>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</si>
  <si>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</si>
  <si>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</si>
  <si>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</si>
  <si>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</si>
  <si>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</si>
  <si>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</si>
  <si>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</si>
  <si>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</si>
  <si>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</si>
  <si>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</si>
  <si>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</si>
  <si>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</si>
  <si>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</si>
  <si>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</si>
  <si>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</si>
  <si>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</si>
  <si>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</si>
  <si>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</si>
  <si>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</si>
  <si>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</si>
  <si>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</si>
  <si>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</si>
  <si>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</si>
  <si>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</si>
  <si>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</si>
  <si>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</si>
  <si>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</si>
  <si>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</si>
  <si>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</si>
  <si>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</si>
  <si>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</si>
  <si>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</si>
  <si>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</si>
  <si>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</si>
  <si>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</si>
  <si>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</si>
  <si>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</si>
  <si>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</si>
  <si>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</si>
  <si>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</si>
  <si>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</si>
  <si>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</si>
  <si>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</si>
  <si>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</si>
  <si>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</si>
  <si>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</si>
  <si>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</si>
  <si>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</si>
  <si>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</si>
  <si>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</si>
  <si>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</si>
  <si>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</si>
  <si>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</si>
  <si>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</si>
  <si>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</si>
  <si>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</si>
  <si>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</si>
  <si>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</si>
  <si>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</si>
  <si>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</si>
  <si>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</si>
  <si>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</si>
  <si>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</si>
  <si>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</si>
  <si>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</si>
  <si>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</si>
  <si>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</si>
  <si>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</si>
  <si>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</si>
  <si>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</si>
  <si>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</si>
  <si>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</si>
  <si>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</si>
  <si>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</si>
  <si>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</si>
  <si>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</si>
  <si>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</si>
  <si>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</si>
  <si>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</si>
  <si>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</si>
  <si>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</si>
  <si>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</si>
  <si>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</si>
  <si>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</si>
  <si>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</si>
  <si>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</si>
  <si>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</si>
  <si>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</si>
  <si>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</si>
  <si>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</si>
  <si>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</si>
  <si>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</si>
  <si>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</si>
  <si>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</si>
  <si>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</si>
  <si>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</si>
  <si>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</si>
  <si>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</si>
  <si>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</si>
  <si>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</si>
  <si>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</si>
  <si>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</si>
  <si>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</si>
  <si>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</si>
  <si>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</si>
  <si>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</si>
  <si>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</si>
  <si>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</si>
  <si>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</si>
  <si>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</si>
  <si>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</si>
  <si>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</si>
  <si>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</si>
  <si>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</si>
  <si>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</si>
  <si>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</si>
  <si>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</si>
  <si>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</si>
  <si>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</si>
  <si>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</si>
  <si>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</si>
  <si>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</si>
  <si>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</si>
  <si>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</si>
  <si>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</si>
  <si>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</si>
  <si>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</si>
  <si>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</si>
  <si>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</si>
  <si>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</si>
  <si>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</si>
  <si>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</si>
  <si>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</si>
  <si>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</si>
  <si>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</si>
  <si>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</si>
  <si>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</si>
  <si>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</si>
  <si>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</si>
  <si>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</si>
  <si>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</si>
  <si>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</si>
  <si>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</si>
  <si>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</si>
  <si>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</si>
  <si>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</si>
  <si>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</si>
  <si>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</si>
  <si>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</si>
  <si>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</si>
  <si>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</si>
  <si>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</si>
  <si>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</si>
  <si>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</si>
  <si>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</si>
  <si>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</si>
  <si>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</si>
  <si>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</si>
  <si>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</si>
  <si>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</si>
  <si>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</si>
  <si>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</si>
  <si>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</si>
  <si>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</si>
  <si>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</si>
  <si>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</si>
  <si>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</si>
  <si>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</si>
  <si>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</si>
  <si>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</si>
  <si>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</si>
  <si>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</si>
  <si>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</si>
  <si>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</si>
  <si>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</si>
  <si>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</si>
  <si>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</si>
  <si>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</si>
  <si>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</si>
  <si>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</si>
  <si>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</si>
  <si>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</si>
  <si>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</si>
  <si>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</si>
  <si>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</si>
  <si>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</si>
  <si>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</si>
  <si>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</si>
  <si>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</si>
  <si>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</si>
  <si>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</si>
  <si>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</si>
  <si>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</si>
  <si>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</si>
  <si>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</si>
  <si>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</si>
  <si>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</si>
  <si>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</si>
  <si>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</si>
  <si>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</si>
  <si>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</si>
  <si>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</si>
  <si>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</si>
  <si>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</si>
  <si>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</si>
  <si>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</si>
  <si>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</si>
  <si>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</si>
  <si>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</si>
  <si>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</si>
  <si>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</si>
  <si>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</si>
  <si>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</si>
  <si>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</si>
  <si>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</si>
  <si>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</si>
  <si>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</si>
  <si>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</si>
  <si>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</si>
  <si>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</si>
  <si>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</si>
  <si>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</si>
  <si>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</si>
  <si>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</si>
  <si>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</si>
  <si>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</si>
  <si>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</si>
  <si>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</si>
  <si>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</si>
  <si>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</si>
  <si>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</si>
  <si>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</si>
  <si>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</si>
  <si>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</si>
  <si>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</si>
  <si>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</si>
  <si>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</si>
  <si>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</si>
  <si>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</si>
  <si>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</si>
  <si>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</si>
  <si>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</si>
  <si>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</si>
  <si>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</si>
  <si>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</si>
  <si>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</si>
  <si>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</si>
  <si>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</si>
  <si>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</si>
  <si>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</si>
  <si>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</si>
  <si>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</si>
  <si>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</si>
  <si>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</si>
  <si>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</si>
  <si>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</si>
  <si>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</si>
  <si>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</si>
  <si>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</si>
  <si>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</si>
  <si>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</si>
  <si>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</si>
  <si>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</si>
  <si>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</si>
  <si>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</si>
  <si>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</si>
  <si>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</si>
  <si>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</si>
  <si>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</si>
  <si>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</si>
  <si>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</si>
  <si>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</si>
  <si>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</si>
  <si>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</si>
  <si>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</si>
  <si>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</si>
  <si>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</si>
  <si>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</si>
  <si>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</si>
  <si>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</si>
  <si>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</si>
  <si>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</si>
  <si>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</si>
  <si>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</si>
  <si>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</si>
  <si>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</si>
  <si>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</si>
  <si>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</si>
  <si>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</si>
  <si>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</si>
  <si>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</si>
  <si>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</si>
  <si>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</si>
  <si>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</si>
  <si>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</si>
  <si>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</si>
  <si>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</si>
  <si>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</si>
  <si>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</si>
  <si>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</si>
  <si>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</si>
  <si>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</si>
  <si>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</si>
  <si>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</si>
  <si>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</si>
  <si>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</si>
  <si>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</si>
  <si>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</si>
  <si>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</si>
  <si>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</si>
  <si>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</si>
  <si>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</si>
  <si>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</si>
  <si>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</si>
  <si>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</si>
  <si>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</si>
  <si>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</si>
  <si>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</si>
  <si>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</si>
  <si>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</si>
  <si>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</si>
  <si>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</si>
  <si>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</si>
  <si>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</si>
  <si>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</si>
  <si>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</si>
  <si>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</si>
  <si>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</si>
  <si>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</si>
  <si>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</si>
  <si>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</si>
  <si>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</si>
  <si>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</si>
  <si>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</si>
  <si>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</si>
  <si>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</si>
  <si>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</si>
  <si>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</si>
  <si>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</si>
  <si>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</si>
  <si>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</si>
  <si>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</si>
  <si>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</si>
  <si>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</si>
  <si>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</si>
  <si>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</si>
  <si>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</si>
  <si>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</si>
  <si>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</si>
  <si>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</si>
  <si>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</si>
  <si>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</si>
  <si>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</si>
  <si>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</si>
  <si>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</si>
  <si>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</si>
  <si>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</si>
  <si>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</si>
  <si>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</si>
  <si>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</si>
  <si>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</si>
  <si>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</si>
  <si>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</si>
  <si>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</si>
  <si>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</si>
  <si>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</si>
  <si>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</si>
  <si>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</si>
  <si>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</si>
  <si>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</si>
  <si>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</si>
  <si>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</si>
  <si>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</si>
  <si>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</si>
  <si>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</si>
  <si>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</si>
  <si>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</si>
  <si>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</si>
  <si>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</si>
  <si>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</si>
  <si>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</si>
  <si>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</si>
  <si>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</si>
  <si>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</si>
  <si>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</si>
  <si>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</si>
  <si>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</si>
  <si>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</si>
  <si>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</si>
  <si>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</si>
  <si>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</si>
  <si>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</si>
  <si>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</si>
  <si>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</si>
  <si>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</si>
  <si>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</si>
  <si>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</si>
  <si>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</si>
  <si>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</si>
  <si>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</si>
  <si>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</si>
  <si>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</si>
  <si>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</si>
  <si>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</si>
  <si>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</si>
  <si>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</si>
  <si>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</si>
  <si>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</si>
  <si>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</si>
  <si>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</si>
  <si>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</si>
  <si>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</si>
  <si>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</si>
  <si>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</si>
  <si>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</si>
  <si>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</si>
  <si>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</si>
  <si>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</si>
  <si>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</si>
  <si>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</si>
  <si>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</si>
  <si>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</si>
  <si>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</si>
  <si>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</si>
  <si>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</si>
  <si>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</si>
  <si>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</si>
  <si>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</si>
  <si>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</si>
  <si>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</si>
  <si>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</si>
  <si>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</si>
  <si>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</si>
  <si>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</si>
  <si>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</si>
  <si>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</si>
  <si>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</si>
  <si>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</si>
  <si>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</si>
  <si>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</si>
  <si>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</si>
  <si>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</si>
  <si>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</si>
  <si>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</si>
  <si>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</si>
  <si>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</si>
  <si>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</si>
  <si>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</si>
  <si>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</si>
  <si>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</si>
  <si>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</si>
  <si>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</si>
  <si>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</si>
  <si>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</si>
  <si>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</si>
  <si>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</si>
  <si>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</si>
  <si>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</si>
  <si>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</si>
  <si>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</si>
  <si>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</si>
  <si>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</si>
  <si>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</si>
  <si>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</si>
  <si>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</si>
  <si>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</si>
  <si>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</si>
  <si>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</si>
  <si>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</si>
  <si>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</si>
  <si>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</si>
  <si>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</si>
  <si>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</si>
  <si>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</si>
  <si>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</si>
  <si>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</si>
  <si>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</si>
  <si>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</si>
  <si>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</si>
  <si>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</si>
  <si>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</si>
  <si>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</si>
  <si>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</si>
  <si>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</si>
  <si>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</si>
  <si>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</si>
  <si>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</si>
  <si>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</si>
  <si>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</si>
  <si>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</si>
  <si>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</si>
  <si>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</si>
  <si>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</si>
  <si>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</si>
  <si>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</si>
  <si>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</si>
  <si>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</si>
  <si>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</si>
  <si>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</si>
  <si>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</si>
  <si>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</si>
  <si>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</si>
  <si>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</si>
  <si>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</si>
  <si>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</si>
  <si>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</si>
  <si>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</si>
  <si>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</si>
  <si>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</si>
  <si>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</si>
  <si>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</si>
  <si>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</si>
  <si>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</si>
  <si>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</si>
  <si>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</si>
  <si>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</si>
  <si>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</si>
  <si>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</si>
  <si>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</si>
  <si>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</si>
  <si>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</si>
  <si>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</si>
  <si>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</si>
  <si>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</si>
  <si>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</si>
  <si>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</si>
  <si>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</si>
  <si>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</si>
  <si>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</si>
  <si>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</si>
  <si>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</si>
  <si>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</si>
  <si>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</si>
  <si>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</si>
  <si>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</si>
  <si>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</si>
  <si>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</si>
  <si>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</si>
  <si>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</si>
  <si>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</si>
  <si>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</si>
  <si>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</si>
  <si>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</si>
  <si>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</si>
  <si>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</si>
  <si>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</si>
  <si>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</si>
  <si>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</si>
  <si>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</si>
  <si>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</si>
  <si>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</si>
  <si>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</si>
  <si>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</si>
  <si>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</si>
  <si>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</si>
  <si>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</si>
  <si>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</si>
  <si>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</si>
  <si>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</si>
  <si>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</si>
  <si>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</si>
  <si>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</si>
  <si>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</si>
  <si>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</si>
  <si>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</si>
  <si>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</si>
  <si>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</si>
  <si>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</si>
  <si>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</si>
  <si>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</si>
  <si>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</si>
  <si>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</si>
  <si>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</si>
  <si>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</si>
  <si>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</si>
  <si>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</si>
  <si>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</si>
  <si>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</si>
  <si>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</si>
  <si>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</si>
  <si>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</si>
  <si>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</si>
  <si>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</si>
  <si>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</si>
  <si>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</si>
  <si>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</si>
  <si>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</si>
  <si>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</si>
  <si>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</si>
  <si>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</si>
  <si>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</si>
  <si>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</si>
  <si>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</si>
  <si>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</si>
  <si>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</si>
  <si>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</si>
  <si>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</si>
  <si>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</si>
  <si>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</si>
  <si>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</si>
  <si>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</si>
  <si>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</si>
  <si>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</si>
  <si>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</si>
  <si>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</si>
  <si>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</si>
  <si>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</si>
  <si>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</si>
  <si>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</si>
  <si>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</si>
  <si>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</si>
  <si>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</si>
  <si>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</si>
  <si>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</si>
  <si>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</si>
  <si>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</si>
  <si>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</si>
  <si>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</si>
  <si>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</si>
  <si>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</si>
  <si>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</si>
  <si>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</si>
  <si>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</si>
  <si>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</si>
  <si>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</si>
  <si>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</si>
  <si>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</si>
  <si>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</si>
  <si>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</si>
  <si>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</si>
  <si>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</si>
  <si>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</si>
  <si>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</si>
  <si>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</si>
  <si>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</si>
  <si>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</si>
  <si>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</si>
  <si>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</si>
  <si>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</si>
  <si>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</si>
  <si>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</si>
  <si>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</si>
  <si>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</si>
  <si>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</si>
  <si>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</si>
  <si>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</si>
  <si>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</si>
  <si>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</si>
  <si>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</si>
  <si>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</si>
  <si>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</si>
  <si>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</si>
  <si>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</si>
  <si>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</si>
  <si>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</si>
  <si>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</si>
  <si>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</si>
  <si>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</si>
  <si>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</si>
  <si>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</si>
  <si>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</si>
  <si>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</si>
  <si>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</si>
  <si>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</si>
  <si>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</si>
  <si>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</si>
  <si>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</si>
  <si>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</si>
  <si>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</si>
  <si>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</si>
  <si>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</si>
  <si>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</si>
  <si>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</si>
  <si>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</si>
  <si>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</si>
  <si>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</si>
  <si>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</si>
  <si>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</si>
  <si>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</si>
  <si>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</si>
  <si>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</si>
  <si>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</si>
  <si>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</si>
  <si>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</si>
  <si>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</si>
  <si>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</si>
  <si>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</si>
  <si>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</si>
  <si>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</si>
  <si>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</si>
  <si>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</si>
  <si>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</si>
  <si>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</si>
  <si>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</si>
  <si>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</si>
  <si>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</si>
  <si>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</si>
  <si>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</si>
  <si>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</si>
  <si>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</si>
  <si>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</si>
  <si>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</si>
  <si>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</si>
  <si>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</si>
  <si>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</si>
  <si>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</si>
  <si>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</si>
  <si>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</si>
  <si>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</si>
  <si>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</si>
  <si>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</si>
  <si>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</si>
  <si>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</si>
  <si>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</si>
  <si>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</si>
  <si>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</si>
  <si>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</si>
  <si>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</si>
  <si>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</si>
  <si>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</si>
  <si>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</si>
  <si>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</si>
  <si>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</si>
  <si>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</si>
  <si>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</si>
  <si>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</si>
  <si>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</si>
  <si>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</si>
  <si>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</si>
  <si>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</si>
  <si>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</si>
  <si>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</si>
  <si>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</si>
  <si>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</si>
  <si>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</si>
  <si>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</si>
  <si>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</si>
  <si>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</si>
  <si>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</si>
  <si>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</si>
  <si>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</si>
  <si>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</si>
  <si>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</si>
  <si>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</si>
  <si>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</si>
  <si>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</si>
  <si>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</si>
  <si>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</si>
  <si>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</si>
  <si>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</si>
  <si>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</si>
  <si>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</si>
  <si>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</si>
  <si>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</si>
  <si>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</si>
  <si>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</si>
  <si>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</si>
  <si>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</si>
  <si>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</si>
  <si>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</si>
  <si>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</si>
  <si>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</si>
  <si>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</si>
  <si>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</si>
  <si>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</si>
  <si>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</si>
  <si>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</si>
  <si>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</si>
  <si>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</si>
  <si>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</si>
  <si>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</si>
  <si>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</si>
  <si>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</si>
  <si>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</si>
  <si>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</si>
  <si>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</si>
  <si>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</si>
  <si>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</si>
  <si>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</si>
  <si>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</si>
  <si>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</si>
  <si>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</si>
  <si>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</si>
  <si>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</si>
  <si>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</si>
  <si>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</si>
  <si>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</si>
  <si>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</si>
  <si>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</si>
  <si>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</si>
  <si>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</si>
  <si>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</si>
  <si>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</si>
  <si>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</si>
  <si>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</si>
  <si>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</si>
  <si>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</si>
  <si>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</si>
  <si>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</si>
  <si>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</si>
  <si>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</si>
  <si>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</si>
  <si>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</si>
  <si>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</si>
  <si>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</si>
  <si>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</si>
  <si>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</si>
  <si>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</si>
  <si>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</si>
  <si>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</si>
  <si>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</si>
  <si>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</si>
  <si>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</si>
  <si>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</si>
  <si>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</si>
  <si>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</si>
  <si>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</si>
  <si>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</si>
  <si>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</si>
  <si>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</si>
  <si>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</si>
  <si>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</si>
  <si>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</si>
  <si>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</si>
  <si>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</si>
  <si>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</si>
  <si>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</si>
  <si>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</si>
  <si>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</si>
  <si>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</si>
  <si>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</si>
  <si>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</si>
  <si>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</si>
  <si>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</si>
  <si>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</si>
  <si>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</si>
  <si>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</si>
  <si>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</si>
  <si>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</si>
  <si>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</si>
  <si>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</si>
  <si>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</si>
  <si>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</si>
  <si>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</si>
  <si>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</si>
  <si>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</si>
  <si>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</si>
  <si>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</si>
  <si>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</si>
  <si>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</si>
  <si>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</si>
  <si>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</si>
  <si>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</si>
  <si>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</si>
  <si>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</si>
  <si>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</si>
  <si>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</si>
  <si>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</si>
  <si>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</si>
  <si>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</si>
  <si>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</si>
  <si>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</si>
  <si>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</si>
  <si>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</si>
  <si>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</si>
  <si>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</si>
  <si>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</si>
  <si>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</si>
  <si>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</si>
  <si>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</si>
  <si>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</si>
  <si>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</si>
  <si>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</si>
  <si>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</si>
  <si>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</si>
  <si>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</si>
  <si>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</si>
  <si>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</si>
  <si>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</si>
  <si>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</si>
  <si>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</si>
  <si>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</si>
  <si>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</si>
  <si>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</si>
  <si>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</si>
  <si>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</si>
  <si>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</si>
  <si>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</si>
  <si>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</si>
  <si>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</si>
  <si>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</si>
  <si>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</si>
  <si>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</si>
  <si>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</si>
  <si>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</si>
  <si>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</si>
  <si>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</si>
  <si>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</si>
  <si>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</si>
  <si>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</si>
  <si>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</si>
  <si>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</si>
  <si>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</si>
  <si>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</si>
  <si>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</si>
  <si>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</si>
  <si>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</si>
  <si>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</si>
  <si>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</si>
  <si>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</si>
  <si>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</si>
  <si>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</si>
  <si>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</si>
  <si>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</si>
  <si>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</si>
  <si>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</si>
  <si>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</si>
  <si>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</si>
  <si>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</si>
  <si>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</si>
  <si>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</si>
  <si>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</si>
  <si>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</si>
  <si>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</si>
  <si>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</si>
  <si>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</si>
  <si>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</si>
  <si>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</si>
  <si>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</si>
  <si>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</si>
  <si>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</si>
  <si>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</si>
  <si>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</si>
  <si>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</si>
  <si>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</si>
  <si>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</si>
  <si>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</si>
  <si>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</si>
  <si>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</si>
  <si>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</si>
  <si>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</si>
  <si>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</si>
  <si>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</si>
  <si>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</si>
  <si>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</si>
  <si>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</si>
  <si>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</si>
  <si>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</si>
  <si>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</si>
  <si>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</si>
  <si>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</si>
  <si>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</si>
  <si>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</si>
  <si>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</si>
  <si>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</si>
  <si>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</si>
  <si>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</si>
  <si>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</si>
  <si>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</si>
  <si>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</si>
  <si>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</si>
  <si>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</si>
  <si>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</si>
  <si>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</si>
  <si>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</si>
  <si>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</si>
  <si>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</si>
  <si>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</si>
  <si>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</si>
  <si>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</si>
  <si>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</si>
  <si>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</si>
  <si>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</si>
  <si>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</si>
  <si>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</si>
  <si>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</si>
  <si>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</si>
  <si>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</si>
  <si>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</si>
  <si>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</si>
  <si>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</si>
  <si>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</si>
  <si>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</si>
  <si>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</si>
  <si>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</si>
  <si>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</si>
  <si>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</si>
  <si>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</si>
  <si>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</si>
  <si>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</si>
  <si>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</si>
  <si>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</si>
  <si>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</si>
  <si>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</si>
  <si>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</si>
  <si>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</si>
  <si>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</si>
  <si>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</si>
  <si>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</si>
  <si>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</si>
  <si>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</si>
  <si>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</si>
  <si>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</si>
  <si>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</si>
  <si>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</si>
  <si>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</si>
  <si>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</si>
  <si>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</si>
  <si>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</si>
  <si>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</si>
  <si>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</si>
  <si>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</si>
  <si>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</si>
  <si>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</si>
  <si>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</si>
  <si>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</si>
  <si>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</si>
  <si>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</si>
  <si>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</si>
  <si>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</si>
  <si>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</si>
  <si>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</si>
  <si>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</si>
  <si>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</si>
  <si>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</si>
  <si>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</si>
  <si>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</si>
  <si>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</si>
  <si>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</si>
  <si>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</si>
  <si>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</si>
  <si>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</si>
  <si>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</si>
  <si>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</si>
  <si>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</si>
  <si>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</si>
  <si>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</si>
  <si>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</si>
  <si>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</si>
  <si>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</si>
  <si>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</si>
  <si>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</si>
  <si>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</si>
  <si>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</si>
  <si>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</si>
  <si>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</si>
  <si>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</si>
  <si>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</si>
  <si>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</si>
  <si>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</si>
  <si>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</si>
  <si>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</si>
  <si>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</si>
  <si>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</si>
  <si>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</si>
  <si>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</si>
  <si>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</si>
  <si>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</si>
  <si>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</si>
  <si>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</si>
  <si>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</si>
  <si>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</si>
  <si>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</si>
  <si>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</si>
  <si>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</si>
  <si>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</si>
  <si>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</si>
  <si>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</si>
  <si>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</si>
  <si>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</si>
  <si>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</si>
  <si>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</si>
  <si>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</si>
  <si>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</si>
  <si>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</si>
  <si>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</si>
  <si>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</si>
  <si>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</si>
  <si>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</si>
  <si>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</si>
  <si>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</si>
  <si>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</si>
  <si>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</si>
  <si>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</si>
  <si>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</si>
  <si>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</si>
  <si>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</si>
  <si>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</si>
  <si>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</si>
  <si>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</si>
  <si>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</si>
  <si>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</si>
  <si>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</si>
  <si>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</si>
  <si>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</si>
  <si>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</si>
  <si>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</si>
  <si>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</si>
  <si>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</si>
  <si>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</si>
  <si>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</si>
  <si>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</si>
  <si>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</si>
  <si>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</si>
  <si>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</si>
  <si>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</si>
  <si>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</si>
  <si>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</si>
  <si>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</si>
  <si>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</si>
  <si>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</si>
  <si>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</si>
  <si>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</si>
  <si>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</si>
  <si>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</si>
  <si>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</si>
  <si>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</si>
  <si>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</si>
  <si>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</si>
  <si>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</si>
  <si>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</si>
  <si>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</si>
  <si>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</si>
  <si>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</si>
  <si>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</si>
  <si>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</si>
  <si>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</si>
  <si>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</si>
  <si>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</si>
  <si>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</si>
  <si>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</si>
  <si>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</si>
  <si>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</si>
  <si>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</si>
  <si>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</si>
  <si>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</si>
  <si>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</si>
  <si>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</si>
  <si>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</si>
  <si>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</si>
  <si>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</si>
  <si>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</si>
  <si>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</si>
  <si>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</si>
  <si>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</si>
  <si>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</si>
  <si>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</si>
  <si>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</si>
  <si>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</si>
  <si>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</si>
  <si>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</si>
  <si>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</si>
  <si>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</si>
  <si>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</si>
  <si>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</si>
  <si>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</si>
  <si>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</si>
  <si>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</si>
  <si>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</si>
  <si>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</si>
  <si>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</si>
  <si>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</si>
  <si>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</si>
  <si>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</si>
  <si>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</si>
  <si>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</si>
  <si>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</si>
  <si>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</si>
  <si>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</si>
  <si>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</si>
  <si>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</si>
  <si>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</si>
  <si>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</si>
  <si>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</si>
  <si>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</si>
  <si>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</si>
  <si>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</si>
  <si>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</si>
  <si>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</si>
  <si>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</si>
  <si>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</si>
  <si>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</si>
  <si>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</si>
  <si>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</si>
  <si>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</si>
  <si>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</si>
  <si>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</si>
  <si>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</si>
  <si>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</si>
  <si>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</si>
  <si>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</si>
  <si>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</si>
  <si>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</si>
  <si>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</si>
  <si>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</si>
  <si>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</si>
  <si>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</si>
  <si>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</si>
  <si>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</si>
  <si>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</si>
  <si>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</si>
  <si>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</si>
  <si>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</si>
  <si>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</si>
  <si>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</si>
  <si>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</si>
  <si>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</si>
  <si>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</si>
  <si>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</si>
  <si>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</si>
  <si>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</si>
  <si>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</si>
  <si>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</si>
  <si>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</si>
  <si>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</si>
  <si>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</si>
  <si>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</si>
  <si>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</si>
  <si>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</si>
  <si>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</si>
  <si>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</si>
  <si>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</si>
  <si>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</si>
  <si>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</si>
  <si>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</si>
  <si>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</si>
  <si>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</si>
  <si>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</si>
  <si>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</si>
  <si>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</si>
  <si>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</si>
  <si>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</si>
  <si>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</si>
  <si>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</si>
  <si>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</si>
  <si>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</si>
  <si>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</si>
  <si>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</si>
  <si>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</si>
  <si>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</si>
  <si>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</si>
  <si>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</si>
  <si>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</si>
  <si>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</si>
  <si>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</si>
  <si>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</si>
  <si>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</si>
  <si>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</si>
  <si>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</si>
  <si>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</si>
  <si>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</si>
  <si>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</si>
  <si>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</si>
  <si>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</si>
  <si>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</si>
  <si>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</si>
  <si>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</si>
  <si>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</si>
  <si>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</si>
  <si>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</si>
  <si>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</si>
  <si>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</si>
  <si>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</si>
  <si>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</si>
  <si>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</si>
  <si>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</si>
  <si>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</si>
  <si>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</si>
  <si>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</si>
  <si>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</si>
  <si>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</si>
  <si>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</si>
  <si>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</si>
  <si>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</si>
  <si>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</si>
  <si>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</si>
  <si>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</si>
  <si>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</si>
  <si>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</si>
  <si>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</si>
  <si>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</si>
  <si>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</si>
  <si>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</si>
  <si>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</si>
  <si>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</si>
  <si>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</si>
  <si>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</si>
  <si>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</si>
  <si>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</si>
  <si>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</si>
  <si>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</si>
  <si>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</si>
  <si>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</si>
  <si>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</si>
  <si>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</si>
  <si>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</si>
  <si>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</si>
  <si>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</si>
  <si>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</si>
  <si>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</si>
  <si>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</si>
  <si>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</si>
  <si>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</si>
  <si>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</si>
  <si>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</si>
  <si>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</si>
  <si>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</si>
  <si>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</si>
  <si>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</si>
  <si>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</si>
  <si>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</si>
  <si>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</si>
  <si>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</si>
  <si>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</si>
  <si>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</si>
  <si>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</si>
  <si>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</si>
  <si>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</si>
  <si>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</si>
  <si>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</si>
  <si>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</si>
  <si>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</si>
  <si>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</si>
  <si>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</si>
  <si>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</si>
  <si>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</si>
  <si>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</si>
  <si>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</si>
  <si>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</si>
  <si>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</si>
  <si>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</si>
  <si>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</si>
  <si>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</si>
  <si>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</si>
  <si>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</si>
  <si>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</si>
  <si>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</si>
  <si>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</si>
  <si>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</si>
  <si>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</si>
  <si>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</si>
  <si>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</si>
  <si>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</si>
  <si>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</si>
  <si>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</si>
  <si>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</si>
  <si>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</si>
  <si>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</si>
  <si>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</si>
  <si>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</si>
  <si>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</si>
  <si>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</si>
  <si>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</si>
  <si>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</si>
  <si>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</si>
  <si>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</si>
  <si>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</si>
  <si>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</si>
  <si>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</si>
  <si>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</si>
  <si>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</si>
  <si>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</si>
  <si>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</si>
  <si>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</si>
  <si>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</si>
  <si>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</si>
  <si>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</si>
  <si>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</si>
  <si>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</si>
  <si>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</si>
  <si>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</si>
  <si>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</si>
  <si>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</si>
  <si>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</si>
  <si>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</si>
  <si>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</si>
  <si>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</si>
  <si>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</si>
  <si>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</si>
  <si>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</si>
  <si>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</si>
  <si>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</si>
  <si>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</si>
  <si>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</si>
  <si>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</si>
  <si>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</si>
  <si>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</si>
  <si>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</si>
  <si>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</si>
  <si>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</si>
  <si>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</si>
  <si>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</si>
  <si>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</si>
  <si>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</si>
  <si>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</si>
  <si>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</si>
  <si>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</si>
  <si>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</si>
  <si>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</si>
  <si>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</si>
  <si>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</si>
  <si>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</si>
  <si>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</si>
  <si>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</si>
  <si>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</si>
  <si>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</si>
  <si>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</si>
  <si>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</si>
  <si>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</si>
  <si>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</si>
  <si>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</si>
  <si>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</si>
  <si>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</si>
  <si>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</si>
  <si>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</si>
  <si>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</si>
  <si>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</si>
  <si>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</si>
  <si>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</si>
  <si>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</si>
  <si>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</si>
  <si>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</si>
  <si>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</si>
  <si>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</si>
  <si>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</si>
  <si>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</si>
  <si>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</si>
  <si>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</si>
  <si>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</si>
  <si>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</si>
  <si>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</si>
  <si>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</si>
  <si>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</si>
  <si>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</si>
  <si>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</si>
  <si>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</si>
  <si>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</si>
  <si>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</si>
  <si>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</si>
  <si>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</si>
  <si>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</si>
  <si>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</si>
  <si>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</si>
  <si>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</si>
  <si>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</si>
  <si>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</si>
  <si>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</si>
  <si>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</si>
  <si>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</si>
  <si>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</si>
  <si>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</si>
  <si>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</si>
  <si>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</si>
  <si>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</si>
  <si>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</si>
  <si>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</si>
  <si>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</si>
  <si>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</si>
  <si>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</si>
  <si>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</si>
  <si>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</si>
  <si>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</si>
  <si>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</si>
  <si>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</si>
  <si>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</si>
  <si>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</si>
  <si>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</si>
  <si>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</si>
  <si>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</si>
  <si>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</si>
  <si>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</si>
  <si>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</si>
  <si>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</si>
  <si>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</si>
  <si>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</si>
  <si>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</si>
  <si>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</si>
  <si>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</si>
  <si>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</si>
  <si>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</si>
  <si>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</si>
  <si>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</si>
  <si>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</si>
  <si>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</si>
  <si>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</si>
  <si>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</si>
  <si>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</si>
  <si>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</si>
  <si>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</si>
  <si>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</si>
  <si>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</si>
  <si>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</si>
  <si>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</si>
  <si>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</si>
  <si>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</si>
  <si>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</si>
  <si>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</si>
  <si>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</si>
  <si>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</si>
  <si>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</si>
  <si>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</si>
  <si>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</si>
  <si>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</si>
  <si>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</si>
  <si>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</si>
  <si>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</si>
  <si>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</si>
  <si>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</si>
  <si>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</si>
  <si>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</si>
  <si>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</si>
  <si>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</si>
  <si>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</si>
  <si>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</si>
  <si>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</si>
  <si>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</si>
  <si>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</si>
  <si>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</si>
  <si>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</si>
  <si>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</si>
  <si>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</si>
  <si>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</si>
  <si>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</si>
  <si>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</si>
  <si>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</si>
  <si>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</si>
  <si>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</si>
  <si>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</si>
  <si>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</si>
  <si>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</si>
  <si>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</si>
  <si>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</si>
  <si>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</si>
  <si>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</si>
  <si>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</si>
  <si>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</si>
  <si>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</si>
  <si>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</si>
  <si>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</si>
  <si>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</si>
  <si>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</si>
  <si>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</si>
  <si>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</si>
  <si>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</si>
  <si>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</si>
  <si>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</si>
  <si>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</si>
  <si>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</si>
  <si>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</si>
  <si>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</si>
  <si>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</si>
  <si>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</si>
  <si>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</si>
  <si>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</si>
  <si>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</si>
  <si>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</si>
  <si>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</si>
  <si>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</si>
  <si>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</si>
  <si>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</si>
  <si>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</si>
  <si>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</si>
  <si>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</si>
  <si>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</si>
  <si>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</si>
  <si>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</si>
  <si>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</si>
  <si>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</si>
  <si>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</si>
  <si>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</si>
  <si>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</si>
  <si>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</si>
  <si>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</si>
  <si>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</si>
  <si>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</si>
  <si>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</si>
  <si>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</si>
  <si>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</si>
  <si>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</si>
  <si>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</si>
  <si>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</si>
  <si>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</si>
  <si>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</si>
  <si>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</si>
  <si>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</si>
  <si>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</si>
  <si>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</si>
  <si>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</si>
  <si>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</si>
  <si>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</si>
  <si>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</si>
  <si>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</si>
  <si>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</si>
  <si>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</si>
  <si>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</si>
  <si>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</si>
  <si>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</si>
  <si>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</si>
  <si>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</si>
  <si>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</si>
  <si>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</si>
  <si>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</si>
  <si>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</si>
  <si>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</si>
  <si>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</si>
  <si>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</si>
  <si>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</si>
  <si>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</si>
  <si>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</si>
  <si>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</si>
  <si>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</si>
  <si>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</si>
  <si>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</si>
  <si>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</si>
  <si>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</si>
  <si>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</si>
  <si>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</si>
  <si>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</si>
  <si>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</si>
  <si>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</si>
  <si>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</si>
  <si>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</si>
  <si>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</si>
  <si>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</si>
  <si>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</si>
  <si>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</si>
  <si>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</si>
  <si>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</si>
  <si>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</si>
  <si>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</si>
  <si>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</si>
  <si>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</si>
  <si>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</si>
  <si>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</si>
  <si>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</si>
  <si>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</si>
  <si>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</si>
  <si>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</si>
  <si>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</si>
  <si>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</si>
  <si>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</si>
  <si>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</si>
  <si>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</si>
  <si>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</si>
  <si>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</si>
  <si>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</si>
  <si>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</si>
  <si>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</si>
  <si>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</si>
  <si>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</si>
  <si>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</si>
  <si>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</si>
  <si>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</si>
  <si>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</si>
  <si>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</si>
  <si>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</si>
  <si>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</si>
  <si>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</si>
  <si>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</si>
  <si>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</si>
  <si>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</si>
  <si>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</si>
  <si>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</si>
  <si>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</si>
  <si>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</si>
  <si>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</si>
  <si>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</si>
  <si>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</si>
  <si>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</si>
  <si>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</si>
  <si>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</si>
  <si>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</si>
  <si>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</si>
  <si>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</si>
  <si>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</si>
  <si>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</si>
  <si>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</si>
  <si>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</si>
  <si>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</si>
  <si>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</si>
  <si>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</si>
  <si>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</si>
  <si>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</si>
  <si>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</si>
  <si>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</si>
  <si>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</si>
  <si>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</si>
  <si>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</si>
  <si>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</si>
  <si>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</si>
  <si>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</si>
  <si>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</si>
  <si>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</si>
  <si>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</si>
  <si>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</si>
  <si>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</si>
  <si>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</si>
  <si>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</si>
  <si>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</si>
  <si>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</si>
  <si>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</si>
  <si>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</si>
  <si>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</si>
  <si>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</si>
  <si>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</si>
  <si>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</si>
  <si>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</si>
  <si>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</si>
  <si>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</si>
  <si>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</si>
  <si>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</si>
  <si>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</si>
  <si>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</si>
  <si>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</si>
  <si>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</si>
  <si>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</si>
  <si>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</si>
  <si>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</si>
  <si>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</si>
  <si>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</si>
  <si>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</si>
  <si>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</si>
  <si>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</si>
  <si>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</si>
  <si>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</si>
  <si>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</si>
  <si>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</si>
  <si>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</si>
  <si>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</si>
  <si>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</si>
  <si>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</si>
  <si>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</si>
  <si>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</si>
  <si>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</si>
  <si>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</si>
  <si>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</si>
  <si>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</si>
  <si>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</si>
  <si>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</si>
  <si>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</si>
  <si>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</si>
  <si>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</si>
  <si>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</si>
  <si>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</si>
  <si>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</si>
  <si>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</si>
  <si>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</si>
  <si>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</si>
  <si>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</si>
  <si>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</si>
  <si>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</si>
  <si>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</si>
  <si>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</si>
  <si>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</si>
  <si>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</si>
  <si>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</si>
  <si>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</si>
  <si>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</si>
  <si>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</si>
  <si>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</si>
  <si>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</si>
  <si>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</si>
  <si>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</si>
  <si>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</si>
  <si>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</si>
  <si>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</si>
  <si>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</si>
  <si>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</si>
  <si>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</si>
  <si>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</si>
  <si>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</si>
  <si>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</si>
  <si>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</si>
  <si>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</si>
  <si>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</si>
  <si>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</si>
  <si>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</si>
  <si>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</si>
  <si>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</si>
  <si>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</si>
  <si>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</si>
  <si>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</si>
  <si>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</si>
  <si>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</si>
  <si>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</si>
  <si>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</si>
  <si>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</si>
  <si>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</si>
  <si>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</si>
  <si>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</si>
  <si>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</si>
  <si>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</si>
  <si>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</si>
  <si>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</si>
  <si>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</si>
  <si>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</si>
  <si>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</si>
  <si>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</si>
  <si>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</si>
  <si>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</si>
  <si>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</si>
  <si>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</si>
  <si>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</si>
  <si>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</si>
  <si>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</si>
  <si>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</si>
  <si>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</si>
  <si>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</si>
  <si>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</si>
  <si>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</si>
  <si>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</si>
  <si>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</si>
  <si>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</si>
  <si>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</si>
  <si>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</si>
  <si>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</si>
  <si>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</si>
  <si>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</si>
  <si>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</si>
  <si>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</si>
  <si>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</si>
  <si>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</si>
  <si>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</si>
  <si>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</si>
  <si>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</si>
  <si>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</si>
  <si>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</si>
  <si>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</si>
  <si>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</si>
  <si>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</si>
  <si>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</si>
  <si>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</si>
  <si>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</si>
  <si>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</si>
  <si>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</si>
  <si>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</si>
  <si>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</si>
  <si>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</si>
  <si>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</si>
  <si>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</si>
  <si>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</si>
  <si>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</si>
  <si>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</si>
  <si>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</si>
  <si>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</si>
  <si>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</si>
  <si>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</si>
  <si>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</si>
  <si>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</si>
  <si>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</si>
  <si>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</si>
  <si>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</si>
  <si>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</si>
  <si>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</si>
  <si>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</si>
  <si>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</si>
  <si>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</si>
  <si>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</si>
  <si>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</si>
  <si>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</si>
  <si>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</si>
  <si>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</si>
  <si>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</si>
  <si>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</si>
  <si>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</si>
  <si>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</si>
  <si>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</si>
  <si>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</si>
  <si>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</si>
  <si>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</si>
  <si>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</si>
  <si>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</si>
  <si>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</si>
  <si>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</si>
  <si>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</si>
  <si>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</si>
  <si>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</si>
  <si>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</si>
  <si>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</si>
  <si>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</si>
  <si>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</si>
  <si>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</si>
  <si>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</si>
  <si>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</si>
  <si>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</si>
  <si>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</si>
  <si>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</si>
  <si>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</si>
  <si>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</si>
  <si>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</si>
  <si>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</si>
  <si>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</si>
  <si>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</si>
  <si>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</si>
  <si>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</si>
  <si>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</si>
  <si>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</si>
  <si>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</si>
  <si>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</si>
  <si>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</si>
  <si>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</si>
  <si>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</si>
  <si>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</si>
  <si>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</si>
  <si>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</si>
  <si>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</si>
  <si>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</si>
  <si>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</si>
  <si>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</si>
  <si>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</si>
  <si>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</si>
  <si>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</si>
  <si>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</si>
  <si>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</si>
  <si>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</si>
  <si>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</si>
  <si>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</si>
  <si>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</si>
  <si>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</si>
  <si>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</si>
  <si>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</si>
  <si>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</si>
  <si>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</si>
  <si>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</si>
  <si>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</si>
  <si>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</si>
  <si>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</si>
  <si>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</si>
  <si>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</si>
  <si>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</si>
  <si>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</si>
  <si>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</si>
  <si>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</si>
  <si>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</si>
  <si>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</si>
  <si>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</si>
  <si>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</si>
  <si>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</si>
  <si>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</si>
  <si>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</si>
  <si>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</si>
  <si>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</si>
  <si>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</si>
  <si>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</si>
  <si>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</si>
  <si>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</si>
  <si>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</si>
  <si>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</si>
  <si>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</si>
  <si>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</si>
  <si>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</si>
  <si>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</si>
  <si>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</si>
  <si>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</si>
  <si>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</si>
  <si>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</si>
  <si>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</si>
  <si>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</si>
  <si>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</si>
  <si>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</si>
  <si>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</si>
  <si>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</si>
  <si>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</si>
  <si>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</si>
  <si>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</si>
  <si>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</si>
  <si>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</si>
  <si>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</si>
  <si>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</si>
  <si>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</si>
  <si>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</si>
  <si>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</si>
  <si>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</si>
  <si>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</si>
  <si>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</si>
  <si>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</si>
  <si>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</si>
  <si>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</si>
  <si>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</si>
  <si>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</si>
  <si>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</si>
  <si>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</si>
  <si>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</si>
  <si>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</si>
  <si>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</si>
  <si>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</si>
  <si>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</si>
  <si>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</si>
  <si>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</si>
  <si>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</si>
  <si>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</si>
  <si>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</si>
  <si>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</si>
  <si>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</si>
  <si>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</si>
  <si>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</si>
  <si>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</si>
  <si>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</si>
  <si>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</si>
  <si>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</si>
  <si>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</si>
  <si>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</si>
  <si>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</si>
  <si>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</si>
  <si>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</si>
  <si>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</si>
  <si>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</si>
  <si>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</si>
  <si>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</si>
  <si>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</si>
  <si>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</si>
  <si>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</si>
  <si>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</si>
  <si>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</si>
  <si>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</si>
  <si>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</si>
  <si>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</si>
  <si>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</si>
  <si>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</si>
  <si>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</si>
  <si>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</si>
  <si>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</si>
  <si>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</si>
  <si>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</si>
  <si>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</si>
  <si>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</si>
  <si>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</si>
  <si>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</si>
  <si>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</si>
  <si>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</si>
  <si>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</si>
  <si>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</si>
  <si>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</si>
  <si>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</si>
  <si>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</si>
  <si>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</si>
  <si>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</si>
  <si>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</si>
  <si>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</si>
  <si>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</si>
  <si>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</si>
  <si>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</si>
  <si>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</si>
  <si>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</si>
  <si>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</si>
  <si>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</si>
  <si>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</si>
  <si>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</si>
  <si>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</si>
  <si>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</si>
  <si>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</si>
  <si>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</si>
  <si>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</si>
  <si>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</si>
  <si>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</si>
  <si>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</si>
  <si>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</si>
  <si>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</si>
  <si>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</si>
  <si>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</si>
  <si>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</si>
  <si>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</si>
  <si>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</si>
  <si>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</si>
  <si>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</si>
  <si>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</si>
  <si>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</si>
  <si>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</si>
  <si>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</si>
  <si>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</si>
  <si>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</si>
  <si>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</si>
  <si>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</si>
  <si>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</si>
  <si>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</si>
  <si>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</si>
  <si>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</si>
  <si>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</si>
  <si>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</si>
  <si>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</si>
  <si>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</si>
  <si>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</si>
  <si>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</si>
  <si>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</si>
  <si>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</si>
  <si>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</si>
  <si>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</si>
  <si>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</si>
  <si>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</si>
  <si>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</si>
  <si>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</si>
  <si>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Zaječar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</si>
</sst>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629</c:v>
                </c:pt>
                <c:pt idx="1">
                  <c:v>816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716</c:v>
                </c:pt>
                <c:pt idx="1">
                  <c:v>903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200"/>
        <c:axId val="191878272"/>
      </c:barChart>
      <c:catAx>
        <c:axId val="191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272"/>
        <c:crosses val="autoZero"/>
        <c:auto val="1"/>
        <c:lblAlgn val="ctr"/>
        <c:lblOffset val="100"/>
        <c:noMultiLvlLbl val="0"/>
      </c:catAx>
      <c:valAx>
        <c:axId val="1918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1545</c:v>
                </c:pt>
                <c:pt idx="1">
                  <c:v>1081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576"/>
        <c:axId val="200714112"/>
      </c:barChart>
      <c:catAx>
        <c:axId val="20071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112"/>
        <c:crosses val="autoZero"/>
        <c:auto val="1"/>
        <c:lblAlgn val="ctr"/>
        <c:lblOffset val="100"/>
        <c:noMultiLvlLbl val="0"/>
      </c:catAx>
      <c:valAx>
        <c:axId val="2007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50</c:v>
                </c:pt>
                <c:pt idx="1">
                  <c:v>61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5360"/>
        <c:axId val="200914432"/>
      </c:barChart>
      <c:catAx>
        <c:axId val="200735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432"/>
        <c:crosses val="autoZero"/>
        <c:auto val="1"/>
        <c:lblAlgn val="ctr"/>
        <c:lblOffset val="100"/>
        <c:noMultiLvlLbl val="0"/>
      </c:catAx>
      <c:valAx>
        <c:axId val="2009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73</c:v>
                </c:pt>
                <c:pt idx="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176"/>
        <c:axId val="201091712"/>
      </c:barChart>
      <c:catAx>
        <c:axId val="20109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712"/>
        <c:crosses val="autoZero"/>
        <c:auto val="1"/>
        <c:lblAlgn val="ctr"/>
        <c:lblOffset val="100"/>
        <c:noMultiLvlLbl val="0"/>
      </c:catAx>
      <c:valAx>
        <c:axId val="201091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13929</c:v>
                </c:pt>
                <c:pt idx="1">
                  <c:v>12650</c:v>
                </c:pt>
                <c:pt idx="2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024"/>
        <c:axId val="201602560"/>
      </c:barChart>
      <c:catAx>
        <c:axId val="201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560"/>
        <c:crosses val="autoZero"/>
        <c:auto val="1"/>
        <c:lblAlgn val="ctr"/>
        <c:lblOffset val="100"/>
        <c:noMultiLvlLbl val="0"/>
      </c:catAx>
      <c:valAx>
        <c:axId val="2016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13.96958269445941</c:v>
                </c:pt>
                <c:pt idx="1">
                  <c:v>56.924702664622274</c:v>
                </c:pt>
                <c:pt idx="2">
                  <c:v>29.105714640918322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45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6336"/>
        <c:axId val="202418432"/>
      </c:barChart>
      <c:catAx>
        <c:axId val="20236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432"/>
        <c:crosses val="autoZero"/>
        <c:auto val="1"/>
        <c:lblAlgn val="ctr"/>
        <c:lblOffset val="100"/>
        <c:noMultiLvlLbl val="0"/>
      </c:catAx>
      <c:valAx>
        <c:axId val="2024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184"/>
        <c:axId val="464698368"/>
      </c:barChart>
      <c:catAx>
        <c:axId val="28537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98368"/>
        <c:crosses val="autoZero"/>
        <c:auto val="1"/>
        <c:lblAlgn val="ctr"/>
        <c:lblOffset val="100"/>
        <c:noMultiLvlLbl val="0"/>
      </c:catAx>
      <c:valAx>
        <c:axId val="4646983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1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</c:v>
                </c:pt>
                <c:pt idx="1">
                  <c:v>96.9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</c:v>
                </c:pt>
                <c:pt idx="1">
                  <c:v>105.3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7632512"/>
        <c:axId val="468209024"/>
      </c:barChart>
      <c:catAx>
        <c:axId val="46763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09024"/>
        <c:crosses val="autoZero"/>
        <c:auto val="1"/>
        <c:lblAlgn val="ctr"/>
        <c:lblOffset val="100"/>
        <c:noMultiLvlLbl val="0"/>
      </c:catAx>
      <c:valAx>
        <c:axId val="46820902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32512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753</c:v>
                </c:pt>
                <c:pt idx="1">
                  <c:v>550</c:v>
                </c:pt>
                <c:pt idx="2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269696"/>
        <c:axId val="468273792"/>
      </c:barChart>
      <c:catAx>
        <c:axId val="46826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73792"/>
        <c:crosses val="autoZero"/>
        <c:auto val="1"/>
        <c:lblAlgn val="ctr"/>
        <c:lblOffset val="100"/>
        <c:noMultiLvlLbl val="0"/>
      </c:catAx>
      <c:valAx>
        <c:axId val="4682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26969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29</c:v>
                </c:pt>
                <c:pt idx="1">
                  <c:v>31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367232"/>
        <c:axId val="468370176"/>
      </c:barChart>
      <c:catAx>
        <c:axId val="4683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70176"/>
        <c:crosses val="autoZero"/>
        <c:auto val="1"/>
        <c:lblAlgn val="ctr"/>
        <c:lblOffset val="100"/>
        <c:noMultiLvlLbl val="0"/>
      </c:catAx>
      <c:valAx>
        <c:axId val="4683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67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135</c:v>
                </c:pt>
                <c:pt idx="1">
                  <c:v>210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040"/>
        <c:axId val="192417792"/>
      </c:barChart>
      <c:catAx>
        <c:axId val="1923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7792"/>
        <c:crosses val="autoZero"/>
        <c:auto val="1"/>
        <c:lblAlgn val="ctr"/>
        <c:lblOffset val="100"/>
        <c:noMultiLvlLbl val="0"/>
      </c:catAx>
      <c:valAx>
        <c:axId val="1924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110</c:v>
                </c:pt>
                <c:pt idx="1">
                  <c:v>124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142</c:v>
                </c:pt>
                <c:pt idx="1">
                  <c:v>191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839424"/>
        <c:axId val="468969728"/>
      </c:barChart>
      <c:catAx>
        <c:axId val="4688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969728"/>
        <c:crosses val="autoZero"/>
        <c:auto val="1"/>
        <c:lblAlgn val="ctr"/>
        <c:lblOffset val="100"/>
        <c:noMultiLvlLbl val="0"/>
      </c:catAx>
      <c:valAx>
        <c:axId val="46896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839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1.6016741950188553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1.8544610666777175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1.9477021258961502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2.1859848327877005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2.0471592557291451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2.2212092329368862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2.3848990924536904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2.7620073764037958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3.0748829306700922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3.4602793087729475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3.5162239443040075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3.5017197795366952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4.2124238531349718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4.7573660436782568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4.97700053872612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3.0272263892917826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2.3248104098462559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1.5084331358004226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4413312"/>
        <c:axId val="474416256"/>
      </c:barChart>
      <c:catAx>
        <c:axId val="4744133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4416256"/>
        <c:crosses val="autoZero"/>
        <c:auto val="1"/>
        <c:lblAlgn val="ctr"/>
        <c:lblOffset val="100"/>
        <c:noMultiLvlLbl val="0"/>
      </c:catAx>
      <c:valAx>
        <c:axId val="4744162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4413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1.609962289171605</c:v>
                </c:pt>
                <c:pt idx="1">
                  <c:v>1.9746384318925863</c:v>
                </c:pt>
                <c:pt idx="2">
                  <c:v>2.2232812564750737</c:v>
                </c:pt>
                <c:pt idx="3">
                  <c:v>2.3973312336828148</c:v>
                </c:pt>
                <c:pt idx="4">
                  <c:v>2.2460735153951346</c:v>
                </c:pt>
                <c:pt idx="5">
                  <c:v>2.4698520575193736</c:v>
                </c:pt>
                <c:pt idx="6">
                  <c:v>2.6066056110397415</c:v>
                </c:pt>
                <c:pt idx="7">
                  <c:v>3.0272263892917826</c:v>
                </c:pt>
                <c:pt idx="8">
                  <c:v>3.3732543201690772</c:v>
                </c:pt>
                <c:pt idx="9">
                  <c:v>3.4851435912311963</c:v>
                </c:pt>
                <c:pt idx="10">
                  <c:v>3.4975757324603207</c:v>
                </c:pt>
                <c:pt idx="11">
                  <c:v>3.3711822966308898</c:v>
                </c:pt>
                <c:pt idx="12">
                  <c:v>3.8415316397994284</c:v>
                </c:pt>
                <c:pt idx="13">
                  <c:v>4.0508060171563542</c:v>
                </c:pt>
                <c:pt idx="14">
                  <c:v>3.8083792631884301</c:v>
                </c:pt>
                <c:pt idx="15">
                  <c:v>2.3082342215407565</c:v>
                </c:pt>
                <c:pt idx="16">
                  <c:v>1.4442004061166134</c:v>
                </c:pt>
                <c:pt idx="17">
                  <c:v>0.89925821557332897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5937792"/>
        <c:axId val="475948160"/>
      </c:barChart>
      <c:catAx>
        <c:axId val="4759377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5948160"/>
        <c:crosses val="autoZero"/>
        <c:auto val="1"/>
        <c:lblAlgn val="ctr"/>
        <c:lblOffset val="100"/>
        <c:noMultiLvlLbl val="0"/>
      </c:catAx>
      <c:valAx>
        <c:axId val="47594816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93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0.24470929442153441</c:v>
                </c:pt>
                <c:pt idx="1">
                  <c:v>0.25297981026514232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1.2688630081116599</c:v>
                </c:pt>
                <c:pt idx="1">
                  <c:v>0.54001459498905369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11.229437621788191</c:v>
                </c:pt>
                <c:pt idx="1">
                  <c:v>4.9574312819265387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24.810803462183351</c:v>
                </c:pt>
                <c:pt idx="1">
                  <c:v>22.627098029676478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44.537091584719263</c:v>
                </c:pt>
                <c:pt idx="1">
                  <c:v>54.522014108489415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5.7687950333076543</c:v>
                </c:pt>
                <c:pt idx="1">
                  <c:v>5.7455606908294818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12.140299995468347</c:v>
                </c:pt>
                <c:pt idx="1">
                  <c:v>11.354901483823888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9568256"/>
        <c:axId val="479569792"/>
      </c:barChart>
      <c:catAx>
        <c:axId val="4795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69792"/>
        <c:crosses val="autoZero"/>
        <c:auto val="1"/>
        <c:lblAlgn val="ctr"/>
        <c:lblOffset val="100"/>
        <c:noMultiLvlLbl val="0"/>
      </c:catAx>
      <c:valAx>
        <c:axId val="47956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682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35.392214619114512</c:v>
                </c:pt>
                <c:pt idx="1">
                  <c:v>29.277548041838969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28.404404767299589</c:v>
                </c:pt>
                <c:pt idx="1">
                  <c:v>34.541474093894429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35.899759822359179</c:v>
                </c:pt>
                <c:pt idx="1">
                  <c:v>35.952323035757722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0.30362079122671864</c:v>
                </c:pt>
                <c:pt idx="1">
                  <c:v>0.22865482850887861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1444608"/>
        <c:axId val="482137216"/>
      </c:barChart>
      <c:catAx>
        <c:axId val="48144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2137216"/>
        <c:crosses val="autoZero"/>
        <c:auto val="1"/>
        <c:lblAlgn val="ctr"/>
        <c:lblOffset val="100"/>
        <c:noMultiLvlLbl val="0"/>
      </c:catAx>
      <c:valAx>
        <c:axId val="4821372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4446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24</c:v>
                </c:pt>
                <c:pt idx="4">
                  <c:v>29</c:v>
                </c:pt>
                <c:pt idx="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4454400"/>
        <c:axId val="484480896"/>
      </c:barChart>
      <c:catAx>
        <c:axId val="484454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480896"/>
        <c:crosses val="autoZero"/>
        <c:auto val="1"/>
        <c:lblAlgn val="ctr"/>
        <c:lblOffset val="100"/>
        <c:noMultiLvlLbl val="0"/>
      </c:catAx>
      <c:valAx>
        <c:axId val="4844808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454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0.91</c:v>
                </c:pt>
                <c:pt idx="1">
                  <c:v>0.35</c:v>
                </c:pt>
                <c:pt idx="3">
                  <c:v>0.43</c:v>
                </c:pt>
                <c:pt idx="4">
                  <c:v>1.06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5764480"/>
        <c:axId val="485819520"/>
      </c:barChart>
      <c:catAx>
        <c:axId val="48576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819520"/>
        <c:crosses val="autoZero"/>
        <c:auto val="1"/>
        <c:lblAlgn val="ctr"/>
        <c:lblOffset val="100"/>
        <c:noMultiLvlLbl val="0"/>
      </c:catAx>
      <c:valAx>
        <c:axId val="4858195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7644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63.636363636363633</c:v>
                </c:pt>
                <c:pt idx="1">
                  <c:v>56.020884247944899</c:v>
                </c:pt>
                <c:pt idx="2">
                  <c:v>31.259484066767829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36.363636363636367</c:v>
                </c:pt>
                <c:pt idx="1">
                  <c:v>43.979115752055101</c:v>
                </c:pt>
                <c:pt idx="2">
                  <c:v>68.740515933232174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6088704"/>
        <c:axId val="486090624"/>
      </c:barChart>
      <c:catAx>
        <c:axId val="486088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6090624"/>
        <c:crosses val="autoZero"/>
        <c:auto val="1"/>
        <c:lblAlgn val="ctr"/>
        <c:lblOffset val="100"/>
        <c:noMultiLvlLbl val="0"/>
      </c:catAx>
      <c:valAx>
        <c:axId val="4860906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6088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6144256"/>
        <c:axId val="486835328"/>
      </c:barChart>
      <c:catAx>
        <c:axId val="4861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835328"/>
        <c:crosses val="autoZero"/>
        <c:auto val="1"/>
        <c:lblAlgn val="ctr"/>
        <c:lblOffset val="100"/>
        <c:noMultiLvlLbl val="0"/>
      </c:catAx>
      <c:valAx>
        <c:axId val="486835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61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119</c:v>
                </c:pt>
                <c:pt idx="1">
                  <c:v>162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159</c:v>
                </c:pt>
                <c:pt idx="1">
                  <c:v>151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7693312"/>
        <c:axId val="487703296"/>
      </c:barChart>
      <c:catAx>
        <c:axId val="4876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7703296"/>
        <c:crosses val="autoZero"/>
        <c:auto val="1"/>
        <c:lblAlgn val="ctr"/>
        <c:lblOffset val="100"/>
        <c:noMultiLvlLbl val="0"/>
      </c:catAx>
      <c:valAx>
        <c:axId val="487703296"/>
        <c:scaling>
          <c:orientation val="minMax"/>
          <c:max val="8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7693312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2162</c:v>
                </c:pt>
                <c:pt idx="1">
                  <c:v>1688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1863</c:v>
                </c:pt>
                <c:pt idx="1">
                  <c:v>1441</c:v>
                </c:pt>
                <c:pt idx="2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936"/>
        <c:axId val="192844544"/>
      </c:barChart>
      <c:catAx>
        <c:axId val="1925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544"/>
        <c:crosses val="autoZero"/>
        <c:auto val="1"/>
        <c:lblAlgn val="ctr"/>
        <c:lblOffset val="100"/>
        <c:noMultiLvlLbl val="0"/>
      </c:catAx>
      <c:valAx>
        <c:axId val="19284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545</c:v>
                </c:pt>
                <c:pt idx="1">
                  <c:v>646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602</c:v>
                </c:pt>
                <c:pt idx="1">
                  <c:v>684</c:v>
                </c:pt>
                <c:pt idx="2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7998208"/>
        <c:axId val="488001536"/>
      </c:barChart>
      <c:catAx>
        <c:axId val="4879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001536"/>
        <c:crosses val="autoZero"/>
        <c:auto val="1"/>
        <c:lblAlgn val="ctr"/>
        <c:lblOffset val="100"/>
        <c:noMultiLvlLbl val="0"/>
      </c:catAx>
      <c:valAx>
        <c:axId val="48800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7998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32.897047086991222</c:v>
                </c:pt>
                <c:pt idx="1">
                  <c:v>29.33312726991732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30.949720670391063</c:v>
                </c:pt>
                <c:pt idx="1">
                  <c:v>28.614481106560547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14.078212290502792</c:v>
                </c:pt>
                <c:pt idx="1">
                  <c:v>19.132988177111507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10.295291300877892</c:v>
                </c:pt>
                <c:pt idx="1">
                  <c:v>13.994281740205547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5.7142857142857144</c:v>
                </c:pt>
                <c:pt idx="1">
                  <c:v>5.3318908894212198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6.0654429369513165</c:v>
                </c:pt>
                <c:pt idx="1">
                  <c:v>3.5932308167838656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88029568"/>
        <c:axId val="488057088"/>
      </c:barChart>
      <c:catAx>
        <c:axId val="488029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8057088"/>
        <c:crosses val="autoZero"/>
        <c:auto val="1"/>
        <c:lblAlgn val="ctr"/>
        <c:lblOffset val="100"/>
        <c:noMultiLvlLbl val="0"/>
      </c:catAx>
      <c:valAx>
        <c:axId val="488057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029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59.23</c:v>
                </c:pt>
                <c:pt idx="1">
                  <c:v>36.51</c:v>
                </c:pt>
                <c:pt idx="2">
                  <c:v>3.47</c:v>
                </c:pt>
                <c:pt idx="3">
                  <c:v>0.62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62.99</c:v>
                </c:pt>
                <c:pt idx="1">
                  <c:v>31.87</c:v>
                </c:pt>
                <c:pt idx="2">
                  <c:v>4.03</c:v>
                </c:pt>
                <c:pt idx="3">
                  <c:v>0.87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88110336"/>
        <c:axId val="488505344"/>
      </c:barChart>
      <c:catAx>
        <c:axId val="488110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505344"/>
        <c:crosses val="autoZero"/>
        <c:auto val="1"/>
        <c:lblAlgn val="ctr"/>
        <c:lblOffset val="100"/>
        <c:noMultiLvlLbl val="0"/>
      </c:catAx>
      <c:valAx>
        <c:axId val="488505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1103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56615</c:v>
                </c:pt>
                <c:pt idx="1">
                  <c:v>63719</c:v>
                </c:pt>
                <c:pt idx="2">
                  <c:v>73322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8553472"/>
        <c:axId val="488911232"/>
      </c:barChart>
      <c:catAx>
        <c:axId val="4885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911232"/>
        <c:crosses val="autoZero"/>
        <c:auto val="1"/>
        <c:lblAlgn val="ctr"/>
        <c:lblOffset val="100"/>
        <c:noMultiLvlLbl val="0"/>
      </c:catAx>
      <c:valAx>
        <c:axId val="48891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85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5823</c:v>
                </c:pt>
                <c:pt idx="1">
                  <c:v>6078</c:v>
                </c:pt>
                <c:pt idx="2">
                  <c:v>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7406</c:v>
                </c:pt>
                <c:pt idx="1">
                  <c:v>7781</c:v>
                </c:pt>
                <c:pt idx="2">
                  <c:v>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9153280"/>
        <c:axId val="489155200"/>
      </c:barChart>
      <c:catAx>
        <c:axId val="4891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155200"/>
        <c:crosses val="autoZero"/>
        <c:auto val="1"/>
        <c:lblAlgn val="ctr"/>
        <c:lblOffset val="100"/>
        <c:noMultiLvlLbl val="0"/>
      </c:catAx>
      <c:valAx>
        <c:axId val="48915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153280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29.8</c:v>
                </c:pt>
                <c:pt idx="1">
                  <c:v>17.8</c:v>
                </c:pt>
                <c:pt idx="2">
                  <c:v>4.5999999999999996</c:v>
                </c:pt>
                <c:pt idx="3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89.822718319107025</c:v>
                </c:pt>
                <c:pt idx="1">
                  <c:v>95.825305073859994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10.177281680892975</c:v>
                </c:pt>
                <c:pt idx="1">
                  <c:v>4.1746949261400133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9836544"/>
        <c:axId val="489839232"/>
      </c:barChart>
      <c:catAx>
        <c:axId val="489836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839232"/>
        <c:crosses val="autoZero"/>
        <c:auto val="1"/>
        <c:lblAlgn val="ctr"/>
        <c:lblOffset val="100"/>
        <c:noMultiLvlLbl val="0"/>
      </c:catAx>
      <c:valAx>
        <c:axId val="4898392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8365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61</c:v>
                </c:pt>
                <c:pt idx="1">
                  <c:v>41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114048"/>
        <c:axId val="490577280"/>
      </c:barChart>
      <c:catAx>
        <c:axId val="4901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577280"/>
        <c:crosses val="autoZero"/>
        <c:auto val="1"/>
        <c:lblAlgn val="ctr"/>
        <c:lblOffset val="100"/>
        <c:noMultiLvlLbl val="0"/>
      </c:catAx>
      <c:valAx>
        <c:axId val="49057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11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670720"/>
        <c:axId val="490673664"/>
      </c:barChart>
      <c:catAx>
        <c:axId val="4906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673664"/>
        <c:crosses val="autoZero"/>
        <c:auto val="1"/>
        <c:lblAlgn val="ctr"/>
        <c:lblOffset val="100"/>
        <c:noMultiLvlLbl val="0"/>
      </c:catAx>
      <c:valAx>
        <c:axId val="49067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670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11.6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739968"/>
        <c:axId val="490754048"/>
      </c:barChart>
      <c:catAx>
        <c:axId val="49073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754048"/>
        <c:crosses val="autoZero"/>
        <c:auto val="1"/>
        <c:lblAlgn val="ctr"/>
        <c:lblOffset val="100"/>
        <c:noMultiLvlLbl val="0"/>
      </c:catAx>
      <c:valAx>
        <c:axId val="4907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73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25.21</c:v>
                </c:pt>
                <c:pt idx="1">
                  <c:v>18.52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18.87</c:v>
                </c:pt>
                <c:pt idx="1">
                  <c:v>0</c:v>
                </c:pt>
                <c:pt idx="2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90780928"/>
        <c:axId val="490805504"/>
      </c:barChart>
      <c:catAx>
        <c:axId val="4907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805504"/>
        <c:crosses val="autoZero"/>
        <c:auto val="1"/>
        <c:lblAlgn val="ctr"/>
        <c:lblOffset val="100"/>
        <c:noMultiLvlLbl val="0"/>
      </c:catAx>
      <c:valAx>
        <c:axId val="49080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78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2258816"/>
        <c:axId val="492260352"/>
      </c:barChart>
      <c:catAx>
        <c:axId val="49225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260352"/>
        <c:crosses val="autoZero"/>
        <c:auto val="1"/>
        <c:lblAlgn val="ctr"/>
        <c:lblOffset val="100"/>
        <c:noMultiLvlLbl val="0"/>
      </c:catAx>
      <c:valAx>
        <c:axId val="492260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2588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25.3</c:v>
                </c:pt>
                <c:pt idx="1">
                  <c:v>24.9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74.7</c:v>
                </c:pt>
                <c:pt idx="1">
                  <c:v>75.099999999999994</c:v>
                </c:pt>
                <c:pt idx="2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92728320"/>
        <c:axId val="492730624"/>
      </c:barChart>
      <c:catAx>
        <c:axId val="4927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2730624"/>
        <c:crosses val="autoZero"/>
        <c:auto val="1"/>
        <c:lblAlgn val="ctr"/>
        <c:lblOffset val="100"/>
        <c:noMultiLvlLbl val="0"/>
      </c:catAx>
      <c:valAx>
        <c:axId val="492730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927283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7386</c:v>
                </c:pt>
                <c:pt idx="1">
                  <c:v>10215</c:v>
                </c:pt>
                <c:pt idx="2">
                  <c:v>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1961</c:v>
                </c:pt>
                <c:pt idx="1">
                  <c:v>1575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3213952"/>
        <c:axId val="494292992"/>
      </c:barChart>
      <c:catAx>
        <c:axId val="49321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292992"/>
        <c:crosses val="autoZero"/>
        <c:auto val="1"/>
        <c:lblAlgn val="ctr"/>
        <c:lblOffset val="100"/>
        <c:noMultiLvlLbl val="0"/>
      </c:catAx>
      <c:valAx>
        <c:axId val="4942929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321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23481</c:v>
                </c:pt>
                <c:pt idx="1">
                  <c:v>34800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18971</c:v>
                </c:pt>
                <c:pt idx="1">
                  <c:v>3274</c:v>
                </c:pt>
                <c:pt idx="2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4372352"/>
        <c:axId val="494373888"/>
      </c:barChart>
      <c:catAx>
        <c:axId val="49437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373888"/>
        <c:crosses val="autoZero"/>
        <c:auto val="1"/>
        <c:lblAlgn val="ctr"/>
        <c:lblOffset val="100"/>
        <c:noMultiLvlLbl val="0"/>
      </c:catAx>
      <c:valAx>
        <c:axId val="494373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94372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2.1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6154624"/>
        <c:axId val="466156160"/>
      </c:barChart>
      <c:catAx>
        <c:axId val="4661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6156160"/>
        <c:crosses val="autoZero"/>
        <c:auto val="1"/>
        <c:lblAlgn val="ctr"/>
        <c:lblOffset val="100"/>
        <c:noMultiLvlLbl val="0"/>
      </c:catAx>
      <c:valAx>
        <c:axId val="466156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661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21.7</c:v>
                </c:pt>
                <c:pt idx="1">
                  <c:v>23.1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28.7</c:v>
                </c:pt>
                <c:pt idx="1">
                  <c:v>30.8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6367232"/>
        <c:axId val="466368768"/>
      </c:barChart>
      <c:catAx>
        <c:axId val="46636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68768"/>
        <c:crosses val="autoZero"/>
        <c:auto val="1"/>
        <c:lblAlgn val="ctr"/>
        <c:lblOffset val="100"/>
        <c:noMultiLvlLbl val="0"/>
      </c:catAx>
      <c:valAx>
        <c:axId val="46636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63672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379.90300000000002</c:v>
                </c:pt>
                <c:pt idx="1">
                  <c:v>464.11200000000002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603840"/>
        <c:axId val="467605376"/>
      </c:barChart>
      <c:catAx>
        <c:axId val="4676038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05376"/>
        <c:crosses val="autoZero"/>
        <c:auto val="1"/>
        <c:lblAlgn val="ctr"/>
        <c:lblOffset val="100"/>
        <c:noMultiLvlLbl val="0"/>
      </c:catAx>
      <c:valAx>
        <c:axId val="46760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4235.93</c:v>
                </c:pt>
                <c:pt idx="1">
                  <c:v>25937.02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7619200"/>
        <c:axId val="467637376"/>
      </c:barChart>
      <c:catAx>
        <c:axId val="46761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37376"/>
        <c:crosses val="autoZero"/>
        <c:auto val="1"/>
        <c:lblAlgn val="ctr"/>
        <c:lblOffset val="100"/>
        <c:noMultiLvlLbl val="0"/>
      </c:catAx>
      <c:valAx>
        <c:axId val="46763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761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87</c:v>
                </c:pt>
                <c:pt idx="1">
                  <c:v>83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80</c:v>
                </c:pt>
                <c:pt idx="1">
                  <c:v>75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7679872"/>
        <c:axId val="467685760"/>
      </c:barChart>
      <c:catAx>
        <c:axId val="4676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7685760"/>
        <c:crosses val="autoZero"/>
        <c:auto val="1"/>
        <c:lblAlgn val="ctr"/>
        <c:lblOffset val="100"/>
        <c:noMultiLvlLbl val="0"/>
      </c:catAx>
      <c:valAx>
        <c:axId val="4676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76798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29.4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896"/>
        <c:axId val="193714816"/>
      </c:barChart>
      <c:catAx>
        <c:axId val="19371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816"/>
        <c:crosses val="autoZero"/>
        <c:auto val="1"/>
        <c:lblAlgn val="ctr"/>
        <c:lblOffset val="100"/>
        <c:noMultiLvlLbl val="0"/>
      </c:catAx>
      <c:valAx>
        <c:axId val="193714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629</c:v>
                </c:pt>
                <c:pt idx="1">
                  <c:v>816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716</c:v>
                </c:pt>
                <c:pt idx="1">
                  <c:v>903</c:v>
                </c:pt>
                <c:pt idx="2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135</c:v>
                </c:pt>
                <c:pt idx="1">
                  <c:v>210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98</c:v>
                </c:pt>
                <c:pt idx="1">
                  <c:v>96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2162</c:v>
                </c:pt>
                <c:pt idx="1">
                  <c:v>1688</c:v>
                </c:pt>
                <c:pt idx="2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1863</c:v>
                </c:pt>
                <c:pt idx="1">
                  <c:v>1441</c:v>
                </c:pt>
                <c:pt idx="2">
                  <c:v>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50.7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16.600000000000001</c:v>
                </c:pt>
                <c:pt idx="1">
                  <c:v>16.899999999999999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</c:v>
                </c:pt>
                <c:pt idx="1">
                  <c:v>46.7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29.4</c:v>
                </c:pt>
                <c:pt idx="1">
                  <c:v>36.4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25.3</c:v>
                </c:pt>
                <c:pt idx="1">
                  <c:v>24.9</c:v>
                </c:pt>
                <c:pt idx="2">
                  <c:v>21.8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74.7</c:v>
                </c:pt>
                <c:pt idx="1">
                  <c:v>75.099999999999994</c:v>
                </c:pt>
                <c:pt idx="2">
                  <c:v>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228</c:v>
                </c:pt>
                <c:pt idx="1">
                  <c:v>795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150</c:v>
                </c:pt>
                <c:pt idx="1">
                  <c:v>657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66</c:v>
                </c:pt>
                <c:pt idx="1">
                  <c:v>174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32</c:v>
                </c:pt>
                <c:pt idx="1">
                  <c:v>166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1955</c:v>
                </c:pt>
                <c:pt idx="1">
                  <c:v>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872"/>
        <c:axId val="193858560"/>
      </c:barChart>
      <c:catAx>
        <c:axId val="193855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560"/>
        <c:crosses val="autoZero"/>
        <c:auto val="1"/>
        <c:lblAlgn val="ctr"/>
        <c:lblOffset val="100"/>
        <c:noMultiLvlLbl val="0"/>
      </c:catAx>
      <c:valAx>
        <c:axId val="19385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1545</c:v>
                </c:pt>
                <c:pt idx="1">
                  <c:v>1081</c:v>
                </c:pt>
                <c:pt idx="2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50</c:v>
                </c:pt>
                <c:pt idx="1">
                  <c:v>61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61</c:v>
                </c:pt>
                <c:pt idx="1">
                  <c:v>41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73</c:v>
                </c:pt>
                <c:pt idx="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379.90300000000002</c:v>
                </c:pt>
                <c:pt idx="1">
                  <c:v>464.11200000000002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13929</c:v>
                </c:pt>
                <c:pt idx="1">
                  <c:v>12650</c:v>
                </c:pt>
                <c:pt idx="2">
                  <c:v>11892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14.2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13.96958269445941</c:v>
                </c:pt>
                <c:pt idx="1">
                  <c:v>56.924702664622274</c:v>
                </c:pt>
                <c:pt idx="2">
                  <c:v>29.105714640918322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45</c:v>
                </c:pt>
                <c:pt idx="1">
                  <c:v>50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228</c:v>
                </c:pt>
                <c:pt idx="1">
                  <c:v>795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150</c:v>
                </c:pt>
                <c:pt idx="1">
                  <c:v>657</c:v>
                </c:pt>
                <c:pt idx="2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792"/>
        <c:axId val="199078656"/>
      </c:barChart>
      <c:catAx>
        <c:axId val="19849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656"/>
        <c:crosses val="autoZero"/>
        <c:auto val="1"/>
        <c:lblAlgn val="ctr"/>
        <c:lblOffset val="100"/>
        <c:noMultiLvlLbl val="0"/>
      </c:catAx>
      <c:valAx>
        <c:axId val="1990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</c:v>
                </c:pt>
                <c:pt idx="1">
                  <c:v>96.9</c:v>
                </c:pt>
                <c:pt idx="2">
                  <c:v>111.9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</c:v>
                </c:pt>
                <c:pt idx="1">
                  <c:v>105.3</c:v>
                </c:pt>
                <c:pt idx="2">
                  <c:v>108.9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753</c:v>
                </c:pt>
                <c:pt idx="1">
                  <c:v>550</c:v>
                </c:pt>
                <c:pt idx="2">
                  <c:v>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29</c:v>
                </c:pt>
                <c:pt idx="1">
                  <c:v>31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16</c:v>
                </c:pt>
                <c:pt idx="1">
                  <c:v>20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110</c:v>
                </c:pt>
                <c:pt idx="1">
                  <c:v>124</c:v>
                </c:pt>
                <c:pt idx="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142</c:v>
                </c:pt>
                <c:pt idx="1">
                  <c:v>191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1.6016741950188553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1.8544610666777175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1.9477021258961502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2.1859848327877005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2.0471592557291451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2.2212092329368862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2.3848990924536904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2.7620073764037958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3.0748829306700922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3.4602793087729475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3.5162239443040075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3.5017197795366952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4.2124238531349718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4.7573660436782568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4.97700053872612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3.0272263892917826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2.3248104098462559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1.5084331358004226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128"/>
        <c:axId val="157428736"/>
      </c:barChart>
      <c:catAx>
        <c:axId val="157328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8736"/>
        <c:crosses val="autoZero"/>
        <c:auto val="1"/>
        <c:lblAlgn val="ctr"/>
        <c:lblOffset val="100"/>
        <c:noMultiLvlLbl val="0"/>
      </c:catAx>
      <c:valAx>
        <c:axId val="15742873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1.609962289171605</c:v>
                </c:pt>
                <c:pt idx="1">
                  <c:v>1.9746384318925863</c:v>
                </c:pt>
                <c:pt idx="2">
                  <c:v>2.2232812564750737</c:v>
                </c:pt>
                <c:pt idx="3">
                  <c:v>2.3973312336828148</c:v>
                </c:pt>
                <c:pt idx="4">
                  <c:v>2.2460735153951346</c:v>
                </c:pt>
                <c:pt idx="5">
                  <c:v>2.4698520575193736</c:v>
                </c:pt>
                <c:pt idx="6">
                  <c:v>2.6066056110397415</c:v>
                </c:pt>
                <c:pt idx="7">
                  <c:v>3.0272263892917826</c:v>
                </c:pt>
                <c:pt idx="8">
                  <c:v>3.3732543201690772</c:v>
                </c:pt>
                <c:pt idx="9">
                  <c:v>3.4851435912311963</c:v>
                </c:pt>
                <c:pt idx="10">
                  <c:v>3.4975757324603207</c:v>
                </c:pt>
                <c:pt idx="11">
                  <c:v>3.3711822966308898</c:v>
                </c:pt>
                <c:pt idx="12">
                  <c:v>3.8415316397994284</c:v>
                </c:pt>
                <c:pt idx="13">
                  <c:v>4.0508060171563542</c:v>
                </c:pt>
                <c:pt idx="14">
                  <c:v>3.8083792631884301</c:v>
                </c:pt>
                <c:pt idx="15">
                  <c:v>2.3082342215407565</c:v>
                </c:pt>
                <c:pt idx="16">
                  <c:v>1.4442004061166134</c:v>
                </c:pt>
                <c:pt idx="17">
                  <c:v>0.89925821557332897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0.24470929442153441</c:v>
                </c:pt>
                <c:pt idx="1">
                  <c:v>0.25297981026514232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1.2688630081116599</c:v>
                </c:pt>
                <c:pt idx="1">
                  <c:v>0.54001459498905369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11.229437621788191</c:v>
                </c:pt>
                <c:pt idx="1">
                  <c:v>4.9574312819265387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24.810803462183351</c:v>
                </c:pt>
                <c:pt idx="1">
                  <c:v>22.627098029676478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44.537091584719263</c:v>
                </c:pt>
                <c:pt idx="1">
                  <c:v>54.522014108489415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5.7687950333076543</c:v>
                </c:pt>
                <c:pt idx="1">
                  <c:v>5.7455606908294818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12.140299995468347</c:v>
                </c:pt>
                <c:pt idx="1">
                  <c:v>11.354901483823888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35.392214619114512</c:v>
                </c:pt>
                <c:pt idx="1">
                  <c:v>29.277548041838969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28.404404767299589</c:v>
                </c:pt>
                <c:pt idx="1">
                  <c:v>34.541474093894429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35.899759822359179</c:v>
                </c:pt>
                <c:pt idx="1">
                  <c:v>35.952323035757722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0.30362079122671864</c:v>
                </c:pt>
                <c:pt idx="1">
                  <c:v>0.22865482850887861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24</c:v>
                </c:pt>
                <c:pt idx="4">
                  <c:v>29</c:v>
                </c:pt>
                <c:pt idx="5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13</c:v>
                </c:pt>
                <c:pt idx="3">
                  <c:v>20</c:v>
                </c:pt>
                <c:pt idx="4">
                  <c:v>16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66</c:v>
                </c:pt>
                <c:pt idx="1">
                  <c:v>174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32</c:v>
                </c:pt>
                <c:pt idx="1">
                  <c:v>166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2928"/>
        <c:axId val="199534464"/>
      </c:barChart>
      <c:catAx>
        <c:axId val="19953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464"/>
        <c:crosses val="autoZero"/>
        <c:auto val="1"/>
        <c:lblAlgn val="ctr"/>
        <c:lblOffset val="100"/>
        <c:noMultiLvlLbl val="0"/>
      </c:catAx>
      <c:valAx>
        <c:axId val="1995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292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0.91</c:v>
                </c:pt>
                <c:pt idx="1">
                  <c:v>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63.636363636363633</c:v>
                </c:pt>
                <c:pt idx="1">
                  <c:v>56.020884247944899</c:v>
                </c:pt>
                <c:pt idx="2">
                  <c:v>31.259484066767829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36.363636363636367</c:v>
                </c:pt>
                <c:pt idx="1">
                  <c:v>43.979115752055101</c:v>
                </c:pt>
                <c:pt idx="2">
                  <c:v>68.740515933232174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119</c:v>
                </c:pt>
                <c:pt idx="1">
                  <c:v>162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159</c:v>
                </c:pt>
                <c:pt idx="1">
                  <c:v>151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545</c:v>
                </c:pt>
                <c:pt idx="1">
                  <c:v>646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602</c:v>
                </c:pt>
                <c:pt idx="1">
                  <c:v>684</c:v>
                </c:pt>
                <c:pt idx="2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32.897047086991222</c:v>
                </c:pt>
                <c:pt idx="1">
                  <c:v>29.33312726991732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30.949720670391063</c:v>
                </c:pt>
                <c:pt idx="1">
                  <c:v>28.614481106560547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14.078212290502792</c:v>
                </c:pt>
                <c:pt idx="1">
                  <c:v>19.132988177111507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10.295291300877892</c:v>
                </c:pt>
                <c:pt idx="1">
                  <c:v>13.994281740205547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5.7142857142857144</c:v>
                </c:pt>
                <c:pt idx="1">
                  <c:v>5.3318908894212198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6.0654429369513165</c:v>
                </c:pt>
                <c:pt idx="1">
                  <c:v>3.5932308167838656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59.23</c:v>
                </c:pt>
                <c:pt idx="1">
                  <c:v>36.51</c:v>
                </c:pt>
                <c:pt idx="2">
                  <c:v>3.47</c:v>
                </c:pt>
                <c:pt idx="3">
                  <c:v>0.62</c:v>
                </c:pt>
                <c:pt idx="4">
                  <c:v>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62.99</c:v>
                </c:pt>
                <c:pt idx="1">
                  <c:v>31.87</c:v>
                </c:pt>
                <c:pt idx="2">
                  <c:v>4.03</c:v>
                </c:pt>
                <c:pt idx="3">
                  <c:v>0.87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56615</c:v>
                </c:pt>
                <c:pt idx="1">
                  <c:v>63719</c:v>
                </c:pt>
                <c:pt idx="2">
                  <c:v>73322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5823</c:v>
                </c:pt>
                <c:pt idx="1">
                  <c:v>6078</c:v>
                </c:pt>
                <c:pt idx="2">
                  <c:v>6467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7406</c:v>
                </c:pt>
                <c:pt idx="1">
                  <c:v>7781</c:v>
                </c:pt>
                <c:pt idx="2">
                  <c:v>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29.8</c:v>
                </c:pt>
                <c:pt idx="1">
                  <c:v>17.8</c:v>
                </c:pt>
                <c:pt idx="2">
                  <c:v>4.5999999999999996</c:v>
                </c:pt>
                <c:pt idx="3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89.822718319107025</c:v>
                </c:pt>
                <c:pt idx="1">
                  <c:v>95.825305073859994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10.177281680892975</c:v>
                </c:pt>
                <c:pt idx="1">
                  <c:v>4.1746949261400133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472"/>
        <c:axId val="166110720"/>
      </c:barChart>
      <c:catAx>
        <c:axId val="166009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720"/>
        <c:crosses val="autoZero"/>
        <c:auto val="1"/>
        <c:lblAlgn val="ctr"/>
        <c:lblOffset val="100"/>
        <c:noMultiLvlLbl val="0"/>
      </c:catAx>
      <c:valAx>
        <c:axId val="16611072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4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1955</c:v>
                </c:pt>
                <c:pt idx="1">
                  <c:v>1869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024"/>
        <c:axId val="200151040"/>
      </c:barChart>
      <c:catAx>
        <c:axId val="19996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040"/>
        <c:crosses val="autoZero"/>
        <c:auto val="1"/>
        <c:lblAlgn val="ctr"/>
        <c:lblOffset val="100"/>
        <c:noMultiLvlLbl val="0"/>
      </c:catAx>
      <c:valAx>
        <c:axId val="20015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7.8</c:v>
                </c:pt>
                <c:pt idx="2">
                  <c:v>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75552"/>
        <c:axId val="167584896"/>
      </c:barChart>
      <c:catAx>
        <c:axId val="16757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896"/>
        <c:crosses val="autoZero"/>
        <c:auto val="1"/>
        <c:lblAlgn val="ctr"/>
        <c:lblOffset val="100"/>
        <c:noMultiLvlLbl val="0"/>
      </c:catAx>
      <c:valAx>
        <c:axId val="167584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9.5</c:v>
                </c:pt>
                <c:pt idx="1">
                  <c:v>11.6</c:v>
                </c:pt>
                <c:pt idx="2">
                  <c:v>20.7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25.21</c:v>
                </c:pt>
                <c:pt idx="1">
                  <c:v>18.52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18.87</c:v>
                </c:pt>
                <c:pt idx="1">
                  <c:v>0</c:v>
                </c:pt>
                <c:pt idx="2">
                  <c:v>6.54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2224"/>
        <c:axId val="186480512"/>
      </c:barChart>
      <c:catAx>
        <c:axId val="1864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512"/>
        <c:crosses val="autoZero"/>
        <c:auto val="1"/>
        <c:lblAlgn val="ctr"/>
        <c:lblOffset val="100"/>
        <c:noMultiLvlLbl val="0"/>
      </c:catAx>
      <c:valAx>
        <c:axId val="18648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2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7386</c:v>
                </c:pt>
                <c:pt idx="1">
                  <c:v>10215</c:v>
                </c:pt>
                <c:pt idx="2">
                  <c:v>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1961</c:v>
                </c:pt>
                <c:pt idx="1">
                  <c:v>1575</c:v>
                </c:pt>
                <c:pt idx="2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408"/>
        <c:axId val="186742656"/>
      </c:barChart>
      <c:catAx>
        <c:axId val="18673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2656"/>
        <c:crosses val="autoZero"/>
        <c:auto val="1"/>
        <c:lblAlgn val="ctr"/>
        <c:lblOffset val="100"/>
        <c:noMultiLvlLbl val="0"/>
      </c:catAx>
      <c:valAx>
        <c:axId val="186742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23481</c:v>
                </c:pt>
                <c:pt idx="1">
                  <c:v>34800</c:v>
                </c:pt>
                <c:pt idx="2">
                  <c:v>27515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18971</c:v>
                </c:pt>
                <c:pt idx="1">
                  <c:v>3274</c:v>
                </c:pt>
                <c:pt idx="2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440"/>
        <c:axId val="186895744"/>
      </c:barChart>
      <c:catAx>
        <c:axId val="18689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744"/>
        <c:crosses val="autoZero"/>
        <c:auto val="1"/>
        <c:lblAlgn val="ctr"/>
        <c:lblOffset val="100"/>
        <c:noMultiLvlLbl val="0"/>
      </c:catAx>
      <c:valAx>
        <c:axId val="1868957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3.2</c:v>
                </c:pt>
                <c:pt idx="1">
                  <c:v>3.4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9.6999999999999993</c:v>
                </c:pt>
                <c:pt idx="1">
                  <c:v>2.1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656"/>
        <c:axId val="189353344"/>
      </c:barChart>
      <c:catAx>
        <c:axId val="18935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3344"/>
        <c:crosses val="autoZero"/>
        <c:auto val="1"/>
        <c:lblAlgn val="ctr"/>
        <c:lblOffset val="100"/>
        <c:noMultiLvlLbl val="0"/>
      </c:catAx>
      <c:valAx>
        <c:axId val="189353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21.7</c:v>
                </c:pt>
                <c:pt idx="1">
                  <c:v>23.1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28.7</c:v>
                </c:pt>
                <c:pt idx="1">
                  <c:v>30.8</c:v>
                </c:pt>
                <c:pt idx="2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784"/>
        <c:axId val="189546880"/>
      </c:barChart>
      <c:catAx>
        <c:axId val="1894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880"/>
        <c:crosses val="autoZero"/>
        <c:auto val="1"/>
        <c:lblAlgn val="ctr"/>
        <c:lblOffset val="100"/>
        <c:noMultiLvlLbl val="0"/>
      </c:catAx>
      <c:valAx>
        <c:axId val="189546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4235.93</c:v>
                </c:pt>
                <c:pt idx="1">
                  <c:v>25937.02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8928"/>
        <c:axId val="189735296"/>
      </c:barChart>
      <c:catAx>
        <c:axId val="18970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296"/>
        <c:crosses val="autoZero"/>
        <c:auto val="1"/>
        <c:lblAlgn val="ctr"/>
        <c:lblOffset val="100"/>
        <c:noMultiLvlLbl val="0"/>
      </c:catAx>
      <c:valAx>
        <c:axId val="18973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87</c:v>
                </c:pt>
                <c:pt idx="1">
                  <c:v>83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80</c:v>
                </c:pt>
                <c:pt idx="1">
                  <c:v>75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400"/>
        <c:axId val="190043264"/>
      </c:barChart>
      <c:catAx>
        <c:axId val="1899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264"/>
        <c:crosses val="autoZero"/>
        <c:auto val="1"/>
        <c:lblAlgn val="ctr"/>
        <c:lblOffset val="100"/>
        <c:noMultiLvlLbl val="0"/>
      </c:catAx>
      <c:valAx>
        <c:axId val="190043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24790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23472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43348</v>
      </c>
      <c r="C4" s="35">
        <v>21302</v>
      </c>
      <c r="D4" s="63">
        <v>22046</v>
      </c>
      <c r="E4" s="211"/>
    </row>
    <row r="5" spans="1:5" ht="30" x14ac:dyDescent="0.25">
      <c r="A5" s="201" t="s">
        <v>716</v>
      </c>
      <c r="B5" s="72">
        <v>43303</v>
      </c>
      <c r="C5" s="61">
        <v>21250</v>
      </c>
      <c r="D5" s="111">
        <v>22053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7416</v>
      </c>
      <c r="C4" s="71">
        <v>10462</v>
      </c>
    </row>
    <row r="5" spans="1:6" x14ac:dyDescent="0.25">
      <c r="A5" s="286" t="s">
        <v>719</v>
      </c>
      <c r="B5" s="214">
        <v>2771</v>
      </c>
      <c r="C5" s="214">
        <v>3233</v>
      </c>
    </row>
    <row r="6" spans="1:6" x14ac:dyDescent="0.25">
      <c r="A6" s="286" t="s">
        <v>720</v>
      </c>
      <c r="B6" s="214">
        <v>3367</v>
      </c>
      <c r="C6" s="214">
        <v>3711</v>
      </c>
    </row>
    <row r="7" spans="1:6" x14ac:dyDescent="0.25">
      <c r="A7" s="286" t="s">
        <v>721</v>
      </c>
      <c r="B7" s="214">
        <v>9822</v>
      </c>
      <c r="C7" s="214">
        <v>7136</v>
      </c>
    </row>
    <row r="8" spans="1:6" x14ac:dyDescent="0.25">
      <c r="A8" s="286" t="s">
        <v>722</v>
      </c>
      <c r="B8" s="214">
        <v>51</v>
      </c>
      <c r="C8" s="214">
        <v>98</v>
      </c>
    </row>
    <row r="9" spans="1:6" x14ac:dyDescent="0.25">
      <c r="A9" s="286" t="s">
        <v>723</v>
      </c>
      <c r="B9" s="214">
        <v>2141</v>
      </c>
      <c r="C9" s="214">
        <v>1986</v>
      </c>
    </row>
    <row r="10" spans="1:6" ht="30" x14ac:dyDescent="0.25">
      <c r="A10" s="293" t="s">
        <v>724</v>
      </c>
      <c r="B10" s="214">
        <v>3693</v>
      </c>
      <c r="C10" s="214">
        <v>733</v>
      </c>
    </row>
    <row r="11" spans="1:6" x14ac:dyDescent="0.25">
      <c r="A11" s="286" t="s">
        <v>887</v>
      </c>
      <c r="B11" s="214">
        <v>1168</v>
      </c>
      <c r="C11" s="214">
        <v>1673</v>
      </c>
    </row>
    <row r="12" spans="1:6" x14ac:dyDescent="0.25">
      <c r="A12" s="294" t="s">
        <v>16</v>
      </c>
      <c r="B12" s="1">
        <f>SUM(B4:B11)</f>
        <v>30429</v>
      </c>
      <c r="C12" s="1">
        <f>SUM(C4:C11)</f>
        <v>29032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6664</v>
      </c>
      <c r="C19" s="71">
        <v>8399</v>
      </c>
    </row>
    <row r="20" spans="1:3" x14ac:dyDescent="0.25">
      <c r="A20" s="286" t="s">
        <v>719</v>
      </c>
      <c r="B20" s="214">
        <v>1766</v>
      </c>
      <c r="C20" s="214">
        <v>1864</v>
      </c>
    </row>
    <row r="21" spans="1:3" x14ac:dyDescent="0.25">
      <c r="A21" s="286" t="s">
        <v>720</v>
      </c>
      <c r="B21" s="214">
        <v>2591</v>
      </c>
      <c r="C21" s="214">
        <v>2778</v>
      </c>
    </row>
    <row r="22" spans="1:3" x14ac:dyDescent="0.25">
      <c r="A22" s="286" t="s">
        <v>721</v>
      </c>
      <c r="B22" s="214">
        <v>8748</v>
      </c>
      <c r="C22" s="214">
        <v>6903</v>
      </c>
    </row>
    <row r="23" spans="1:3" x14ac:dyDescent="0.25">
      <c r="A23" s="286" t="s">
        <v>722</v>
      </c>
      <c r="B23" s="214">
        <v>20</v>
      </c>
      <c r="C23" s="214">
        <v>31</v>
      </c>
    </row>
    <row r="24" spans="1:3" x14ac:dyDescent="0.25">
      <c r="A24" s="286" t="s">
        <v>723</v>
      </c>
      <c r="B24" s="214">
        <v>1470</v>
      </c>
      <c r="C24" s="214">
        <v>1307</v>
      </c>
    </row>
    <row r="25" spans="1:3" ht="30" x14ac:dyDescent="0.25">
      <c r="A25" s="293" t="s">
        <v>724</v>
      </c>
      <c r="B25" s="214">
        <v>2388</v>
      </c>
      <c r="C25" s="214">
        <v>433</v>
      </c>
    </row>
    <row r="26" spans="1:3" x14ac:dyDescent="0.25">
      <c r="A26" s="286" t="s">
        <v>887</v>
      </c>
      <c r="B26" s="214">
        <v>1011</v>
      </c>
      <c r="C26" s="214">
        <v>1618</v>
      </c>
    </row>
    <row r="27" spans="1:3" x14ac:dyDescent="0.25">
      <c r="A27" s="294" t="s">
        <v>16</v>
      </c>
      <c r="B27" s="1">
        <f>SUM(B19:B26)</f>
        <v>24658</v>
      </c>
      <c r="C27" s="1">
        <f>SUM(C19:C26)</f>
        <v>23333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73.77</v>
      </c>
      <c r="C4" s="1018">
        <v>71.11</v>
      </c>
      <c r="D4" s="1018">
        <v>76.569999999999993</v>
      </c>
      <c r="E4" s="1019">
        <v>49</v>
      </c>
      <c r="F4" s="1019">
        <v>218.7</v>
      </c>
      <c r="G4" s="1020">
        <v>47.2</v>
      </c>
      <c r="H4" s="1021">
        <v>45.5</v>
      </c>
      <c r="I4" s="1022">
        <v>48.9</v>
      </c>
      <c r="J4" s="1019">
        <v>9.5</v>
      </c>
    </row>
    <row r="5" spans="1:12" x14ac:dyDescent="0.25">
      <c r="A5" s="498">
        <v>2021</v>
      </c>
      <c r="B5" s="757">
        <v>72.8</v>
      </c>
      <c r="C5" s="758">
        <v>70.42</v>
      </c>
      <c r="D5" s="758">
        <v>75.849999999999994</v>
      </c>
      <c r="E5" s="1023">
        <v>48</v>
      </c>
      <c r="F5" s="1023">
        <v>220.2</v>
      </c>
      <c r="G5" s="1024">
        <v>47.3</v>
      </c>
      <c r="H5" s="1025">
        <v>45.6</v>
      </c>
      <c r="I5" s="1026">
        <v>49</v>
      </c>
      <c r="J5" s="1023">
        <v>11.6</v>
      </c>
    </row>
    <row r="6" spans="1:12" x14ac:dyDescent="0.25">
      <c r="A6" s="499">
        <v>2022</v>
      </c>
      <c r="B6" s="1011">
        <v>73.069999999999993</v>
      </c>
      <c r="C6" s="1012">
        <v>69.7</v>
      </c>
      <c r="D6" s="1012">
        <v>76.180000000000007</v>
      </c>
      <c r="E6" s="1013">
        <v>45</v>
      </c>
      <c r="F6" s="1013">
        <v>235.3</v>
      </c>
      <c r="G6" s="1014">
        <v>48.1</v>
      </c>
      <c r="H6" s="1015">
        <v>46.4</v>
      </c>
      <c r="I6" s="1016">
        <v>49.8</v>
      </c>
      <c r="J6" s="1013">
        <v>20.7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9.5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11.6</v>
      </c>
    </row>
    <row r="13" spans="1:12" x14ac:dyDescent="0.25">
      <c r="A13" s="633">
        <f t="shared" si="0"/>
        <v>2022</v>
      </c>
      <c r="B13" s="627">
        <f t="shared" si="1"/>
        <v>20.7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11798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14617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30.3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73322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2788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11642</v>
      </c>
      <c r="C5" s="70">
        <v>13230</v>
      </c>
      <c r="D5" s="55">
        <v>7406</v>
      </c>
      <c r="E5" s="110">
        <v>5823</v>
      </c>
      <c r="F5" s="55">
        <v>25.1</v>
      </c>
      <c r="G5" s="55">
        <v>28.7</v>
      </c>
      <c r="H5" s="110">
        <v>21.7</v>
      </c>
      <c r="I5" s="55"/>
      <c r="J5" s="70"/>
      <c r="K5" s="55"/>
      <c r="L5" s="55"/>
      <c r="M5" s="71">
        <v>84</v>
      </c>
      <c r="N5" s="71">
        <v>80</v>
      </c>
      <c r="O5" s="71">
        <v>87</v>
      </c>
    </row>
    <row r="6" spans="1:16" x14ac:dyDescent="0.25">
      <c r="A6" s="215">
        <v>2021</v>
      </c>
      <c r="B6" s="212">
        <v>11800</v>
      </c>
      <c r="C6" s="212">
        <v>13859</v>
      </c>
      <c r="D6" s="58">
        <v>7781</v>
      </c>
      <c r="E6" s="160">
        <v>6078</v>
      </c>
      <c r="F6" s="58">
        <v>26.9</v>
      </c>
      <c r="G6" s="58">
        <v>30.8</v>
      </c>
      <c r="H6" s="160">
        <v>23.1</v>
      </c>
      <c r="I6" s="58">
        <v>56615</v>
      </c>
      <c r="J6" s="212">
        <v>4025</v>
      </c>
      <c r="K6" s="58">
        <v>1863</v>
      </c>
      <c r="L6" s="58">
        <v>2162</v>
      </c>
      <c r="M6" s="214">
        <v>79</v>
      </c>
      <c r="N6" s="214">
        <v>75</v>
      </c>
      <c r="O6" s="214">
        <v>83</v>
      </c>
    </row>
    <row r="7" spans="1:16" x14ac:dyDescent="0.25">
      <c r="A7" s="229">
        <v>2022</v>
      </c>
      <c r="B7" s="167">
        <v>11798</v>
      </c>
      <c r="C7" s="167">
        <v>14617</v>
      </c>
      <c r="D7" s="94">
        <v>8150</v>
      </c>
      <c r="E7" s="169">
        <v>6467</v>
      </c>
      <c r="F7" s="94">
        <v>30.3</v>
      </c>
      <c r="G7" s="58">
        <v>34.700000000000003</v>
      </c>
      <c r="H7" s="160">
        <v>26.1</v>
      </c>
      <c r="I7" s="94">
        <v>63719</v>
      </c>
      <c r="J7" s="167">
        <v>3129</v>
      </c>
      <c r="K7" s="94">
        <v>1441</v>
      </c>
      <c r="L7" s="94">
        <v>1688</v>
      </c>
      <c r="M7" s="214">
        <v>65</v>
      </c>
      <c r="N7" s="214">
        <v>62</v>
      </c>
      <c r="O7" s="214">
        <v>69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73322</v>
      </c>
      <c r="J8" s="1072">
        <v>2788</v>
      </c>
      <c r="K8" s="1073">
        <v>1261</v>
      </c>
      <c r="L8" s="1073">
        <v>1527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56615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63719</v>
      </c>
      <c r="F14" s="514">
        <f>A5</f>
        <v>2020</v>
      </c>
      <c r="G14" s="310">
        <f>IF(ISBLANK(E5),"",E5)</f>
        <v>5823</v>
      </c>
      <c r="H14" s="310">
        <f>IF(ISBLANK(D5),"",D5)</f>
        <v>7406</v>
      </c>
      <c r="K14" s="514">
        <f>A6</f>
        <v>2021</v>
      </c>
      <c r="L14" s="310">
        <f>IF(ISBLANK(L6),"",L6)</f>
        <v>2162</v>
      </c>
      <c r="M14" s="310">
        <f>IF(ISBLANK(K6),"",K6)</f>
        <v>1863</v>
      </c>
    </row>
    <row r="15" spans="1:16" x14ac:dyDescent="0.25">
      <c r="A15" s="481">
        <f>A8</f>
        <v>2023</v>
      </c>
      <c r="B15" s="311">
        <f t="shared" si="0"/>
        <v>73322</v>
      </c>
      <c r="F15" s="486">
        <f t="shared" ref="F15:F16" si="1">A6</f>
        <v>2021</v>
      </c>
      <c r="G15" s="479">
        <f t="shared" ref="G15:G16" si="2">IF(ISBLANK(E6),"",E6)</f>
        <v>6078</v>
      </c>
      <c r="H15" s="479">
        <f t="shared" ref="H15:H16" si="3">IF(ISBLANK(D6),"",D6)</f>
        <v>7781</v>
      </c>
      <c r="K15" s="486">
        <f>A7</f>
        <v>2022</v>
      </c>
      <c r="L15" s="479">
        <f t="shared" ref="L15:L16" si="4">IF(ISBLANK(L7),"",L7)</f>
        <v>1688</v>
      </c>
      <c r="M15" s="479">
        <f t="shared" ref="M15:M16" si="5">IF(ISBLANK(K7),"",K7)</f>
        <v>1441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6467</v>
      </c>
      <c r="H16" s="311">
        <f t="shared" si="3"/>
        <v>8150</v>
      </c>
      <c r="K16" s="481">
        <f>A8</f>
        <v>2023</v>
      </c>
      <c r="L16" s="311">
        <f t="shared" si="4"/>
        <v>1527</v>
      </c>
      <c r="M16" s="311">
        <f t="shared" si="5"/>
        <v>1261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11642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11800</v>
      </c>
      <c r="C21" s="373"/>
      <c r="D21" s="197"/>
      <c r="F21" s="514">
        <f>A5</f>
        <v>2020</v>
      </c>
      <c r="G21" s="310">
        <f>IF(ISBLANK(E5),"",E5)</f>
        <v>5823</v>
      </c>
      <c r="H21" s="310">
        <f>IF(ISBLANK(D5),"",D5)</f>
        <v>7406</v>
      </c>
      <c r="K21" s="514">
        <f>A6</f>
        <v>2021</v>
      </c>
      <c r="L21" s="310">
        <f>IF(ISBLANK(L6),"",L6)</f>
        <v>2162</v>
      </c>
      <c r="M21" s="310">
        <f>IF(ISBLANK(K6),"",K6)</f>
        <v>1863</v>
      </c>
    </row>
    <row r="22" spans="1:15" x14ac:dyDescent="0.25">
      <c r="A22" s="481">
        <f t="shared" si="6"/>
        <v>2022</v>
      </c>
      <c r="B22" s="311">
        <f t="shared" si="7"/>
        <v>11798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6078</v>
      </c>
      <c r="H22" s="479">
        <f t="shared" ref="H22:H23" si="10">IF(ISBLANK(D6),"",D6)</f>
        <v>7781</v>
      </c>
      <c r="K22" s="486">
        <f>A7</f>
        <v>2022</v>
      </c>
      <c r="L22" s="479">
        <f>IF(ISBLANK(L7),"",L7)</f>
        <v>1688</v>
      </c>
      <c r="M22" s="479">
        <f>IF(ISBLANK(K7),"",K7)</f>
        <v>1441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6467</v>
      </c>
      <c r="H23" s="311">
        <f t="shared" si="10"/>
        <v>8150</v>
      </c>
      <c r="K23" s="481">
        <f>A8</f>
        <v>2023</v>
      </c>
      <c r="L23" s="311">
        <f>IF(ISBLANK(L8),"",L8)</f>
        <v>1527</v>
      </c>
      <c r="M23" s="311">
        <f>IF(ISBLANK(K8),"",K8)</f>
        <v>1261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11642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11800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11798</v>
      </c>
      <c r="C28" s="373"/>
      <c r="D28" s="197"/>
      <c r="F28" s="514">
        <f>A5</f>
        <v>2020</v>
      </c>
      <c r="G28" s="310">
        <f>IF(ISBLANK(H5),"",H5)</f>
        <v>21.7</v>
      </c>
      <c r="H28" s="310">
        <f>IF(ISBLANK(G5),"",G5)</f>
        <v>28.7</v>
      </c>
      <c r="K28" s="514">
        <f>A5</f>
        <v>2020</v>
      </c>
      <c r="L28" s="310">
        <f>IF(ISBLANK(O5),"",O5)</f>
        <v>87</v>
      </c>
      <c r="M28" s="310">
        <f>IF(ISBLANK(N5),"",N5)</f>
        <v>80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23.1</v>
      </c>
      <c r="H29" s="479">
        <f t="shared" ref="H29:H30" si="15">IF(ISBLANK(G6),"",G6)</f>
        <v>30.8</v>
      </c>
      <c r="K29" s="486">
        <f t="shared" ref="K29:K30" si="16">A6</f>
        <v>2021</v>
      </c>
      <c r="L29" s="479">
        <f t="shared" ref="L29:L30" si="17">IF(ISBLANK(O6),"",O6)</f>
        <v>83</v>
      </c>
      <c r="M29" s="479">
        <f t="shared" ref="M29:M30" si="18">IF(ISBLANK(N6),"",N6)</f>
        <v>75</v>
      </c>
    </row>
    <row r="30" spans="1:15" x14ac:dyDescent="0.25">
      <c r="F30" s="481">
        <f t="shared" si="13"/>
        <v>2022</v>
      </c>
      <c r="G30" s="311">
        <f t="shared" si="14"/>
        <v>26.1</v>
      </c>
      <c r="H30" s="311">
        <f t="shared" si="15"/>
        <v>34.700000000000003</v>
      </c>
      <c r="K30" s="481">
        <f t="shared" si="16"/>
        <v>2022</v>
      </c>
      <c r="L30" s="311">
        <f t="shared" si="17"/>
        <v>69</v>
      </c>
      <c r="M30" s="311">
        <f t="shared" si="18"/>
        <v>62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21.7</v>
      </c>
      <c r="H35" s="310">
        <f>IF(ISBLANK(G5),"",G5)</f>
        <v>28.7</v>
      </c>
      <c r="K35" s="514">
        <f>A5</f>
        <v>2020</v>
      </c>
      <c r="L35" s="310">
        <f>IF(ISBLANK(O5),"",O5)</f>
        <v>87</v>
      </c>
      <c r="M35" s="310">
        <f>IF(ISBLANK(N5),"",N5)</f>
        <v>80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23.1</v>
      </c>
      <c r="H36" s="479">
        <f t="shared" ref="H36:H37" si="21">IF(ISBLANK(G6),"",G6)</f>
        <v>30.8</v>
      </c>
      <c r="K36" s="486">
        <f t="shared" ref="K36:K37" si="22">A6</f>
        <v>2021</v>
      </c>
      <c r="L36" s="479">
        <f t="shared" ref="L36:L37" si="23">IF(ISBLANK(O6),"",O6)</f>
        <v>83</v>
      </c>
      <c r="M36" s="479">
        <f t="shared" ref="M36:M37" si="24">IF(ISBLANK(N6),"",N6)</f>
        <v>75</v>
      </c>
    </row>
    <row r="37" spans="6:15" x14ac:dyDescent="0.25">
      <c r="F37" s="481">
        <f t="shared" si="19"/>
        <v>2022</v>
      </c>
      <c r="G37" s="311">
        <f t="shared" si="20"/>
        <v>26.1</v>
      </c>
      <c r="H37" s="311">
        <f t="shared" si="21"/>
        <v>34.700000000000003</v>
      </c>
      <c r="K37" s="481">
        <f t="shared" si="22"/>
        <v>2022</v>
      </c>
      <c r="L37" s="311">
        <f t="shared" si="23"/>
        <v>69</v>
      </c>
      <c r="M37" s="311">
        <f t="shared" si="24"/>
        <v>62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17.7</v>
      </c>
      <c r="C6" s="35">
        <v>17.899999999999999</v>
      </c>
      <c r="D6" s="63">
        <v>17.600000000000001</v>
      </c>
      <c r="E6" s="35">
        <v>54.9</v>
      </c>
      <c r="F6" s="35">
        <v>50.6</v>
      </c>
      <c r="G6" s="35">
        <v>58.6</v>
      </c>
      <c r="H6" s="292">
        <v>27.3</v>
      </c>
      <c r="I6" s="35">
        <v>31.5</v>
      </c>
      <c r="J6" s="63">
        <v>23.7</v>
      </c>
      <c r="M6" s="127" t="s">
        <v>16</v>
      </c>
      <c r="N6" s="935">
        <f>IF(ISBLANK(B8),"",B8)</f>
        <v>16.8</v>
      </c>
      <c r="O6" s="935">
        <f>IF(ISBLANK(E8),"",E8)</f>
        <v>50.7</v>
      </c>
      <c r="P6" s="128">
        <f>IF(ISBLANK(H8),"",H8)</f>
        <v>32.6</v>
      </c>
    </row>
    <row r="7" spans="1:19" x14ac:dyDescent="0.25">
      <c r="A7" s="286">
        <v>2022</v>
      </c>
      <c r="B7" s="167">
        <v>17.100000000000001</v>
      </c>
      <c r="C7" s="94">
        <v>17.100000000000001</v>
      </c>
      <c r="D7" s="169">
        <v>17.2</v>
      </c>
      <c r="E7" s="94">
        <v>52</v>
      </c>
      <c r="F7" s="94">
        <v>47.7</v>
      </c>
      <c r="G7" s="94">
        <v>55.6</v>
      </c>
      <c r="H7" s="167">
        <v>30.9</v>
      </c>
      <c r="I7" s="94">
        <v>35.200000000000003</v>
      </c>
      <c r="J7" s="169">
        <v>27.3</v>
      </c>
    </row>
    <row r="8" spans="1:19" x14ac:dyDescent="0.25">
      <c r="A8" s="218">
        <v>2023</v>
      </c>
      <c r="B8" s="167">
        <v>16.8</v>
      </c>
      <c r="C8" s="94">
        <v>16.899999999999999</v>
      </c>
      <c r="D8" s="169">
        <v>16.600000000000001</v>
      </c>
      <c r="E8" s="94">
        <v>50.7</v>
      </c>
      <c r="F8" s="94">
        <v>46.7</v>
      </c>
      <c r="G8" s="94">
        <v>54</v>
      </c>
      <c r="H8" s="167">
        <v>32.6</v>
      </c>
      <c r="I8" s="94">
        <v>36.4</v>
      </c>
      <c r="J8" s="169">
        <v>29.4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16.600000000000001</v>
      </c>
      <c r="O12" s="936">
        <f>IF(ISBLANK(G8),"",G8)</f>
        <v>54</v>
      </c>
      <c r="P12" s="938">
        <f>IF(ISBLANK(J8),"",J8)</f>
        <v>29.4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16.899999999999999</v>
      </c>
      <c r="O13" s="937">
        <f>IF(ISBLANK(F8),"",F8)</f>
        <v>46.7</v>
      </c>
      <c r="P13" s="939">
        <f>IF(ISBLANK(I8),"",I8)</f>
        <v>36.4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</v>
      </c>
      <c r="O20" s="935">
        <f>IF(ISBLANK(E8),"",E8)</f>
        <v>50.7</v>
      </c>
      <c r="P20" s="940">
        <f>IF(ISBLANK(H8),"",H8)</f>
        <v>32.6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16.600000000000001</v>
      </c>
      <c r="O24" s="936">
        <f>IF(ISBLANK(G8),"",G8)</f>
        <v>54</v>
      </c>
      <c r="P24" s="938">
        <f>IF(ISBLANK(J8),"",J8)</f>
        <v>29.4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16.899999999999999</v>
      </c>
      <c r="O25" s="937">
        <f>IF(ISBLANK(F8),"",F8)</f>
        <v>46.7</v>
      </c>
      <c r="P25" s="939">
        <f>IF(ISBLANK(I8),"",I8)</f>
        <v>36.4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1978797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41001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1974932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40921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7781620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161237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338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25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1356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123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186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416059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33.299999999999997</v>
      </c>
      <c r="E20" s="600">
        <v>31.3</v>
      </c>
      <c r="F20" s="600">
        <v>29.8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14.8</v>
      </c>
      <c r="E21" s="751">
        <v>16.100000000000001</v>
      </c>
      <c r="F21" s="751">
        <v>17.8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3.3</v>
      </c>
      <c r="E22" s="752">
        <v>1.2</v>
      </c>
      <c r="F22" s="752">
        <v>4.5999999999999996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29.8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17.8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4.5999999999999996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47.8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29.8</v>
      </c>
      <c r="C30" s="204" t="s">
        <v>493</v>
      </c>
    </row>
    <row r="31" spans="1:11" x14ac:dyDescent="0.25">
      <c r="A31" s="698" t="s">
        <v>1430</v>
      </c>
      <c r="B31" s="734">
        <f>F21</f>
        <v>17.8</v>
      </c>
    </row>
    <row r="32" spans="1:11" x14ac:dyDescent="0.25">
      <c r="A32" s="698" t="s">
        <v>1431</v>
      </c>
      <c r="B32" s="734">
        <f>F22</f>
        <v>4.5999999999999996</v>
      </c>
    </row>
    <row r="33" spans="1:2" x14ac:dyDescent="0.25">
      <c r="A33" s="699" t="s">
        <v>1432</v>
      </c>
      <c r="B33" s="732">
        <f>100-(B30+B31+B32)</f>
        <v>47.8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370</v>
      </c>
      <c r="C4" s="71">
        <v>29</v>
      </c>
      <c r="D4" s="71">
        <v>16</v>
      </c>
      <c r="G4" s="217">
        <f>A4</f>
        <v>2021</v>
      </c>
      <c r="H4" s="289">
        <f>IF(ISBLANK(C4),"",C4)</f>
        <v>29</v>
      </c>
      <c r="I4" s="289">
        <f>IF(ISBLANK(D4),"",D4)</f>
        <v>16</v>
      </c>
    </row>
    <row r="5" spans="1:9" x14ac:dyDescent="0.25">
      <c r="A5" s="286">
        <v>2022</v>
      </c>
      <c r="B5" s="214">
        <v>358</v>
      </c>
      <c r="C5" s="214">
        <v>31</v>
      </c>
      <c r="D5" s="214">
        <v>20</v>
      </c>
      <c r="G5" s="286">
        <f t="shared" ref="G5:G6" si="0">A5</f>
        <v>2022</v>
      </c>
      <c r="H5" s="290">
        <f t="shared" ref="H5:H6" si="1">IF(ISBLANK(C5),"",C5)</f>
        <v>31</v>
      </c>
      <c r="I5" s="290">
        <f t="shared" ref="I5:I6" si="2">IF(ISBLANK(D5),"",D5)</f>
        <v>20</v>
      </c>
    </row>
    <row r="6" spans="1:9" x14ac:dyDescent="0.25">
      <c r="A6" s="218">
        <v>2023</v>
      </c>
      <c r="B6" s="168">
        <v>338</v>
      </c>
      <c r="C6" s="168">
        <v>25</v>
      </c>
      <c r="D6" s="168">
        <v>14</v>
      </c>
      <c r="G6" s="219">
        <f t="shared" si="0"/>
        <v>2023</v>
      </c>
      <c r="H6" s="291">
        <f t="shared" si="1"/>
        <v>25</v>
      </c>
      <c r="I6" s="291">
        <f t="shared" si="2"/>
        <v>14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29</v>
      </c>
      <c r="I12" s="289">
        <f>IF(ISBLANK(D4),"",D4)</f>
        <v>16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31</v>
      </c>
      <c r="I13" s="290">
        <f t="shared" si="4"/>
        <v>20</v>
      </c>
    </row>
    <row r="14" spans="1:9" x14ac:dyDescent="0.25">
      <c r="G14" s="219">
        <f t="shared" si="3"/>
        <v>2023</v>
      </c>
      <c r="H14" s="291">
        <f t="shared" ref="H14:I14" si="5">IF(ISBLANK(C6),"",C6)</f>
        <v>25</v>
      </c>
      <c r="I14" s="291">
        <f t="shared" si="5"/>
        <v>14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1216</v>
      </c>
      <c r="C23" s="71">
        <v>110</v>
      </c>
      <c r="D23" s="71">
        <v>142</v>
      </c>
      <c r="G23" s="217">
        <f>A23</f>
        <v>2021</v>
      </c>
      <c r="H23" s="289">
        <f>IF(ISBLANK(C23),"",C23)</f>
        <v>110</v>
      </c>
      <c r="I23" s="289">
        <f>IF(ISBLANK(D23),"",D23)</f>
        <v>142</v>
      </c>
    </row>
    <row r="24" spans="1:13" x14ac:dyDescent="0.25">
      <c r="A24" s="286">
        <v>2022</v>
      </c>
      <c r="B24" s="214">
        <v>1289</v>
      </c>
      <c r="C24" s="214">
        <v>124</v>
      </c>
      <c r="D24" s="214">
        <v>191</v>
      </c>
      <c r="G24" s="286">
        <f t="shared" ref="G24:G25" si="6">A24</f>
        <v>2022</v>
      </c>
      <c r="H24" s="290">
        <f t="shared" ref="H24:H25" si="7">IF(ISBLANK(C24),"",C24)</f>
        <v>124</v>
      </c>
      <c r="I24" s="290">
        <f t="shared" ref="I24:I25" si="8">IF(ISBLANK(D24),"",D24)</f>
        <v>191</v>
      </c>
    </row>
    <row r="25" spans="1:13" x14ac:dyDescent="0.25">
      <c r="A25" s="218">
        <v>2023</v>
      </c>
      <c r="B25" s="168">
        <v>1356</v>
      </c>
      <c r="C25" s="168">
        <v>123</v>
      </c>
      <c r="D25" s="168">
        <v>186</v>
      </c>
      <c r="G25" s="219">
        <f t="shared" si="6"/>
        <v>2023</v>
      </c>
      <c r="H25" s="291">
        <f t="shared" si="7"/>
        <v>123</v>
      </c>
      <c r="I25" s="291">
        <f t="shared" si="8"/>
        <v>186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110</v>
      </c>
      <c r="I31" s="289">
        <f>IF(ISBLANK(D23),"",D23)</f>
        <v>142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124</v>
      </c>
      <c r="I32" s="290">
        <f t="shared" si="10"/>
        <v>191</v>
      </c>
    </row>
    <row r="33" spans="7:9" x14ac:dyDescent="0.25">
      <c r="G33" s="219">
        <f t="shared" si="9"/>
        <v>2023</v>
      </c>
      <c r="H33" s="291">
        <f t="shared" ref="H33:I33" si="11">IF(ISBLANK(C25),"",C25)</f>
        <v>123</v>
      </c>
      <c r="I33" s="291">
        <f t="shared" si="11"/>
        <v>186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2341613</v>
      </c>
      <c r="C4" s="1077">
        <v>44486</v>
      </c>
      <c r="D4" s="110">
        <v>1042519</v>
      </c>
      <c r="E4" s="70">
        <v>19806</v>
      </c>
      <c r="F4" s="1076">
        <v>230899</v>
      </c>
      <c r="G4" s="70">
        <v>4387</v>
      </c>
      <c r="H4" s="1078">
        <v>7028196</v>
      </c>
      <c r="I4" s="1077">
        <v>133522</v>
      </c>
    </row>
    <row r="5" spans="1:9" x14ac:dyDescent="0.25">
      <c r="A5" s="587">
        <v>2021</v>
      </c>
      <c r="B5" s="1079">
        <v>2447174</v>
      </c>
      <c r="C5" s="1080">
        <v>47419</v>
      </c>
      <c r="D5" s="160">
        <v>1262110</v>
      </c>
      <c r="E5" s="212">
        <v>24456</v>
      </c>
      <c r="F5" s="1079">
        <v>97045</v>
      </c>
      <c r="G5" s="212">
        <v>1880</v>
      </c>
      <c r="H5" s="1081">
        <v>7818004</v>
      </c>
      <c r="I5" s="1080">
        <v>151491</v>
      </c>
    </row>
    <row r="6" spans="1:9" x14ac:dyDescent="0.25">
      <c r="A6" s="588">
        <v>2022</v>
      </c>
      <c r="B6" s="1082">
        <v>2322565</v>
      </c>
      <c r="C6" s="1083">
        <v>48124</v>
      </c>
      <c r="D6" s="169">
        <v>1384533</v>
      </c>
      <c r="E6" s="167">
        <v>28688</v>
      </c>
      <c r="F6" s="1082">
        <v>354447</v>
      </c>
      <c r="G6" s="167">
        <v>7344</v>
      </c>
      <c r="H6" s="1084">
        <v>7781620</v>
      </c>
      <c r="I6" s="1083">
        <v>161237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222948</v>
      </c>
      <c r="C4" s="1076">
        <v>1999449</v>
      </c>
      <c r="D4" s="1077">
        <v>37986</v>
      </c>
      <c r="E4" s="1076">
        <v>2020651</v>
      </c>
      <c r="F4" s="1077">
        <v>38388</v>
      </c>
    </row>
    <row r="5" spans="1:6" x14ac:dyDescent="0.25">
      <c r="A5" s="480">
        <v>2021</v>
      </c>
      <c r="B5" s="1081">
        <v>240828</v>
      </c>
      <c r="C5" s="1079">
        <v>2113872</v>
      </c>
      <c r="D5" s="1080">
        <v>40961</v>
      </c>
      <c r="E5" s="1079">
        <v>2101182</v>
      </c>
      <c r="F5" s="1080">
        <v>40715</v>
      </c>
    </row>
    <row r="6" spans="1:6" ht="15.75" thickBot="1" x14ac:dyDescent="0.3">
      <c r="A6" s="960">
        <v>2022</v>
      </c>
      <c r="B6" s="1085">
        <v>416059</v>
      </c>
      <c r="C6" s="1086">
        <v>1978797</v>
      </c>
      <c r="D6" s="1087">
        <v>41001</v>
      </c>
      <c r="E6" s="1086">
        <v>1974932</v>
      </c>
      <c r="F6" s="1087">
        <v>40921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Zaječar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1069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48262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6.8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-16.100000000000001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73.069999999999993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235.3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2.4900000000000002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43348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43303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1146</v>
      </c>
      <c r="C63" s="548">
        <f>IF(ISBLANK('DEM2'!C7),"-",'DEM2'!C7)</f>
        <v>1192</v>
      </c>
      <c r="D63" s="548"/>
      <c r="E63" s="548">
        <f>IF(ISBLANK('DEM2'!D8),"-",'DEM2'!D8)</f>
        <v>1117</v>
      </c>
      <c r="F63" s="548">
        <f>IF(ISBLANK('DEM2'!C8),"-",'DEM2'!C8)</f>
        <v>1100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1613</v>
      </c>
      <c r="C64" s="317">
        <f>IF(ISBLANK('DEM2'!F7),"-",'DEM2'!F7)</f>
        <v>1823</v>
      </c>
      <c r="D64" s="789"/>
      <c r="E64" s="317">
        <f>IF(ISBLANK('DEM2'!G8),"-",'DEM2'!G8)</f>
        <v>1491</v>
      </c>
      <c r="F64" s="317">
        <f>IF(ISBLANK('DEM2'!F8),"-",'DEM2'!F8)</f>
        <v>1703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918</v>
      </c>
      <c r="C65" s="345">
        <f>IF(ISBLANK('DEM2'!I7),"-",'DEM2'!I7)</f>
        <v>1008</v>
      </c>
      <c r="D65" s="393"/>
      <c r="E65" s="345">
        <f>IF(ISBLANK('DEM2'!J8),"-",'DEM2'!J8)</f>
        <v>850</v>
      </c>
      <c r="F65" s="345">
        <f>IF(ISBLANK('DEM2'!I8),"-",'DEM2'!I8)</f>
        <v>921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3431</v>
      </c>
      <c r="C66" s="348">
        <f>IF(ISBLANK('DEM2'!L7),"-",'DEM2'!L7)</f>
        <v>3757</v>
      </c>
      <c r="D66" s="394"/>
      <c r="E66" s="348">
        <f>IF(ISBLANK('DEM2'!M8),"-",'DEM2'!M8)</f>
        <v>3255</v>
      </c>
      <c r="F66" s="348">
        <f>IF(ISBLANK('DEM2'!L8),"-",'DEM2'!L8)</f>
        <v>3487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3610</v>
      </c>
      <c r="C67" s="345">
        <f>IF(ISBLANK('DEM2'!O7),"-",'DEM2'!O7)</f>
        <v>3959</v>
      </c>
      <c r="D67" s="393"/>
      <c r="E67" s="345">
        <f>IF(ISBLANK('DEM2'!P8),"-",'DEM2'!P8)</f>
        <v>3115</v>
      </c>
      <c r="F67" s="345">
        <f>IF(ISBLANK('DEM2'!O8),"-",'DEM2'!O8)</f>
        <v>3433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15473</v>
      </c>
      <c r="C68" s="317">
        <f>IF(ISBLANK('DEM2'!R7),"-",'DEM2'!R7)</f>
        <v>16204</v>
      </c>
      <c r="D68" s="395"/>
      <c r="E68" s="317">
        <f>IF(ISBLANK('DEM2'!S8),"-",'DEM2'!S8)</f>
        <v>14173</v>
      </c>
      <c r="F68" s="317">
        <f>IF(ISBLANK('DEM2'!R8),"-",'DEM2'!R8)</f>
        <v>14631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26332</v>
      </c>
      <c r="C69" s="463">
        <f>IF(ISBLANK('DEM2'!U7),"-",'DEM2'!U7)</f>
        <v>25275</v>
      </c>
      <c r="D69" s="799"/>
      <c r="E69" s="463">
        <f>IF(ISBLANK('DEM2'!V8),"-",'DEM2'!V8)</f>
        <v>24790</v>
      </c>
      <c r="F69" s="463">
        <f>IF(ISBLANK('DEM2'!U8),"-",'DEM2'!U8)</f>
        <v>23472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25.2</v>
      </c>
      <c r="G115" s="800">
        <f>IF(ISBLANK('DEM2'!E23),"-",'DEM2'!E23)</f>
        <v>17.899999999999999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11798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14617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73322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2788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50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8.6999999999999993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7781620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161237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1384533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798922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28688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2322565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48124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354447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7344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1978797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41001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1974932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40921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338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1356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416059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6165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6956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5011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19460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5931</v>
      </c>
      <c r="C300" s="808">
        <f>IF(ISBLANK(POLJ3!C4),"-",POLJ3!C4)</f>
        <v>1854</v>
      </c>
      <c r="D300" s="1160">
        <f>IF(ISBLANK(POLJ3!D4),"-",POLJ3!D4)</f>
        <v>4077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9002</v>
      </c>
      <c r="C301" s="789">
        <f>IF(ISBLANK(POLJ3!C5),"-",POLJ3!C5)</f>
        <v>5043</v>
      </c>
      <c r="D301" s="1161">
        <f>IF(ISBLANK(POLJ3!D5),"-",POLJ3!D5)</f>
        <v>3959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11</v>
      </c>
      <c r="C302" s="790">
        <f>IF(ISBLANK(POLJ3!C6),"-",POLJ3!C6)</f>
        <v>7</v>
      </c>
      <c r="D302" s="1162">
        <f>IF(ISBLANK(POLJ3!D6),"-",POLJ3!D6)</f>
        <v>4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169</v>
      </c>
      <c r="C303" s="791">
        <f>IF(ISBLANK(POLJ3!C7),"-",POLJ3!C7)</f>
        <v>26</v>
      </c>
      <c r="D303" s="1163">
        <f>IF(ISBLANK(POLJ3!D7),"-",POLJ3!D7)</f>
        <v>143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6165</v>
      </c>
      <c r="C304" s="807">
        <f>IF(ISBLANK(POLJ3!C8),"-",POLJ3!C8)</f>
        <v>1599</v>
      </c>
      <c r="D304" s="1164">
        <f>IF(ISBLANK(POLJ3!D8),"-",POLJ3!D8)</f>
        <v>4566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214.94</v>
      </c>
      <c r="C310" s="1165"/>
      <c r="D310" s="3"/>
      <c r="E310" s="5"/>
      <c r="F310" s="5"/>
      <c r="G310" s="815" t="s">
        <v>854</v>
      </c>
      <c r="H310" s="816">
        <f>IF(ISBLANK(POLJ2!H3),"-",POLJ2!H3)</f>
        <v>7804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21225.24</v>
      </c>
      <c r="C311" s="1154"/>
      <c r="D311" s="3"/>
      <c r="E311" s="5"/>
      <c r="F311" s="5"/>
      <c r="G311" s="810" t="s">
        <v>855</v>
      </c>
      <c r="H311" s="248">
        <f>IF(ISBLANK(POLJ2!H4),"-",POLJ2!H4)</f>
        <v>37764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983.54</v>
      </c>
      <c r="C312" s="1154"/>
      <c r="D312" s="3"/>
      <c r="E312" s="5"/>
      <c r="F312" s="5"/>
      <c r="G312" s="810" t="s">
        <v>856</v>
      </c>
      <c r="H312" s="248">
        <f>IF(ISBLANK(POLJ2!H5),"-",POLJ2!H5)</f>
        <v>14180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463.23</v>
      </c>
      <c r="C313" s="1154"/>
      <c r="D313" s="3"/>
      <c r="E313" s="5"/>
      <c r="F313" s="5"/>
      <c r="G313" s="812" t="s">
        <v>857</v>
      </c>
      <c r="H313" s="249">
        <f>IF(ISBLANK(POLJ2!H6),"-",POLJ2!H6)</f>
        <v>102295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2.95</v>
      </c>
      <c r="C314" s="1154"/>
      <c r="D314" s="3"/>
      <c r="E314" s="5"/>
      <c r="F314" s="5"/>
      <c r="G314" s="814" t="s">
        <v>847</v>
      </c>
      <c r="H314" s="817">
        <f>IF(ISBLANK(POLJ2!H7),"-",POLJ2!H7)</f>
        <v>162043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7852.15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30742.05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199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1097</v>
      </c>
      <c r="I364" s="808">
        <f>IF(ISBLANK(OBRAZ2!I6),"-",OBRAZ2!I6)</f>
        <v>986</v>
      </c>
      <c r="J364" s="808">
        <f>IF(ISBLANK(OBRAZ2!J6),"-",OBRAZ2!J6)</f>
        <v>111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541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371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0.92165898617511521</v>
      </c>
      <c r="I375" s="850">
        <f>IF(ISBLANK(OBRAZ2!C12),"-",OBRAZ2!C21)</f>
        <v>0.82041932543299911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63.041474654377879</v>
      </c>
      <c r="I377" s="851">
        <f>IF(ISBLANK(OBRAZ2!C14),"-",OBRAZ2!C23)</f>
        <v>63.992707383773926</v>
      </c>
      <c r="J377" s="851">
        <f>IF(ISBLANK(OBRAZ2!D14),"-",OBRAZ2!D23)</f>
        <v>66.606660666066603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20.184331797235021</v>
      </c>
      <c r="I379" s="851">
        <f>IF(ISBLANK(OBRAZ2!C16),"-",OBRAZ2!C25)</f>
        <v>19.690063810391976</v>
      </c>
      <c r="J379" s="851">
        <f>IF(ISBLANK(OBRAZ2!D16),"-",OBRAZ2!D25)</f>
        <v>17.551755175517552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15.85253456221198</v>
      </c>
      <c r="I380" s="852">
        <f>IF(ISBLANK(OBRAZ2!C17),"-",OBRAZ2!C26)</f>
        <v>15.496809480401094</v>
      </c>
      <c r="J380" s="852">
        <f>IF(ISBLANK(OBRAZ2!D17),"-",OBRAZ2!D26)</f>
        <v>15.841584158415841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1368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1492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155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65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19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2039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494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54762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38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4504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191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0.05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48.5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5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10.4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87.2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84.5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3824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239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2990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71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7.5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925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2.2999999999999998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470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8.1999999999999993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385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133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308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229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38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43.3</v>
      </c>
      <c r="F626" s="794" t="str">
        <f>IF(LEN(IZBORI!C4)&gt;0,"(" &amp; IZBORI!C4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32</v>
      </c>
      <c r="F627" s="796" t="str">
        <f>IF(LEN(IZBORI!C5)&gt;0,"(" &amp; IZBORI!C5 &amp; ")", "-")</f>
        <v>(2017)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268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57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464.11200000000002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437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20300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134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30172.95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28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15.61285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44</v>
      </c>
      <c r="D696" s="3"/>
      <c r="E696" s="5"/>
      <c r="F696" s="5"/>
      <c r="G696" s="837">
        <v>2012</v>
      </c>
      <c r="H696" s="835">
        <f>IF(ISBLANK(INDEKSI2!B5),"-",INDEKSI2!B5)</f>
        <v>33.729999999999997</v>
      </c>
      <c r="I696" s="835">
        <f>IF(ISBLANK(INDEKSI2!C5),"-",INDEKSI2!C5)</f>
        <v>39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47.62</v>
      </c>
      <c r="D697" s="3"/>
      <c r="E697" s="5"/>
      <c r="F697" s="5"/>
      <c r="G697" s="838">
        <v>2013</v>
      </c>
      <c r="H697" s="559">
        <f>IF(ISBLANK(INDEKSI2!B6),"-",INDEKSI2!B6)</f>
        <v>34.85</v>
      </c>
      <c r="I697" s="559">
        <f>IF(ISBLANK(INDEKSI2!C6),"-",INDEKSI2!C6)</f>
        <v>41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35.32</v>
      </c>
      <c r="I698" s="836">
        <f>IF(ISBLANK(INDEKSI2!C7),"-",INDEKSI2!C7)</f>
        <v>46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9051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4146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27515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10476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8.6999999999999993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50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35.32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46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15.61285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44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47.62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35.47</v>
      </c>
      <c r="C4" s="721">
        <v>35</v>
      </c>
      <c r="D4" s="710"/>
      <c r="E4" s="711"/>
      <c r="F4" s="712"/>
    </row>
    <row r="5" spans="1:6" x14ac:dyDescent="0.25">
      <c r="A5" s="286">
        <v>2012</v>
      </c>
      <c r="B5" s="614">
        <v>33.729999999999997</v>
      </c>
      <c r="C5" s="722">
        <v>39</v>
      </c>
      <c r="D5" s="713"/>
      <c r="E5" s="641"/>
      <c r="F5" s="714"/>
    </row>
    <row r="6" spans="1:6" x14ac:dyDescent="0.25">
      <c r="A6" s="286">
        <v>2013</v>
      </c>
      <c r="B6" s="614">
        <v>34.85</v>
      </c>
      <c r="C6" s="722">
        <v>41</v>
      </c>
      <c r="D6" s="715">
        <v>15.61285</v>
      </c>
      <c r="E6" s="609">
        <v>44</v>
      </c>
      <c r="F6" s="716">
        <v>47.62</v>
      </c>
    </row>
    <row r="7" spans="1:6" x14ac:dyDescent="0.25">
      <c r="A7" s="219">
        <v>2014</v>
      </c>
      <c r="B7" s="615">
        <v>35.32</v>
      </c>
      <c r="C7" s="723">
        <v>46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6165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5011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6956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214.94</v>
      </c>
      <c r="G3" s="217" t="s">
        <v>765</v>
      </c>
      <c r="H3" s="71">
        <v>7804</v>
      </c>
    </row>
    <row r="4" spans="1:9" x14ac:dyDescent="0.25">
      <c r="A4" s="286" t="s">
        <v>760</v>
      </c>
      <c r="B4" s="214">
        <v>21225.24</v>
      </c>
      <c r="G4" s="286" t="s">
        <v>766</v>
      </c>
      <c r="H4" s="214">
        <v>37764</v>
      </c>
    </row>
    <row r="5" spans="1:9" x14ac:dyDescent="0.25">
      <c r="A5" s="286" t="s">
        <v>761</v>
      </c>
      <c r="B5" s="214">
        <v>983.54</v>
      </c>
      <c r="G5" s="286" t="s">
        <v>767</v>
      </c>
      <c r="H5" s="214">
        <v>14180</v>
      </c>
    </row>
    <row r="6" spans="1:9" x14ac:dyDescent="0.25">
      <c r="A6" s="286" t="s">
        <v>762</v>
      </c>
      <c r="B6" s="214">
        <v>463.23</v>
      </c>
      <c r="G6" s="286" t="s">
        <v>768</v>
      </c>
      <c r="H6" s="214">
        <v>102295</v>
      </c>
    </row>
    <row r="7" spans="1:9" x14ac:dyDescent="0.25">
      <c r="A7" s="286" t="s">
        <v>763</v>
      </c>
      <c r="B7" s="214">
        <v>2.95</v>
      </c>
      <c r="G7" s="1" t="s">
        <v>24</v>
      </c>
      <c r="H7" s="288">
        <v>162043</v>
      </c>
    </row>
    <row r="8" spans="1:9" x14ac:dyDescent="0.25">
      <c r="A8" s="287" t="s">
        <v>764</v>
      </c>
      <c r="B8" s="73">
        <v>7852.15</v>
      </c>
    </row>
    <row r="9" spans="1:9" x14ac:dyDescent="0.25">
      <c r="A9" s="1" t="s">
        <v>24</v>
      </c>
      <c r="B9" s="288">
        <v>30742.05</v>
      </c>
      <c r="I9" s="41" t="s">
        <v>876</v>
      </c>
    </row>
    <row r="10" spans="1:9" x14ac:dyDescent="0.25">
      <c r="G10" s="29" t="s">
        <v>775</v>
      </c>
      <c r="H10" s="58">
        <v>19460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5931</v>
      </c>
      <c r="C4" s="55">
        <v>1854</v>
      </c>
      <c r="D4" s="110">
        <v>4077</v>
      </c>
    </row>
    <row r="5" spans="1:4" ht="30" customHeight="1" x14ac:dyDescent="0.25">
      <c r="A5" s="274" t="s">
        <v>884</v>
      </c>
      <c r="B5" s="212">
        <v>9002</v>
      </c>
      <c r="C5" s="58">
        <v>5043</v>
      </c>
      <c r="D5" s="160">
        <v>3959</v>
      </c>
    </row>
    <row r="6" spans="1:4" x14ac:dyDescent="0.25">
      <c r="A6" s="274" t="s">
        <v>772</v>
      </c>
      <c r="B6" s="212">
        <v>11</v>
      </c>
      <c r="C6" s="58">
        <v>7</v>
      </c>
      <c r="D6" s="160">
        <v>4</v>
      </c>
    </row>
    <row r="7" spans="1:4" ht="30" x14ac:dyDescent="0.25">
      <c r="A7" s="274" t="s">
        <v>773</v>
      </c>
      <c r="B7" s="212">
        <v>169</v>
      </c>
      <c r="C7" s="58">
        <v>26</v>
      </c>
      <c r="D7" s="160">
        <v>143</v>
      </c>
    </row>
    <row r="8" spans="1:4" x14ac:dyDescent="0.25">
      <c r="A8" s="201" t="s">
        <v>774</v>
      </c>
      <c r="B8" s="72">
        <v>6165</v>
      </c>
      <c r="C8" s="61">
        <v>1599</v>
      </c>
      <c r="D8" s="111">
        <v>4566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63.636363636363633</v>
      </c>
      <c r="C14" s="276">
        <f>D6/B6*100</f>
        <v>36.363636363636367</v>
      </c>
    </row>
    <row r="15" spans="1:4" ht="60" x14ac:dyDescent="0.25">
      <c r="A15" s="277" t="s">
        <v>885</v>
      </c>
      <c r="B15" s="282">
        <f>C5/B5*100</f>
        <v>56.020884247944899</v>
      </c>
      <c r="C15" s="278">
        <f>D5/B5*100</f>
        <v>43.979115752055101</v>
      </c>
    </row>
    <row r="16" spans="1:4" ht="30" x14ac:dyDescent="0.25">
      <c r="A16" s="279" t="s">
        <v>821</v>
      </c>
      <c r="B16" s="283">
        <f>C4/B4*100</f>
        <v>31.259484066767829</v>
      </c>
      <c r="C16" s="280">
        <f>D4/B4*100</f>
        <v>68.740515933232174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63.636363636363633</v>
      </c>
      <c r="C21" s="276">
        <f>C14</f>
        <v>36.363636363636367</v>
      </c>
    </row>
    <row r="22" spans="1:3" ht="60" x14ac:dyDescent="0.25">
      <c r="A22" s="277" t="s">
        <v>823</v>
      </c>
      <c r="B22" s="282">
        <f t="shared" ref="B22:C23" si="0">B15</f>
        <v>56.020884247944899</v>
      </c>
      <c r="C22" s="278">
        <f t="shared" si="0"/>
        <v>43.979115752055101</v>
      </c>
    </row>
    <row r="23" spans="1:3" ht="30" x14ac:dyDescent="0.25">
      <c r="A23" s="279" t="s">
        <v>858</v>
      </c>
      <c r="B23" s="285">
        <f t="shared" si="0"/>
        <v>31.259484066767829</v>
      </c>
      <c r="C23" s="284">
        <f t="shared" si="0"/>
        <v>68.740515933232174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199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541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371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1214</v>
      </c>
      <c r="C6" s="973">
        <v>1085</v>
      </c>
      <c r="D6" s="945">
        <v>129</v>
      </c>
      <c r="E6" s="973">
        <v>1085</v>
      </c>
      <c r="F6" s="973">
        <v>968</v>
      </c>
      <c r="G6" s="945">
        <v>117</v>
      </c>
      <c r="H6" s="599">
        <v>1097</v>
      </c>
      <c r="I6" s="616">
        <v>986</v>
      </c>
      <c r="J6" s="945">
        <v>111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</v>
      </c>
      <c r="C12" s="600">
        <v>9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684</v>
      </c>
      <c r="C14" s="751">
        <v>702</v>
      </c>
      <c r="D14" s="751">
        <v>740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219</v>
      </c>
      <c r="C16" s="1029">
        <v>216</v>
      </c>
      <c r="D16" s="751">
        <v>195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172</v>
      </c>
      <c r="C17" s="752">
        <v>170</v>
      </c>
      <c r="D17" s="752">
        <v>176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0.92165898617511521</v>
      </c>
      <c r="C21" s="289">
        <f>C12/SUM(C12:C17)*100</f>
        <v>0.82041932543299911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63.041474654377879</v>
      </c>
      <c r="C23" s="290">
        <f>C14/SUM(C12:C17)*100</f>
        <v>63.992707383773926</v>
      </c>
      <c r="D23" s="290">
        <f>D14/SUM(D12:D17)*100</f>
        <v>66.606660666066603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20.184331797235021</v>
      </c>
      <c r="C25" s="290">
        <f>C16/SUM(C12:C17)*100</f>
        <v>19.690063810391976</v>
      </c>
      <c r="D25" s="290">
        <f>D16/SUM(D12:D17)*100</f>
        <v>17.551755175517552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15.85253456221198</v>
      </c>
      <c r="C26" s="291">
        <f>C17/SUM(C12:C17)*100</f>
        <v>15.496809480401094</v>
      </c>
      <c r="D26" s="291">
        <f>D17/SUM(D12:D17)*100</f>
        <v>15.841584158415841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25.3</v>
      </c>
      <c r="C7" s="600">
        <v>24.9</v>
      </c>
      <c r="D7" s="600">
        <v>21.8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0.9</v>
      </c>
    </row>
    <row r="9" spans="1:6" x14ac:dyDescent="0.25">
      <c r="A9" s="696" t="s">
        <v>224</v>
      </c>
      <c r="B9" s="752">
        <v>74.7</v>
      </c>
      <c r="C9" s="752">
        <v>75.099999999999994</v>
      </c>
      <c r="D9" s="752">
        <v>77.2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25.3</v>
      </c>
      <c r="C13" s="697">
        <f t="shared" ref="C13:D13" si="1">IF(ISBLANK(C7),"",C7)</f>
        <v>24.9</v>
      </c>
      <c r="D13" s="697">
        <f t="shared" si="1"/>
        <v>21.8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0.9</v>
      </c>
    </row>
    <row r="15" spans="1:6" x14ac:dyDescent="0.25">
      <c r="A15" s="702" t="s">
        <v>1630</v>
      </c>
      <c r="B15" s="699">
        <f t="shared" si="2"/>
        <v>74.7</v>
      </c>
      <c r="C15" s="699">
        <f t="shared" si="2"/>
        <v>75.099999999999994</v>
      </c>
      <c r="D15" s="699">
        <f t="shared" si="2"/>
        <v>77.2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25.3</v>
      </c>
      <c r="C18" s="697">
        <f t="shared" ref="C18:D18" si="4">IF(ISBLANK(C7),"",C7)</f>
        <v>24.9</v>
      </c>
      <c r="D18" s="697">
        <f t="shared" si="4"/>
        <v>21.8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0.9</v>
      </c>
    </row>
    <row r="20" spans="1:5" x14ac:dyDescent="0.25">
      <c r="A20" s="702" t="s">
        <v>1633</v>
      </c>
      <c r="B20" s="699">
        <f t="shared" si="5"/>
        <v>74.7</v>
      </c>
      <c r="C20" s="699">
        <f t="shared" si="5"/>
        <v>75.099999999999994</v>
      </c>
      <c r="D20" s="699">
        <f t="shared" si="5"/>
        <v>77.2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</v>
      </c>
      <c r="C5" s="611">
        <v>91</v>
      </c>
      <c r="D5" s="1030">
        <v>90.1</v>
      </c>
      <c r="F5" s="28"/>
      <c r="G5" s="693">
        <f>A5</f>
        <v>2020</v>
      </c>
      <c r="H5" s="669">
        <f>IF(ISBLANK(B5),"",B5)</f>
        <v>89</v>
      </c>
      <c r="I5" s="618">
        <f t="shared" ref="H5:I7" si="0">IF(ISBLANK(C5),"",C5)</f>
        <v>91</v>
      </c>
    </row>
    <row r="6" spans="1:10" x14ac:dyDescent="0.25">
      <c r="A6" s="749">
        <v>2021</v>
      </c>
      <c r="B6" s="601">
        <v>96.9</v>
      </c>
      <c r="C6" s="612">
        <v>105.3</v>
      </c>
      <c r="D6" s="946">
        <v>101</v>
      </c>
      <c r="F6" s="44"/>
      <c r="G6" s="693">
        <f t="shared" ref="G6:G7" si="1">A6</f>
        <v>2021</v>
      </c>
      <c r="H6" s="670">
        <f t="shared" si="0"/>
        <v>96.9</v>
      </c>
      <c r="I6" s="619">
        <f t="shared" si="0"/>
        <v>105.3</v>
      </c>
    </row>
    <row r="7" spans="1:10" x14ac:dyDescent="0.25">
      <c r="A7" s="750">
        <v>2022</v>
      </c>
      <c r="B7" s="601">
        <v>111.9</v>
      </c>
      <c r="C7" s="612">
        <v>108.9</v>
      </c>
      <c r="D7" s="946">
        <v>110.4</v>
      </c>
      <c r="F7" s="44"/>
      <c r="G7" s="693">
        <f t="shared" si="1"/>
        <v>2022</v>
      </c>
      <c r="H7" s="671">
        <f t="shared" si="0"/>
        <v>111.9</v>
      </c>
      <c r="I7" s="620">
        <f t="shared" si="0"/>
        <v>108.9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</v>
      </c>
      <c r="I13" s="618">
        <f>IF(ISBLANK(C5),"",C5)</f>
        <v>91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96.9</v>
      </c>
      <c r="I14" s="619">
        <f t="shared" si="3"/>
        <v>105.3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111.9</v>
      </c>
      <c r="I15" s="620">
        <f t="shared" si="4"/>
        <v>108.9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Zaječar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1069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42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48262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6.8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-16.100000000000001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73.069999999999993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235.3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2.4900000000000002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43348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43303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1146</v>
      </c>
      <c r="C63" s="548">
        <f>IF(ISBLANK('DEM2'!C7),"-",'DEM2'!C7)</f>
        <v>1192</v>
      </c>
      <c r="D63" s="548"/>
      <c r="E63" s="548">
        <f>IF(ISBLANK('DEM2'!D8),"-",'DEM2'!D8)</f>
        <v>1117</v>
      </c>
      <c r="F63" s="548">
        <f>IF(ISBLANK('DEM2'!C8),"-",'DEM2'!C8)</f>
        <v>1100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1613</v>
      </c>
      <c r="C64" s="317">
        <f>IF(ISBLANK('DEM2'!F7),"-",'DEM2'!F7)</f>
        <v>1823</v>
      </c>
      <c r="D64" s="789"/>
      <c r="E64" s="317">
        <f>IF(ISBLANK('DEM2'!G8),"-",'DEM2'!G8)</f>
        <v>1491</v>
      </c>
      <c r="F64" s="317">
        <f>IF(ISBLANK('DEM2'!F8),"-",'DEM2'!F8)</f>
        <v>1703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918</v>
      </c>
      <c r="C65" s="345">
        <f>IF(ISBLANK('DEM2'!I7),"-",'DEM2'!I7)</f>
        <v>1008</v>
      </c>
      <c r="D65" s="393"/>
      <c r="E65" s="345">
        <f>IF(ISBLANK('DEM2'!J8),"-",'DEM2'!J8)</f>
        <v>850</v>
      </c>
      <c r="F65" s="345">
        <f>IF(ISBLANK('DEM2'!I8),"-",'DEM2'!I8)</f>
        <v>921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3431</v>
      </c>
      <c r="C66" s="317">
        <f>IF(ISBLANK('DEM2'!L7),"-",'DEM2'!L7)</f>
        <v>3757</v>
      </c>
      <c r="D66" s="395"/>
      <c r="E66" s="317">
        <f>IF(ISBLANK('DEM2'!M8),"-",'DEM2'!M8)</f>
        <v>3255</v>
      </c>
      <c r="F66" s="317">
        <f>IF(ISBLANK('DEM2'!L8),"-",'DEM2'!L8)</f>
        <v>3487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3610</v>
      </c>
      <c r="C67" s="317">
        <f>IF(ISBLANK('DEM2'!O7),"-",'DEM2'!O7)</f>
        <v>3959</v>
      </c>
      <c r="D67" s="395"/>
      <c r="E67" s="317">
        <f>IF(ISBLANK('DEM2'!P8),"-",'DEM2'!P8)</f>
        <v>3115</v>
      </c>
      <c r="F67" s="317">
        <f>IF(ISBLANK('DEM2'!O8),"-",'DEM2'!O8)</f>
        <v>3433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15473</v>
      </c>
      <c r="C68" s="414">
        <f>IF(ISBLANK('DEM2'!R7),"-",'DEM2'!R7)</f>
        <v>16204</v>
      </c>
      <c r="D68" s="420"/>
      <c r="E68" s="414">
        <f>IF(ISBLANK('DEM2'!S8),"-",'DEM2'!S8)</f>
        <v>14173</v>
      </c>
      <c r="F68" s="414">
        <f>IF(ISBLANK('DEM2'!R8),"-",'DEM2'!R8)</f>
        <v>14631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26332</v>
      </c>
      <c r="C69" s="463">
        <f>IF(ISBLANK('DEM2'!U7),"-",'DEM2'!U7)</f>
        <v>25275</v>
      </c>
      <c r="D69" s="799"/>
      <c r="E69" s="463">
        <f>IF(ISBLANK('DEM2'!V8),"-",'DEM2'!V8)</f>
        <v>24790</v>
      </c>
      <c r="F69" s="463">
        <f>IF(ISBLANK('DEM2'!U8),"-",'DEM2'!U8)</f>
        <v>23472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25.2</v>
      </c>
      <c r="G115" s="800">
        <f>IF(ISBLANK('DEM2'!E23),"-",'DEM2'!E23)</f>
        <v>17.899999999999999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3.1</v>
      </c>
      <c r="G117" s="801">
        <f>IF(ISBLANK('DEM2'!E25),"-",'DEM2'!E25)</f>
        <v>12.1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11798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14617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30.3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73322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2788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50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8.6999999999999993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7781620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161237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1384533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798922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28688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2322565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48124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354447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7344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1978797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41001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1974932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40921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338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1356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416059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6165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6956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5011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19460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5931</v>
      </c>
      <c r="C300" s="808">
        <f>IF(ISBLANK(POLJ3!C4),"-",POLJ3!C4)</f>
        <v>1854</v>
      </c>
      <c r="D300" s="1160">
        <f>IF(ISBLANK(POLJ3!D4),"-",POLJ3!D4)</f>
        <v>4077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9002</v>
      </c>
      <c r="C301" s="789">
        <f>IF(ISBLANK(POLJ3!C5),"-",POLJ3!C5)</f>
        <v>5043</v>
      </c>
      <c r="D301" s="1161">
        <f>IF(ISBLANK(POLJ3!D5),"-",POLJ3!D5)</f>
        <v>3959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11</v>
      </c>
      <c r="C302" s="790">
        <f>IF(ISBLANK(POLJ3!C6),"-",POLJ3!C6)</f>
        <v>7</v>
      </c>
      <c r="D302" s="1162">
        <f>IF(ISBLANK(POLJ3!D6),"-",POLJ3!D6)</f>
        <v>4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169</v>
      </c>
      <c r="C303" s="791">
        <f>IF(ISBLANK(POLJ3!C7),"-",POLJ3!C7)</f>
        <v>26</v>
      </c>
      <c r="D303" s="1163">
        <f>IF(ISBLANK(POLJ3!D7),"-",POLJ3!D7)</f>
        <v>143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6165</v>
      </c>
      <c r="C304" s="807">
        <f>IF(ISBLANK(POLJ3!C8),"-",POLJ3!C8)</f>
        <v>1599</v>
      </c>
      <c r="D304" s="1164">
        <f>IF(ISBLANK(POLJ3!D8),"-",POLJ3!D8)</f>
        <v>4566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214.94</v>
      </c>
      <c r="C310" s="1165"/>
      <c r="D310" s="3"/>
      <c r="E310" s="5"/>
      <c r="F310" s="5"/>
      <c r="G310" s="815" t="s">
        <v>765</v>
      </c>
      <c r="H310" s="816">
        <f>IF(ISBLANK(POLJ2!H3),"-",POLJ2!H3)</f>
        <v>7804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21225.24</v>
      </c>
      <c r="C311" s="1154"/>
      <c r="D311" s="3"/>
      <c r="E311" s="5"/>
      <c r="F311" s="5"/>
      <c r="G311" s="810" t="s">
        <v>766</v>
      </c>
      <c r="H311" s="248">
        <f>IF(ISBLANK(POLJ2!H4),"-",POLJ2!H4)</f>
        <v>37764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983.54</v>
      </c>
      <c r="C312" s="1154"/>
      <c r="D312" s="3"/>
      <c r="E312" s="5"/>
      <c r="F312" s="5"/>
      <c r="G312" s="810" t="s">
        <v>767</v>
      </c>
      <c r="H312" s="248">
        <f>IF(ISBLANK(POLJ2!H5),"-",POLJ2!H5)</f>
        <v>14180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463.23</v>
      </c>
      <c r="C313" s="1154"/>
      <c r="D313" s="3"/>
      <c r="E313" s="5"/>
      <c r="F313" s="5"/>
      <c r="G313" s="812" t="s">
        <v>768</v>
      </c>
      <c r="H313" s="249">
        <f>IF(ISBLANK(POLJ2!H6),"-",POLJ2!H6)</f>
        <v>102295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2.95</v>
      </c>
      <c r="C314" s="1154"/>
      <c r="D314" s="3"/>
      <c r="E314" s="5"/>
      <c r="F314" s="5"/>
      <c r="G314" s="814" t="s">
        <v>16</v>
      </c>
      <c r="H314" s="817">
        <f>IF(ISBLANK(POLJ2!H7),"-",POLJ2!H7)</f>
        <v>162043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7852.15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30742.05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199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1097</v>
      </c>
      <c r="I364" s="808">
        <f>IF(ISBLANK(OBRAZ2!I6),"-",OBRAZ2!I6)</f>
        <v>986</v>
      </c>
      <c r="J364" s="808">
        <f>IF(ISBLANK(OBRAZ2!J6),"-",OBRAZ2!J6)</f>
        <v>111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541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371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0.92165898617511521</v>
      </c>
      <c r="I375" s="850">
        <f>IF(ISBLANK(OBRAZ2!C12),"-",OBRAZ2!C21)</f>
        <v>0.82041932543299911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63.041474654377879</v>
      </c>
      <c r="I377" s="851">
        <f>IF(ISBLANK(OBRAZ2!C14),"-",OBRAZ2!C23)</f>
        <v>63.992707383773926</v>
      </c>
      <c r="J377" s="851">
        <f>IF(ISBLANK(OBRAZ2!D14),"-",OBRAZ2!D23)</f>
        <v>66.606660666066603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20.184331797235021</v>
      </c>
      <c r="I379" s="851">
        <f>IF(ISBLANK(OBRAZ2!C16),"-",OBRAZ2!C25)</f>
        <v>19.690063810391976</v>
      </c>
      <c r="J379" s="851">
        <f>IF(ISBLANK(OBRAZ2!D16),"-",OBRAZ2!D25)</f>
        <v>17.551755175517552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15.85253456221198</v>
      </c>
      <c r="I380" s="852">
        <f>IF(ISBLANK(OBRAZ2!C17),"-",OBRAZ2!C26)</f>
        <v>15.496809480401094</v>
      </c>
      <c r="J380" s="852">
        <f>IF(ISBLANK(OBRAZ2!D17),"-",OBRAZ2!D26)</f>
        <v>15.841584158415841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1368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1492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155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65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19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2039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494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33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54762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38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4504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191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0.05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48.5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0.54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5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10.4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87.2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84.5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3824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239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2990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71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7.5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925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2.2999999999999998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470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8.1999999999999993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385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133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308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229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38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43.3</v>
      </c>
      <c r="F625" s="794" t="str">
        <f>IF(LEN(IZBORI!C4)&gt;0,"(" &amp; IZBORI!C4 &amp; ")", "-")</f>
        <v>(2017)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32</v>
      </c>
      <c r="F626" s="796" t="str">
        <f>IF(LEN(IZBORI!C5)&gt;0,"(" &amp; IZBORI!C5 &amp; ")", "-")</f>
        <v>(2017)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268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57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464.11200000000002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0.8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437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20300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134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12944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30172.95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28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15.61285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44</v>
      </c>
      <c r="D696" s="315"/>
      <c r="E696" s="314"/>
      <c r="F696" s="5"/>
      <c r="G696" s="837">
        <v>2012</v>
      </c>
      <c r="H696" s="835">
        <f>IF(ISBLANK(INDEKSI2!B5),"-",INDEKSI2!B5)</f>
        <v>33.729999999999997</v>
      </c>
      <c r="I696" s="835">
        <f>IF(ISBLANK(INDEKSI2!C5),"-",INDEKSI2!C5)</f>
        <v>39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47.62</v>
      </c>
      <c r="D697" s="315"/>
      <c r="E697" s="314"/>
      <c r="F697" s="5"/>
      <c r="G697" s="838">
        <v>2013</v>
      </c>
      <c r="H697" s="559">
        <f>IF(ISBLANK(INDEKSI2!B6),"-",INDEKSI2!B6)</f>
        <v>34.85</v>
      </c>
      <c r="I697" s="559">
        <f>IF(ISBLANK(INDEKSI2!C6),"-",INDEKSI2!C6)</f>
        <v>41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35.32</v>
      </c>
      <c r="I698" s="836">
        <f>IF(ISBLANK(INDEKSI2!C7),"-",INDEKSI2!C7)</f>
        <v>46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9051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4146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27515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10476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22</v>
      </c>
      <c r="D6" s="612">
        <v>10</v>
      </c>
      <c r="E6" s="612">
        <v>12</v>
      </c>
      <c r="F6" s="1033">
        <v>220</v>
      </c>
      <c r="G6" s="612">
        <v>120</v>
      </c>
      <c r="H6" s="980">
        <v>100</v>
      </c>
      <c r="I6" s="1034">
        <v>28.1</v>
      </c>
      <c r="J6" s="612">
        <v>30.8</v>
      </c>
      <c r="K6" s="1035">
        <v>25.4</v>
      </c>
      <c r="L6" s="1033">
        <v>474</v>
      </c>
      <c r="M6" s="612">
        <v>237</v>
      </c>
      <c r="N6" s="1028">
        <v>237</v>
      </c>
      <c r="O6" s="1034">
        <v>52.2</v>
      </c>
      <c r="P6" s="612">
        <v>51.6</v>
      </c>
      <c r="Q6" s="1028">
        <v>52.7</v>
      </c>
      <c r="R6" s="1033">
        <v>391</v>
      </c>
      <c r="S6" s="612">
        <v>213</v>
      </c>
      <c r="T6" s="1035">
        <v>178</v>
      </c>
    </row>
    <row r="7" spans="1:20" x14ac:dyDescent="0.25">
      <c r="A7" s="286">
        <v>2021</v>
      </c>
      <c r="B7" s="602">
        <v>1</v>
      </c>
      <c r="C7" s="601">
        <v>20</v>
      </c>
      <c r="D7" s="612">
        <v>10</v>
      </c>
      <c r="E7" s="612">
        <v>10</v>
      </c>
      <c r="F7" s="1033">
        <v>224</v>
      </c>
      <c r="G7" s="612">
        <v>124</v>
      </c>
      <c r="H7" s="980">
        <v>100</v>
      </c>
      <c r="I7" s="1034">
        <v>29.4</v>
      </c>
      <c r="J7" s="612">
        <v>31.1</v>
      </c>
      <c r="K7" s="1035">
        <v>27.5</v>
      </c>
      <c r="L7" s="1033">
        <v>487</v>
      </c>
      <c r="M7" s="612">
        <v>250</v>
      </c>
      <c r="N7" s="1028">
        <v>237</v>
      </c>
      <c r="O7" s="1034">
        <v>58.2</v>
      </c>
      <c r="P7" s="612">
        <v>61</v>
      </c>
      <c r="Q7" s="1028">
        <v>55.4</v>
      </c>
      <c r="R7" s="1033">
        <v>386</v>
      </c>
      <c r="S7" s="612">
        <v>199</v>
      </c>
      <c r="T7" s="1035">
        <v>187</v>
      </c>
    </row>
    <row r="8" spans="1:20" x14ac:dyDescent="0.25">
      <c r="A8" s="219">
        <v>2022</v>
      </c>
      <c r="B8" s="617">
        <v>1</v>
      </c>
      <c r="C8" s="947">
        <v>23</v>
      </c>
      <c r="D8" s="981">
        <v>10</v>
      </c>
      <c r="E8" s="981">
        <v>13</v>
      </c>
      <c r="F8" s="1036">
        <v>199</v>
      </c>
      <c r="G8" s="981">
        <v>89</v>
      </c>
      <c r="H8" s="979">
        <v>110</v>
      </c>
      <c r="I8" s="754">
        <v>26</v>
      </c>
      <c r="J8" s="981">
        <v>22.3</v>
      </c>
      <c r="K8" s="1037">
        <v>30.1</v>
      </c>
      <c r="L8" s="1036">
        <v>541</v>
      </c>
      <c r="M8" s="981">
        <v>245</v>
      </c>
      <c r="N8" s="691">
        <v>296</v>
      </c>
      <c r="O8" s="754">
        <v>69</v>
      </c>
      <c r="P8" s="981">
        <v>65.3</v>
      </c>
      <c r="Q8" s="691">
        <v>72.400000000000006</v>
      </c>
      <c r="R8" s="1036">
        <v>371</v>
      </c>
      <c r="S8" s="981">
        <v>183</v>
      </c>
      <c r="T8" s="1037">
        <v>188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1368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1492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155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65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89.822718319107025</v>
      </c>
      <c r="C21" s="739">
        <f>B10/(B7+B10)*100</f>
        <v>10.177281680892975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95.825305073859994</v>
      </c>
      <c r="C22" s="739">
        <f>B11/(B8+B11)*100</f>
        <v>4.1746949261400133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89.822718319107025</v>
      </c>
      <c r="C26" s="739">
        <f>C21</f>
        <v>10.177281680892975</v>
      </c>
    </row>
    <row r="27" spans="1:10" ht="24.75" x14ac:dyDescent="0.25">
      <c r="A27" s="742" t="s">
        <v>1407</v>
      </c>
      <c r="B27" s="739">
        <f>B22</f>
        <v>95.825305073859994</v>
      </c>
      <c r="C27" s="739">
        <f>C22</f>
        <v>4.1746949261400133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6</v>
      </c>
      <c r="D5" s="914" t="s">
        <v>5</v>
      </c>
      <c r="E5" s="211"/>
      <c r="F5" s="125">
        <v>2021</v>
      </c>
      <c r="G5" s="70">
        <v>11</v>
      </c>
      <c r="H5" s="55">
        <v>5</v>
      </c>
      <c r="I5" s="110">
        <v>6</v>
      </c>
      <c r="J5" s="70">
        <v>21</v>
      </c>
      <c r="K5" s="55">
        <v>0</v>
      </c>
      <c r="L5" s="110">
        <v>21</v>
      </c>
      <c r="M5" s="70">
        <v>1394</v>
      </c>
      <c r="N5" s="55">
        <v>1545</v>
      </c>
      <c r="O5" s="70">
        <v>156</v>
      </c>
      <c r="P5" s="110">
        <v>52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11</v>
      </c>
      <c r="H6" s="58">
        <v>5</v>
      </c>
      <c r="I6" s="160">
        <v>6</v>
      </c>
      <c r="J6" s="212">
        <v>21</v>
      </c>
      <c r="K6" s="58">
        <v>0</v>
      </c>
      <c r="L6" s="160">
        <v>21</v>
      </c>
      <c r="M6" s="212">
        <v>1368</v>
      </c>
      <c r="N6" s="58">
        <v>1492</v>
      </c>
      <c r="O6" s="212">
        <v>155</v>
      </c>
      <c r="P6" s="160">
        <v>65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12</v>
      </c>
      <c r="H7" s="94">
        <v>6</v>
      </c>
      <c r="I7" s="169">
        <v>6</v>
      </c>
      <c r="J7" s="167"/>
      <c r="K7" s="94"/>
      <c r="L7" s="169"/>
      <c r="M7" s="167">
        <v>1441</v>
      </c>
      <c r="N7" s="94">
        <v>1552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91.9</v>
      </c>
      <c r="C5" s="611">
        <v>91.6</v>
      </c>
      <c r="D5" s="945">
        <v>92.2</v>
      </c>
      <c r="E5" s="610"/>
      <c r="F5" s="611"/>
      <c r="G5" s="945"/>
      <c r="H5" s="610"/>
      <c r="I5" s="611"/>
      <c r="J5" s="945"/>
      <c r="K5" s="610">
        <v>427</v>
      </c>
      <c r="L5" s="611">
        <v>221</v>
      </c>
      <c r="M5" s="945">
        <v>206</v>
      </c>
      <c r="N5" s="610">
        <v>93.4</v>
      </c>
      <c r="O5" s="611">
        <v>96.6</v>
      </c>
      <c r="P5" s="945">
        <v>90</v>
      </c>
      <c r="Q5" s="610">
        <v>1</v>
      </c>
      <c r="R5" s="611">
        <v>0.8</v>
      </c>
      <c r="S5" s="945">
        <v>1.1000000000000001</v>
      </c>
    </row>
    <row r="6" spans="1:19" x14ac:dyDescent="0.25">
      <c r="A6" s="286">
        <v>2021</v>
      </c>
      <c r="B6" s="457">
        <v>90.2</v>
      </c>
      <c r="C6" s="458">
        <v>90.7</v>
      </c>
      <c r="D6" s="976">
        <v>89.6</v>
      </c>
      <c r="E6" s="457">
        <v>25</v>
      </c>
      <c r="F6" s="458">
        <v>20</v>
      </c>
      <c r="G6" s="976">
        <v>5</v>
      </c>
      <c r="H6" s="457">
        <v>0</v>
      </c>
      <c r="I6" s="458">
        <v>0</v>
      </c>
      <c r="J6" s="976">
        <v>0</v>
      </c>
      <c r="K6" s="457">
        <v>428</v>
      </c>
      <c r="L6" s="458">
        <v>208</v>
      </c>
      <c r="M6" s="976">
        <v>220</v>
      </c>
      <c r="N6" s="457">
        <v>95.6</v>
      </c>
      <c r="O6" s="458">
        <v>90.7</v>
      </c>
      <c r="P6" s="976">
        <v>100.9</v>
      </c>
      <c r="Q6" s="457">
        <v>0.9</v>
      </c>
      <c r="R6" s="458">
        <v>0.5</v>
      </c>
      <c r="S6" s="976">
        <v>1.2</v>
      </c>
    </row>
    <row r="7" spans="1:19" x14ac:dyDescent="0.25">
      <c r="A7" s="286">
        <v>2022</v>
      </c>
      <c r="B7" s="601">
        <v>94.9</v>
      </c>
      <c r="C7" s="612">
        <v>94.5</v>
      </c>
      <c r="D7" s="980">
        <v>95.3</v>
      </c>
      <c r="E7" s="601">
        <v>18</v>
      </c>
      <c r="F7" s="612">
        <v>15</v>
      </c>
      <c r="G7" s="980">
        <v>3</v>
      </c>
      <c r="H7" s="601">
        <v>0</v>
      </c>
      <c r="I7" s="612">
        <v>0</v>
      </c>
      <c r="J7" s="980">
        <v>0</v>
      </c>
      <c r="K7" s="601">
        <v>410</v>
      </c>
      <c r="L7" s="612">
        <v>211</v>
      </c>
      <c r="M7" s="980">
        <v>199</v>
      </c>
      <c r="N7" s="601">
        <v>100</v>
      </c>
      <c r="O7" s="612">
        <v>100</v>
      </c>
      <c r="P7" s="980">
        <v>100</v>
      </c>
      <c r="Q7" s="601">
        <v>-0.3</v>
      </c>
      <c r="R7" s="612">
        <v>0.3</v>
      </c>
      <c r="S7" s="980">
        <v>-0.9</v>
      </c>
    </row>
    <row r="8" spans="1:19" x14ac:dyDescent="0.25">
      <c r="A8" s="219">
        <v>2023</v>
      </c>
      <c r="B8" s="947"/>
      <c r="C8" s="981"/>
      <c r="D8" s="979"/>
      <c r="E8" s="947">
        <v>19</v>
      </c>
      <c r="F8" s="981">
        <v>16</v>
      </c>
      <c r="G8" s="979">
        <v>3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33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1384533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28688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230</v>
      </c>
      <c r="C5" s="616">
        <v>124</v>
      </c>
      <c r="D5" s="616">
        <v>106</v>
      </c>
      <c r="E5" s="599">
        <v>1421</v>
      </c>
      <c r="F5" s="616">
        <v>613</v>
      </c>
      <c r="G5" s="945">
        <v>808</v>
      </c>
      <c r="H5" s="616">
        <v>380</v>
      </c>
      <c r="I5" s="616">
        <v>152</v>
      </c>
      <c r="J5" s="616">
        <v>228</v>
      </c>
      <c r="K5" s="217">
        <f>SUM(B5,E5,H5)</f>
        <v>2031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223</v>
      </c>
      <c r="C6" s="612">
        <v>142</v>
      </c>
      <c r="D6" s="946">
        <v>81</v>
      </c>
      <c r="E6" s="601">
        <v>1437</v>
      </c>
      <c r="F6" s="612">
        <v>641</v>
      </c>
      <c r="G6" s="946">
        <v>796</v>
      </c>
      <c r="H6" s="601">
        <v>371</v>
      </c>
      <c r="I6" s="612">
        <v>157</v>
      </c>
      <c r="J6" s="612">
        <v>214</v>
      </c>
      <c r="K6" s="218">
        <f>SUM(B6,E6,H6)</f>
        <v>2031</v>
      </c>
      <c r="M6" s="105" t="s">
        <v>284</v>
      </c>
      <c r="N6" s="171">
        <f>IF(ISBLANK(J7),"",J7)</f>
        <v>228</v>
      </c>
      <c r="O6" s="80">
        <f>IF(ISBLANK(I7),"",I7)</f>
        <v>150</v>
      </c>
      <c r="P6" s="211"/>
    </row>
    <row r="7" spans="1:17" ht="24.75" x14ac:dyDescent="0.25">
      <c r="A7" s="218">
        <v>2023</v>
      </c>
      <c r="B7" s="601">
        <v>209</v>
      </c>
      <c r="C7" s="612">
        <v>139</v>
      </c>
      <c r="D7" s="946">
        <v>70</v>
      </c>
      <c r="E7" s="601">
        <v>1452</v>
      </c>
      <c r="F7" s="612">
        <v>657</v>
      </c>
      <c r="G7" s="946">
        <v>795</v>
      </c>
      <c r="H7" s="601">
        <v>378</v>
      </c>
      <c r="I7" s="612">
        <v>150</v>
      </c>
      <c r="J7" s="612">
        <v>228</v>
      </c>
      <c r="K7" s="218">
        <f>SUM(B7,E7,H7)</f>
        <v>2039</v>
      </c>
      <c r="M7" s="106" t="s">
        <v>285</v>
      </c>
      <c r="N7" s="220">
        <f>IF(ISBLANK(G7),"",G7)</f>
        <v>795</v>
      </c>
      <c r="O7" s="107">
        <f>IF(ISBLANK(F7),"",F7)</f>
        <v>657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70</v>
      </c>
      <c r="O8" s="83">
        <f>IF(ISBLANK(C7),"",C7)</f>
        <v>139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228</v>
      </c>
      <c r="O13" s="80">
        <f>IF(ISBLANK(I7),"",I7)</f>
        <v>150</v>
      </c>
      <c r="P13" s="211"/>
    </row>
    <row r="14" spans="1:17" ht="27.75" customHeight="1" x14ac:dyDescent="0.25">
      <c r="M14" s="106" t="s">
        <v>515</v>
      </c>
      <c r="N14" s="220">
        <f>IF(ISBLANK(G7),"",G7)</f>
        <v>795</v>
      </c>
      <c r="O14" s="107">
        <f>IF(ISBLANK(F7),"",F7)</f>
        <v>657</v>
      </c>
      <c r="P14" s="211"/>
    </row>
    <row r="15" spans="1:17" ht="26.25" customHeight="1" x14ac:dyDescent="0.25">
      <c r="M15" s="108" t="s">
        <v>516</v>
      </c>
      <c r="N15" s="170">
        <f>IF(ISBLANK(D7),"",D7)</f>
        <v>70</v>
      </c>
      <c r="O15" s="83">
        <f>IF(ISBLANK(C7),"",C7)</f>
        <v>139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43</v>
      </c>
      <c r="C21" s="616">
        <v>19</v>
      </c>
      <c r="D21" s="616">
        <v>24</v>
      </c>
      <c r="E21" s="599">
        <v>403</v>
      </c>
      <c r="F21" s="616">
        <v>181</v>
      </c>
      <c r="G21" s="945">
        <v>222</v>
      </c>
      <c r="H21" s="616">
        <v>78</v>
      </c>
      <c r="I21" s="616">
        <v>24</v>
      </c>
      <c r="J21" s="616">
        <v>54</v>
      </c>
      <c r="K21" s="217">
        <f>SUM(B21,E21,H21)</f>
        <v>524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63</v>
      </c>
      <c r="C22" s="1028">
        <v>36</v>
      </c>
      <c r="D22" s="980">
        <v>27</v>
      </c>
      <c r="E22" s="1034">
        <v>375</v>
      </c>
      <c r="F22" s="1028">
        <v>174</v>
      </c>
      <c r="G22" s="980">
        <v>201</v>
      </c>
      <c r="H22" s="1034">
        <v>86</v>
      </c>
      <c r="I22" s="1028">
        <v>25</v>
      </c>
      <c r="J22" s="1028">
        <v>61</v>
      </c>
      <c r="K22" s="218">
        <f>SUM(B22,E22,H22)</f>
        <v>524</v>
      </c>
      <c r="M22" s="105" t="s">
        <v>284</v>
      </c>
      <c r="N22" s="171">
        <f>IF(ISBLANK(J23),"",J23)</f>
        <v>66</v>
      </c>
      <c r="O22" s="80">
        <f>IF(ISBLANK(I23),"",I23)</f>
        <v>32</v>
      </c>
      <c r="P22" s="211"/>
    </row>
    <row r="23" spans="1:17" ht="24.75" x14ac:dyDescent="0.25">
      <c r="A23" s="218">
        <v>2022</v>
      </c>
      <c r="B23" s="1034">
        <v>56</v>
      </c>
      <c r="C23" s="1028">
        <v>29</v>
      </c>
      <c r="D23" s="980">
        <v>27</v>
      </c>
      <c r="E23" s="1034">
        <v>340</v>
      </c>
      <c r="F23" s="1028">
        <v>166</v>
      </c>
      <c r="G23" s="980">
        <v>174</v>
      </c>
      <c r="H23" s="1034">
        <v>98</v>
      </c>
      <c r="I23" s="1028">
        <v>32</v>
      </c>
      <c r="J23" s="1028">
        <v>66</v>
      </c>
      <c r="K23" s="218">
        <f>SUM(B23,E23,H23)</f>
        <v>494</v>
      </c>
      <c r="M23" s="106" t="s">
        <v>285</v>
      </c>
      <c r="N23" s="220">
        <f>IF(ISBLANK(G23),"",G23)</f>
        <v>174</v>
      </c>
      <c r="O23" s="107">
        <f>IF(ISBLANK(F23),"",F23)</f>
        <v>166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</v>
      </c>
      <c r="O24" s="109">
        <f>IF(ISBLANK(C23),"",C23)</f>
        <v>29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66</v>
      </c>
      <c r="O29" s="80">
        <f>IF(ISBLANK(I23),"",I23)</f>
        <v>32</v>
      </c>
      <c r="P29" s="211"/>
    </row>
    <row r="30" spans="1:17" ht="27.75" customHeight="1" x14ac:dyDescent="0.25">
      <c r="M30" s="106" t="s">
        <v>515</v>
      </c>
      <c r="N30" s="220">
        <f>IF(ISBLANK(G23),"",G23)</f>
        <v>174</v>
      </c>
      <c r="O30" s="107">
        <f>IF(ISBLANK(F23),"",F23)</f>
        <v>166</v>
      </c>
      <c r="P30" s="211"/>
    </row>
    <row r="31" spans="1:17" ht="27.75" customHeight="1" x14ac:dyDescent="0.25">
      <c r="M31" s="108" t="s">
        <v>516</v>
      </c>
      <c r="N31" s="221">
        <f>IF(ISBLANK(D23),"",D23)</f>
        <v>27</v>
      </c>
      <c r="O31" s="109">
        <f>IF(ISBLANK(C23),"",C23)</f>
        <v>29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798922</v>
      </c>
      <c r="D5" s="253"/>
    </row>
    <row r="6" spans="1:4" ht="30" x14ac:dyDescent="0.25">
      <c r="A6" s="686" t="s">
        <v>474</v>
      </c>
      <c r="B6" s="617">
        <v>585611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0.2</v>
      </c>
      <c r="J5" s="611">
        <v>0.1</v>
      </c>
      <c r="K5" s="945">
        <v>0.3</v>
      </c>
      <c r="L5" s="610"/>
      <c r="M5" s="611"/>
      <c r="N5" s="945"/>
    </row>
    <row r="6" spans="1:14" x14ac:dyDescent="0.25">
      <c r="A6" s="286">
        <v>2021</v>
      </c>
      <c r="B6" s="457">
        <v>4</v>
      </c>
      <c r="C6" s="457"/>
      <c r="D6" s="458"/>
      <c r="E6" s="976"/>
      <c r="F6" s="457">
        <v>43</v>
      </c>
      <c r="G6" s="458">
        <v>29</v>
      </c>
      <c r="H6" s="976">
        <v>14</v>
      </c>
      <c r="I6" s="457">
        <v>0</v>
      </c>
      <c r="J6" s="458">
        <v>0.1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4</v>
      </c>
      <c r="C7" s="601"/>
      <c r="D7" s="612"/>
      <c r="E7" s="980"/>
      <c r="F7" s="601">
        <v>41</v>
      </c>
      <c r="G7" s="612">
        <v>27</v>
      </c>
      <c r="H7" s="980">
        <v>14</v>
      </c>
      <c r="I7" s="601">
        <v>-0.1</v>
      </c>
      <c r="J7" s="612">
        <v>0.1</v>
      </c>
      <c r="K7" s="980">
        <v>-0.4</v>
      </c>
      <c r="L7" s="601"/>
      <c r="M7" s="612"/>
      <c r="N7" s="980"/>
    </row>
    <row r="8" spans="1:14" x14ac:dyDescent="0.25">
      <c r="A8" s="219">
        <v>2023</v>
      </c>
      <c r="B8" s="947">
        <v>4</v>
      </c>
      <c r="C8" s="947"/>
      <c r="D8" s="981"/>
      <c r="E8" s="979"/>
      <c r="F8" s="947">
        <v>33</v>
      </c>
      <c r="G8" s="981">
        <v>23</v>
      </c>
      <c r="H8" s="979">
        <v>10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70</v>
      </c>
      <c r="C5" s="207">
        <v>67</v>
      </c>
      <c r="G5" s="113"/>
      <c r="H5" s="174" t="s">
        <v>586</v>
      </c>
      <c r="I5" s="207">
        <v>54</v>
      </c>
      <c r="J5" s="207">
        <v>52</v>
      </c>
    </row>
    <row r="6" spans="1:13" ht="15" customHeight="1" x14ac:dyDescent="0.25">
      <c r="A6" s="175" t="s">
        <v>587</v>
      </c>
      <c r="B6" s="208">
        <v>932</v>
      </c>
      <c r="C6" s="208">
        <v>238</v>
      </c>
      <c r="G6" s="113"/>
      <c r="H6" s="175" t="s">
        <v>587</v>
      </c>
      <c r="I6" s="208">
        <v>280</v>
      </c>
      <c r="J6" s="208">
        <v>111</v>
      </c>
    </row>
    <row r="7" spans="1:13" ht="15" customHeight="1" x14ac:dyDescent="0.25">
      <c r="A7" s="175" t="s">
        <v>588</v>
      </c>
      <c r="B7" s="208">
        <v>5570</v>
      </c>
      <c r="C7" s="208">
        <v>2795</v>
      </c>
      <c r="G7" s="113"/>
      <c r="H7" s="175" t="s">
        <v>588</v>
      </c>
      <c r="I7" s="208">
        <v>2478</v>
      </c>
      <c r="J7" s="208">
        <v>1019</v>
      </c>
    </row>
    <row r="8" spans="1:13" ht="15" customHeight="1" x14ac:dyDescent="0.25">
      <c r="A8" s="175" t="s">
        <v>589</v>
      </c>
      <c r="B8" s="208">
        <v>6906</v>
      </c>
      <c r="C8" s="208">
        <v>6490</v>
      </c>
      <c r="G8" s="113"/>
      <c r="H8" s="175" t="s">
        <v>589</v>
      </c>
      <c r="I8" s="208">
        <v>5475</v>
      </c>
      <c r="J8" s="208">
        <v>4651</v>
      </c>
    </row>
    <row r="9" spans="1:13" ht="15" customHeight="1" x14ac:dyDescent="0.25">
      <c r="A9" s="175" t="s">
        <v>590</v>
      </c>
      <c r="B9" s="208">
        <v>10318</v>
      </c>
      <c r="C9" s="208">
        <v>12261</v>
      </c>
      <c r="G9" s="113"/>
      <c r="H9" s="175" t="s">
        <v>590</v>
      </c>
      <c r="I9" s="208">
        <v>9828</v>
      </c>
      <c r="J9" s="208">
        <v>11207</v>
      </c>
    </row>
    <row r="10" spans="1:13" ht="15" customHeight="1" x14ac:dyDescent="0.25">
      <c r="A10" s="175" t="s">
        <v>591</v>
      </c>
      <c r="B10" s="208">
        <v>1309</v>
      </c>
      <c r="C10" s="208">
        <v>1492</v>
      </c>
      <c r="G10" s="113"/>
      <c r="H10" s="175" t="s">
        <v>591</v>
      </c>
      <c r="I10" s="208">
        <v>1273</v>
      </c>
      <c r="J10" s="208">
        <v>1181</v>
      </c>
    </row>
    <row r="11" spans="1:13" ht="15" customHeight="1" x14ac:dyDescent="0.25">
      <c r="A11" s="176" t="s">
        <v>592</v>
      </c>
      <c r="B11" s="209">
        <v>1957</v>
      </c>
      <c r="C11" s="209">
        <v>1978</v>
      </c>
      <c r="G11" s="113"/>
      <c r="H11" s="176" t="s">
        <v>592</v>
      </c>
      <c r="I11" s="209">
        <v>2679</v>
      </c>
      <c r="J11" s="209">
        <v>2334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70</v>
      </c>
      <c r="C17" s="178">
        <f>IF(ISBLANK(C5),"0",C5)</f>
        <v>67</v>
      </c>
      <c r="G17" s="113"/>
      <c r="H17" s="174" t="s">
        <v>586</v>
      </c>
      <c r="I17" s="177">
        <f>IF(ISBLANK(I5),"0",I5)</f>
        <v>54</v>
      </c>
      <c r="J17" s="178">
        <f>IF(ISBLANK(J5),"0",J5)</f>
        <v>52</v>
      </c>
    </row>
    <row r="18" spans="1:13" ht="15" customHeight="1" x14ac:dyDescent="0.25">
      <c r="A18" s="175" t="s">
        <v>587</v>
      </c>
      <c r="B18" s="179">
        <f t="shared" ref="B18:C18" si="0">IF(ISBLANK(B6),"0",B6)</f>
        <v>932</v>
      </c>
      <c r="C18" s="180">
        <f t="shared" si="0"/>
        <v>238</v>
      </c>
      <c r="G18" s="113"/>
      <c r="H18" s="175" t="s">
        <v>587</v>
      </c>
      <c r="I18" s="179">
        <f t="shared" ref="I18:J18" si="1">IF(ISBLANK(I6),"0",I6)</f>
        <v>280</v>
      </c>
      <c r="J18" s="180">
        <f t="shared" si="1"/>
        <v>111</v>
      </c>
    </row>
    <row r="19" spans="1:13" ht="15" customHeight="1" x14ac:dyDescent="0.25">
      <c r="A19" s="175" t="s">
        <v>588</v>
      </c>
      <c r="B19" s="179">
        <f t="shared" ref="B19:C19" si="2">IF(ISBLANK(B7),"0",B7)</f>
        <v>5570</v>
      </c>
      <c r="C19" s="180">
        <f t="shared" si="2"/>
        <v>2795</v>
      </c>
      <c r="G19" s="113"/>
      <c r="H19" s="175" t="s">
        <v>588</v>
      </c>
      <c r="I19" s="179">
        <f t="shared" ref="I19:J19" si="3">IF(ISBLANK(I7),"0",I7)</f>
        <v>2478</v>
      </c>
      <c r="J19" s="180">
        <f t="shared" si="3"/>
        <v>1019</v>
      </c>
    </row>
    <row r="20" spans="1:13" ht="15" customHeight="1" x14ac:dyDescent="0.25">
      <c r="A20" s="175" t="s">
        <v>589</v>
      </c>
      <c r="B20" s="179">
        <f t="shared" ref="B20:C20" si="4">IF(ISBLANK(B8),"0",B8)</f>
        <v>6906</v>
      </c>
      <c r="C20" s="180">
        <f t="shared" si="4"/>
        <v>6490</v>
      </c>
      <c r="G20" s="113"/>
      <c r="H20" s="175" t="s">
        <v>589</v>
      </c>
      <c r="I20" s="179">
        <f t="shared" ref="I20:J20" si="5">IF(ISBLANK(I8),"0",I8)</f>
        <v>5475</v>
      </c>
      <c r="J20" s="180">
        <f t="shared" si="5"/>
        <v>4651</v>
      </c>
    </row>
    <row r="21" spans="1:13" ht="15" customHeight="1" x14ac:dyDescent="0.25">
      <c r="A21" s="175" t="s">
        <v>590</v>
      </c>
      <c r="B21" s="179">
        <f t="shared" ref="B21:C21" si="6">IF(ISBLANK(B9),"0",B9)</f>
        <v>10318</v>
      </c>
      <c r="C21" s="180">
        <f t="shared" si="6"/>
        <v>12261</v>
      </c>
      <c r="G21" s="113"/>
      <c r="H21" s="175" t="s">
        <v>590</v>
      </c>
      <c r="I21" s="179">
        <f t="shared" ref="I21:J21" si="7">IF(ISBLANK(I9),"0",I9)</f>
        <v>9828</v>
      </c>
      <c r="J21" s="180">
        <f t="shared" si="7"/>
        <v>11207</v>
      </c>
    </row>
    <row r="22" spans="1:13" ht="15" customHeight="1" x14ac:dyDescent="0.25">
      <c r="A22" s="175" t="s">
        <v>591</v>
      </c>
      <c r="B22" s="179">
        <f t="shared" ref="B22:C22" si="8">IF(ISBLANK(B10),"0",B10)</f>
        <v>1309</v>
      </c>
      <c r="C22" s="180">
        <f t="shared" si="8"/>
        <v>1492</v>
      </c>
      <c r="G22" s="113"/>
      <c r="H22" s="175" t="s">
        <v>591</v>
      </c>
      <c r="I22" s="179">
        <f t="shared" ref="I22:J22" si="9">IF(ISBLANK(I10),"0",I10)</f>
        <v>1273</v>
      </c>
      <c r="J22" s="180">
        <f t="shared" si="9"/>
        <v>1181</v>
      </c>
    </row>
    <row r="23" spans="1:13" ht="15" customHeight="1" x14ac:dyDescent="0.25">
      <c r="A23" s="176" t="s">
        <v>592</v>
      </c>
      <c r="B23" s="181">
        <f t="shared" ref="B23:C23" si="10">IF(ISBLANK(B11),"0",B11)</f>
        <v>1957</v>
      </c>
      <c r="C23" s="182">
        <f t="shared" si="10"/>
        <v>1978</v>
      </c>
      <c r="G23" s="113"/>
      <c r="H23" s="176" t="s">
        <v>592</v>
      </c>
      <c r="I23" s="181">
        <f t="shared" ref="I23:J23" si="11">IF(ISBLANK(I11),"0",I11)</f>
        <v>2679</v>
      </c>
      <c r="J23" s="182">
        <f t="shared" si="11"/>
        <v>2334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0.2586652871184687</v>
      </c>
      <c r="C29" s="184">
        <f>C17/SUM(C17:C23)*100</f>
        <v>0.26460250385055883</v>
      </c>
      <c r="D29" s="253"/>
      <c r="E29" s="253"/>
      <c r="G29" s="113"/>
      <c r="H29" s="174" t="s">
        <v>593</v>
      </c>
      <c r="I29" s="184">
        <f>I17/SUM(I17:I23)*100</f>
        <v>0.24470929442153441</v>
      </c>
      <c r="J29" s="184">
        <f>J17/SUM(J17:J23)*100</f>
        <v>0.25297981026514232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3.4439435370630407</v>
      </c>
      <c r="C30" s="185">
        <f>C18/SUM(C17:C23)*100</f>
        <v>0.93993128233482093</v>
      </c>
      <c r="D30" s="253"/>
      <c r="E30" s="253"/>
      <c r="G30" s="113"/>
      <c r="H30" s="175" t="s">
        <v>594</v>
      </c>
      <c r="I30" s="185">
        <f>I18/SUM(I17:I23)*100</f>
        <v>1.2688630081116599</v>
      </c>
      <c r="J30" s="185">
        <f>J18/SUM(J17:J23)*100</f>
        <v>0.54001459498905369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20.582366417855294</v>
      </c>
      <c r="C31" s="185">
        <f>C19/SUM(C17:C23)*100</f>
        <v>11.038268630780774</v>
      </c>
      <c r="D31" s="253"/>
      <c r="E31" s="253"/>
      <c r="G31" s="113"/>
      <c r="H31" s="175" t="s">
        <v>595</v>
      </c>
      <c r="I31" s="185">
        <f>I19/SUM(I17:I23)*100</f>
        <v>11.229437621788191</v>
      </c>
      <c r="J31" s="185">
        <f>J19/SUM(J17:J23)*100</f>
        <v>4.9574312819265387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25.51917818343064</v>
      </c>
      <c r="C32" s="185">
        <f>C20/SUM(C17:C23)*100</f>
        <v>25.630899253583983</v>
      </c>
      <c r="D32" s="253"/>
      <c r="E32" s="253"/>
      <c r="G32" s="113"/>
      <c r="H32" s="175" t="s">
        <v>596</v>
      </c>
      <c r="I32" s="185">
        <f>I20/SUM(I17:I23)*100</f>
        <v>24.810803462183351</v>
      </c>
      <c r="J32" s="185">
        <f>J20/SUM(J17:J23)*100</f>
        <v>22.627098029676478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38.127263321262291</v>
      </c>
      <c r="C33" s="185">
        <f>C21/SUM(C17:C23)*100</f>
        <v>48.422258204652266</v>
      </c>
      <c r="D33" s="253"/>
      <c r="E33" s="253"/>
      <c r="G33" s="113"/>
      <c r="H33" s="175" t="s">
        <v>597</v>
      </c>
      <c r="I33" s="185">
        <f>I21/SUM(I17:I23)*100</f>
        <v>44.537091584719263</v>
      </c>
      <c r="J33" s="185">
        <f>J21/SUM(J17:J23)*100</f>
        <v>54.522014108489415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4.8370408691153646</v>
      </c>
      <c r="C34" s="185">
        <f>C22/SUM(C17:C23)*100</f>
        <v>5.8923423245527431</v>
      </c>
      <c r="D34" s="253"/>
      <c r="E34" s="253"/>
      <c r="G34" s="113"/>
      <c r="H34" s="175" t="s">
        <v>598</v>
      </c>
      <c r="I34" s="185">
        <f>I22/SUM(I17:I23)*100</f>
        <v>5.7687950333076543</v>
      </c>
      <c r="J34" s="185">
        <f>J22/SUM(J17:J23)*100</f>
        <v>5.7455606908294818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7.2315423841549045</v>
      </c>
      <c r="C35" s="186">
        <f>C23/SUM(C17:C23)*100</f>
        <v>7.8116978002448558</v>
      </c>
      <c r="D35" s="253"/>
      <c r="E35" s="253"/>
      <c r="G35" s="113"/>
      <c r="H35" s="176" t="s">
        <v>599</v>
      </c>
      <c r="I35" s="186">
        <f>I23/SUM(I17:I23)*100</f>
        <v>12.140299995468347</v>
      </c>
      <c r="J35" s="186">
        <f>J23/SUM(J17:J23)*100</f>
        <v>11.354901483823888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0.2586652871184687</v>
      </c>
      <c r="C41" s="184">
        <f t="shared" si="12"/>
        <v>0.26460250385055883</v>
      </c>
      <c r="G41" s="113"/>
      <c r="H41" s="174" t="s">
        <v>601</v>
      </c>
      <c r="I41" s="184">
        <f t="shared" ref="I41:J41" si="13">I29</f>
        <v>0.24470929442153441</v>
      </c>
      <c r="J41" s="184">
        <f t="shared" si="13"/>
        <v>0.25297981026514232</v>
      </c>
    </row>
    <row r="42" spans="1:12" x14ac:dyDescent="0.25">
      <c r="A42" s="175" t="s">
        <v>602</v>
      </c>
      <c r="B42" s="185">
        <f t="shared" si="12"/>
        <v>3.4439435370630407</v>
      </c>
      <c r="C42" s="185">
        <f t="shared" si="12"/>
        <v>0.93993128233482093</v>
      </c>
      <c r="G42" s="113"/>
      <c r="H42" s="175" t="s">
        <v>602</v>
      </c>
      <c r="I42" s="185">
        <f t="shared" ref="I42:J42" si="14">I30</f>
        <v>1.2688630081116599</v>
      </c>
      <c r="J42" s="185">
        <f t="shared" si="14"/>
        <v>0.54001459498905369</v>
      </c>
    </row>
    <row r="43" spans="1:12" x14ac:dyDescent="0.25">
      <c r="A43" s="175" t="s">
        <v>603</v>
      </c>
      <c r="B43" s="185">
        <f t="shared" si="12"/>
        <v>20.582366417855294</v>
      </c>
      <c r="C43" s="185">
        <f t="shared" si="12"/>
        <v>11.038268630780774</v>
      </c>
      <c r="G43" s="113"/>
      <c r="H43" s="175" t="s">
        <v>603</v>
      </c>
      <c r="I43" s="185">
        <f t="shared" ref="I43:J43" si="15">I31</f>
        <v>11.229437621788191</v>
      </c>
      <c r="J43" s="185">
        <f t="shared" si="15"/>
        <v>4.9574312819265387</v>
      </c>
    </row>
    <row r="44" spans="1:12" x14ac:dyDescent="0.25">
      <c r="A44" s="175" t="s">
        <v>604</v>
      </c>
      <c r="B44" s="185">
        <f t="shared" si="12"/>
        <v>25.51917818343064</v>
      </c>
      <c r="C44" s="185">
        <f t="shared" si="12"/>
        <v>25.630899253583983</v>
      </c>
      <c r="G44" s="113"/>
      <c r="H44" s="175" t="s">
        <v>604</v>
      </c>
      <c r="I44" s="185">
        <f t="shared" ref="I44:J44" si="16">I32</f>
        <v>24.810803462183351</v>
      </c>
      <c r="J44" s="185">
        <f t="shared" si="16"/>
        <v>22.627098029676478</v>
      </c>
    </row>
    <row r="45" spans="1:12" x14ac:dyDescent="0.25">
      <c r="A45" s="175" t="s">
        <v>605</v>
      </c>
      <c r="B45" s="185">
        <f t="shared" si="12"/>
        <v>38.127263321262291</v>
      </c>
      <c r="C45" s="185">
        <f t="shared" si="12"/>
        <v>48.422258204652266</v>
      </c>
      <c r="G45" s="113"/>
      <c r="H45" s="175" t="s">
        <v>605</v>
      </c>
      <c r="I45" s="185">
        <f t="shared" ref="I45:J45" si="17">I33</f>
        <v>44.537091584719263</v>
      </c>
      <c r="J45" s="185">
        <f t="shared" si="17"/>
        <v>54.522014108489415</v>
      </c>
    </row>
    <row r="46" spans="1:12" x14ac:dyDescent="0.25">
      <c r="A46" s="175" t="s">
        <v>606</v>
      </c>
      <c r="B46" s="185">
        <f t="shared" si="12"/>
        <v>4.8370408691153646</v>
      </c>
      <c r="C46" s="185">
        <f t="shared" si="12"/>
        <v>5.8923423245527431</v>
      </c>
      <c r="G46" s="113"/>
      <c r="H46" s="175" t="s">
        <v>606</v>
      </c>
      <c r="I46" s="185">
        <f t="shared" ref="I46:J46" si="18">I34</f>
        <v>5.7687950333076543</v>
      </c>
      <c r="J46" s="185">
        <f t="shared" si="18"/>
        <v>5.7455606908294818</v>
      </c>
    </row>
    <row r="47" spans="1:12" x14ac:dyDescent="0.25">
      <c r="A47" s="176" t="s">
        <v>607</v>
      </c>
      <c r="B47" s="186">
        <f t="shared" si="12"/>
        <v>7.2315423841549045</v>
      </c>
      <c r="C47" s="186">
        <f t="shared" si="12"/>
        <v>7.8116978002448558</v>
      </c>
      <c r="G47" s="113"/>
      <c r="H47" s="176" t="s">
        <v>607</v>
      </c>
      <c r="I47" s="186">
        <f t="shared" ref="I47:J47" si="19">I35</f>
        <v>12.140299995468347</v>
      </c>
      <c r="J47" s="186">
        <f t="shared" si="19"/>
        <v>11.354901483823888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16745</v>
      </c>
      <c r="C5" s="207">
        <v>13852</v>
      </c>
      <c r="D5" s="253"/>
      <c r="E5" s="253"/>
      <c r="F5" s="1003"/>
      <c r="H5" s="174" t="s">
        <v>624</v>
      </c>
      <c r="I5" s="207">
        <v>7810</v>
      </c>
      <c r="J5" s="207">
        <v>6018</v>
      </c>
    </row>
    <row r="6" spans="1:10" ht="15" customHeight="1" x14ac:dyDescent="0.25">
      <c r="A6" s="175" t="s">
        <v>625</v>
      </c>
      <c r="B6" s="208">
        <v>3542</v>
      </c>
      <c r="C6" s="208">
        <v>3738</v>
      </c>
      <c r="D6" s="253"/>
      <c r="E6" s="253"/>
      <c r="F6" s="1003"/>
      <c r="H6" s="175" t="s">
        <v>625</v>
      </c>
      <c r="I6" s="208">
        <v>6268</v>
      </c>
      <c r="J6" s="208">
        <v>7100</v>
      </c>
    </row>
    <row r="7" spans="1:10" ht="15" customHeight="1" x14ac:dyDescent="0.25">
      <c r="A7" s="176" t="s">
        <v>626</v>
      </c>
      <c r="B7" s="209">
        <v>6775</v>
      </c>
      <c r="C7" s="209">
        <v>7731</v>
      </c>
      <c r="D7" s="253"/>
      <c r="E7" s="253"/>
      <c r="F7" s="1003"/>
      <c r="H7" s="175" t="s">
        <v>626</v>
      </c>
      <c r="I7" s="208">
        <v>7922</v>
      </c>
      <c r="J7" s="208">
        <v>7390</v>
      </c>
    </row>
    <row r="8" spans="1:10" x14ac:dyDescent="0.25">
      <c r="D8" s="253"/>
      <c r="E8" s="253"/>
      <c r="F8" s="1003"/>
      <c r="H8" s="176" t="s">
        <v>2351</v>
      </c>
      <c r="I8" s="209">
        <v>67</v>
      </c>
      <c r="J8" s="209">
        <v>47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16745</v>
      </c>
      <c r="C13" s="178">
        <f>IF(ISBLANK(C5),"0",C5)</f>
        <v>13852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3542</v>
      </c>
      <c r="C14" s="180">
        <f t="shared" si="0"/>
        <v>3738</v>
      </c>
      <c r="D14" s="253"/>
      <c r="E14" s="253"/>
      <c r="F14" s="1003"/>
      <c r="H14" s="174" t="s">
        <v>624</v>
      </c>
      <c r="I14" s="177">
        <f>IF(ISBLANK(I5),"0",I5)</f>
        <v>7810</v>
      </c>
      <c r="J14" s="178">
        <f>IF(ISBLANK(J5),"0",J5)</f>
        <v>6018</v>
      </c>
    </row>
    <row r="15" spans="1:10" ht="15" customHeight="1" x14ac:dyDescent="0.25">
      <c r="A15" s="176" t="s">
        <v>626</v>
      </c>
      <c r="B15" s="181">
        <f t="shared" si="0"/>
        <v>6775</v>
      </c>
      <c r="C15" s="182">
        <f t="shared" si="0"/>
        <v>7731</v>
      </c>
      <c r="D15" s="253"/>
      <c r="E15" s="253"/>
      <c r="F15" s="1003"/>
      <c r="H15" s="175" t="s">
        <v>625</v>
      </c>
      <c r="I15" s="179">
        <f t="shared" ref="I15:J15" si="1">IF(ISBLANK(I6),"0",I6)</f>
        <v>6268</v>
      </c>
      <c r="J15" s="180">
        <f t="shared" si="1"/>
        <v>7100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7922</v>
      </c>
      <c r="J16" s="180">
        <f t="shared" si="2"/>
        <v>7390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67</v>
      </c>
      <c r="J17" s="182">
        <f t="shared" si="3"/>
        <v>47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61.876431897125116</v>
      </c>
      <c r="C21" s="184">
        <f>C13/SUM(C13:C15)*100</f>
        <v>54.705580348327473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13.088463528194517</v>
      </c>
      <c r="C22" s="185">
        <f>C14/SUM(C13:C15)*100</f>
        <v>14.762450140199835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25.035104574680361</v>
      </c>
      <c r="C23" s="186">
        <f>C15/SUM(C13:C15)*100</f>
        <v>30.531969511472688</v>
      </c>
      <c r="D23" s="253"/>
      <c r="E23" s="253"/>
      <c r="F23" s="1003"/>
      <c r="H23" s="174" t="s">
        <v>629</v>
      </c>
      <c r="I23" s="184">
        <f>I14/SUM(I14:I17)*100</f>
        <v>35.392214619114512</v>
      </c>
      <c r="J23" s="184">
        <f>J14/SUM(J14:J17)*100</f>
        <v>29.277548041838969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28.404404767299589</v>
      </c>
      <c r="J24" s="185">
        <f>J15/SUM(J14:J17)*100</f>
        <v>34.541474093894429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35.899759822359179</v>
      </c>
      <c r="J25" s="185">
        <f>J16/SUM(J14:J17)*100</f>
        <v>35.952323035757722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0.30362079122671864</v>
      </c>
      <c r="J26" s="186">
        <f>J17/SUM(J14:J17)*100</f>
        <v>0.22865482850887861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61.876431897125116</v>
      </c>
      <c r="C29" s="189">
        <f t="shared" si="4"/>
        <v>54.705580348327473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13.088463528194517</v>
      </c>
      <c r="C30" s="192">
        <f t="shared" si="4"/>
        <v>14.762450140199835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25.035104574680361</v>
      </c>
      <c r="C31" s="195">
        <f t="shared" si="4"/>
        <v>30.531969511472688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35.392214619114512</v>
      </c>
      <c r="J32" s="189">
        <f>J23</f>
        <v>29.277548041838969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28.404404767299589</v>
      </c>
      <c r="J33" s="192">
        <f t="shared" si="5"/>
        <v>34.541474093894429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35.899759822359179</v>
      </c>
      <c r="J34" s="192">
        <f t="shared" si="6"/>
        <v>35.952323035757722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0.30362079122671864</v>
      </c>
      <c r="J35" s="195">
        <f t="shared" si="7"/>
        <v>0.22865482850887861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1069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42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48262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6.8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-16.100000000000001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73.069999999999993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235.3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3</v>
      </c>
      <c r="E5" s="28"/>
      <c r="J5" s="654" t="s">
        <v>542</v>
      </c>
      <c r="K5" s="669">
        <f>IF(ISBLANK(B5),"",B5)</f>
        <v>4</v>
      </c>
      <c r="L5" s="618">
        <f>IF(ISBLANK(C5),"",C5)</f>
        <v>3</v>
      </c>
      <c r="N5" s="28"/>
    </row>
    <row r="6" spans="1:15" x14ac:dyDescent="0.25">
      <c r="A6" s="656" t="s">
        <v>543</v>
      </c>
      <c r="B6" s="657">
        <v>6</v>
      </c>
      <c r="C6" s="657">
        <v>8</v>
      </c>
      <c r="E6" s="44"/>
      <c r="J6" s="656" t="s">
        <v>543</v>
      </c>
      <c r="K6" s="670">
        <f t="shared" ref="K6:K10" si="0">IF(ISBLANK(B6),"",B6)</f>
        <v>6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33</v>
      </c>
      <c r="C7" s="657">
        <v>28</v>
      </c>
      <c r="E7" s="44"/>
      <c r="J7" s="656" t="s">
        <v>641</v>
      </c>
      <c r="K7" s="670">
        <f t="shared" si="0"/>
        <v>33</v>
      </c>
      <c r="L7" s="619">
        <f t="shared" si="1"/>
        <v>28</v>
      </c>
      <c r="N7" s="44"/>
    </row>
    <row r="8" spans="1:15" x14ac:dyDescent="0.25">
      <c r="A8" s="650" t="s">
        <v>642</v>
      </c>
      <c r="B8" s="651">
        <v>36</v>
      </c>
      <c r="C8" s="651">
        <v>20</v>
      </c>
      <c r="E8" s="21"/>
      <c r="J8" s="650" t="s">
        <v>642</v>
      </c>
      <c r="K8" s="670">
        <f t="shared" si="0"/>
        <v>36</v>
      </c>
      <c r="L8" s="619">
        <f t="shared" si="1"/>
        <v>20</v>
      </c>
      <c r="N8" s="21"/>
    </row>
    <row r="9" spans="1:15" x14ac:dyDescent="0.25">
      <c r="A9" s="650" t="s">
        <v>643</v>
      </c>
      <c r="B9" s="651">
        <v>69</v>
      </c>
      <c r="C9" s="651">
        <v>31</v>
      </c>
      <c r="E9" s="21"/>
      <c r="J9" s="650" t="s">
        <v>643</v>
      </c>
      <c r="K9" s="670">
        <f t="shared" si="0"/>
        <v>69</v>
      </c>
      <c r="L9" s="619">
        <f t="shared" si="1"/>
        <v>31</v>
      </c>
      <c r="N9" s="21"/>
    </row>
    <row r="10" spans="1:15" x14ac:dyDescent="0.25">
      <c r="A10" s="652" t="s">
        <v>365</v>
      </c>
      <c r="B10" s="653">
        <v>617</v>
      </c>
      <c r="C10" s="653">
        <v>79</v>
      </c>
      <c r="J10" s="652" t="s">
        <v>365</v>
      </c>
      <c r="K10" s="671">
        <f t="shared" si="0"/>
        <v>617</v>
      </c>
      <c r="L10" s="620">
        <f t="shared" si="1"/>
        <v>79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2.71</v>
      </c>
      <c r="C15" s="197"/>
      <c r="D15" s="253"/>
      <c r="E15" s="211"/>
      <c r="F15" s="253"/>
      <c r="G15" s="253"/>
      <c r="J15" s="673" t="s">
        <v>488</v>
      </c>
      <c r="K15" s="674">
        <f>B15</f>
        <v>2.71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0.63</v>
      </c>
      <c r="C16" s="197"/>
      <c r="D16" s="253"/>
      <c r="E16" s="254"/>
      <c r="F16" s="253"/>
      <c r="G16" s="253"/>
      <c r="J16" s="675" t="s">
        <v>489</v>
      </c>
      <c r="K16" s="676">
        <f>B16</f>
        <v>0.63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1.27</v>
      </c>
      <c r="C18" s="197"/>
      <c r="D18" s="255"/>
      <c r="E18" s="256"/>
      <c r="F18" s="253"/>
      <c r="G18" s="253"/>
      <c r="J18" s="678" t="s">
        <v>501</v>
      </c>
      <c r="K18" s="674">
        <f>B18</f>
        <v>1.27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2.4700000000000002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2.4700000000000002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1.7</v>
      </c>
      <c r="C21" s="253"/>
      <c r="D21" s="253"/>
      <c r="E21" s="253"/>
      <c r="F21" s="253"/>
      <c r="G21" s="253"/>
      <c r="J21" s="661" t="s">
        <v>498</v>
      </c>
      <c r="K21" s="679">
        <f>B21</f>
        <v>1.7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4</v>
      </c>
      <c r="C33" s="657">
        <v>3</v>
      </c>
      <c r="E33" s="44"/>
      <c r="J33" s="656" t="s">
        <v>543</v>
      </c>
      <c r="K33" s="670">
        <f t="shared" ref="K33:K37" si="2">IF(ISBLANK(B33),"",B33)</f>
        <v>4</v>
      </c>
      <c r="L33" s="619">
        <f t="shared" ref="L33:L37" si="3">IF(ISBLANK(C33),"",C33)</f>
        <v>3</v>
      </c>
      <c r="N33" s="44"/>
    </row>
    <row r="34" spans="1:15" x14ac:dyDescent="0.25">
      <c r="A34" s="656" t="s">
        <v>641</v>
      </c>
      <c r="B34" s="657">
        <v>11</v>
      </c>
      <c r="C34" s="657">
        <v>13</v>
      </c>
      <c r="E34" s="44"/>
      <c r="J34" s="656" t="s">
        <v>641</v>
      </c>
      <c r="K34" s="670">
        <f t="shared" si="2"/>
        <v>11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24</v>
      </c>
      <c r="C35" s="651">
        <v>20</v>
      </c>
      <c r="E35" s="21"/>
      <c r="J35" s="650" t="s">
        <v>642</v>
      </c>
      <c r="K35" s="670">
        <f t="shared" si="2"/>
        <v>24</v>
      </c>
      <c r="L35" s="619">
        <f t="shared" si="3"/>
        <v>20</v>
      </c>
      <c r="N35" s="21"/>
    </row>
    <row r="36" spans="1:15" x14ac:dyDescent="0.25">
      <c r="A36" s="650" t="s">
        <v>643</v>
      </c>
      <c r="B36" s="651">
        <v>29</v>
      </c>
      <c r="C36" s="651">
        <v>16</v>
      </c>
      <c r="E36" s="21"/>
      <c r="J36" s="650" t="s">
        <v>643</v>
      </c>
      <c r="K36" s="670">
        <f t="shared" si="2"/>
        <v>29</v>
      </c>
      <c r="L36" s="619">
        <f t="shared" si="3"/>
        <v>16</v>
      </c>
      <c r="N36" s="21"/>
    </row>
    <row r="37" spans="1:15" x14ac:dyDescent="0.25">
      <c r="A37" s="652" t="s">
        <v>365</v>
      </c>
      <c r="B37" s="653">
        <v>141</v>
      </c>
      <c r="C37" s="653">
        <v>23</v>
      </c>
      <c r="J37" s="652" t="s">
        <v>365</v>
      </c>
      <c r="K37" s="671">
        <f t="shared" si="2"/>
        <v>141</v>
      </c>
      <c r="L37" s="620">
        <f t="shared" si="3"/>
        <v>23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0.91</v>
      </c>
      <c r="C42" s="197"/>
      <c r="D42" s="253"/>
      <c r="E42" s="211"/>
      <c r="F42" s="253"/>
      <c r="G42" s="253"/>
      <c r="J42" s="673" t="s">
        <v>488</v>
      </c>
      <c r="K42" s="674">
        <f>B42</f>
        <v>0.91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0.35</v>
      </c>
      <c r="C43" s="197"/>
      <c r="D43" s="253"/>
      <c r="E43" s="254"/>
      <c r="F43" s="253"/>
      <c r="G43" s="253"/>
      <c r="J43" s="675" t="s">
        <v>489</v>
      </c>
      <c r="K43" s="676">
        <f>B43</f>
        <v>0.35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1.06</v>
      </c>
      <c r="C46" s="198"/>
      <c r="D46" s="255"/>
      <c r="E46" s="256"/>
      <c r="F46" s="253"/>
      <c r="G46" s="253"/>
      <c r="J46" s="672" t="s">
        <v>502</v>
      </c>
      <c r="K46" s="676">
        <f>B46</f>
        <v>1.06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0.64</v>
      </c>
      <c r="C48" s="253"/>
      <c r="D48" s="253"/>
      <c r="E48" s="253"/>
      <c r="F48" s="253"/>
      <c r="G48" s="253"/>
      <c r="J48" s="661" t="s">
        <v>498</v>
      </c>
      <c r="K48" s="679">
        <f>B48</f>
        <v>0.64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54762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38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4504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1</v>
      </c>
      <c r="E4" s="643">
        <v>3065</v>
      </c>
      <c r="F4" s="643">
        <v>1</v>
      </c>
      <c r="G4" s="643">
        <v>11</v>
      </c>
      <c r="H4" s="643">
        <v>2345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1</v>
      </c>
      <c r="E5" s="602">
        <v>3027</v>
      </c>
      <c r="F5" s="602">
        <v>1</v>
      </c>
      <c r="G5" s="602">
        <v>47</v>
      </c>
      <c r="H5" s="602">
        <v>7583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1</v>
      </c>
      <c r="E6" s="617">
        <v>54762</v>
      </c>
      <c r="F6" s="617">
        <v>1</v>
      </c>
      <c r="G6" s="617">
        <v>38</v>
      </c>
      <c r="H6" s="617">
        <v>4504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191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0.05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48.5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10.4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87.2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84.5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2322565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48124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10.5</v>
      </c>
      <c r="D4" s="600">
        <v>84.6</v>
      </c>
      <c r="E4" s="600">
        <v>0.57999999999999996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14.2</v>
      </c>
      <c r="D5" s="751">
        <v>84.4</v>
      </c>
      <c r="E5" s="751">
        <v>0.67</v>
      </c>
      <c r="G5" s="647" t="s">
        <v>446</v>
      </c>
      <c r="H5" s="648">
        <f>IF(ISBLANK(B4),"",B4)</f>
        <v>3</v>
      </c>
      <c r="I5" s="648">
        <f>IF(ISBLANK(B5),"",B5)</f>
        <v>4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3.1</v>
      </c>
      <c r="D6" s="959">
        <v>48.5</v>
      </c>
      <c r="E6" s="959">
        <v>0.54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10.5</v>
      </c>
      <c r="I9" s="648">
        <f>IF(ISBLANK(C5),"",C5)</f>
        <v>14.2</v>
      </c>
      <c r="J9" s="649">
        <f>IF(ISBLANK(C6),"",C6)</f>
        <v>3.1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178</v>
      </c>
      <c r="C4" s="643">
        <v>3.4</v>
      </c>
      <c r="D4" s="643">
        <v>1.2</v>
      </c>
      <c r="E4" s="643">
        <v>0.13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190</v>
      </c>
      <c r="C5" s="602">
        <v>3.7</v>
      </c>
      <c r="D5" s="602">
        <v>1</v>
      </c>
      <c r="E5" s="602">
        <v>0.04</v>
      </c>
      <c r="F5" s="602">
        <v>0.6</v>
      </c>
      <c r="G5" s="602">
        <v>1.7</v>
      </c>
      <c r="H5" s="1066"/>
      <c r="I5" s="253"/>
      <c r="J5" s="253"/>
      <c r="K5" s="253"/>
    </row>
    <row r="6" spans="1:11" x14ac:dyDescent="0.25">
      <c r="A6" s="360">
        <v>2022</v>
      </c>
      <c r="B6" s="602">
        <v>191</v>
      </c>
      <c r="C6" s="602">
        <v>4</v>
      </c>
      <c r="D6" s="602">
        <v>1</v>
      </c>
      <c r="E6" s="602">
        <v>0.05</v>
      </c>
      <c r="F6" s="602">
        <v>0.7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77.3</v>
      </c>
      <c r="C5" s="602">
        <v>92.2</v>
      </c>
      <c r="D5" s="602">
        <v>3</v>
      </c>
      <c r="E5" s="602">
        <v>5.7</v>
      </c>
      <c r="F5" s="253"/>
      <c r="G5" s="253"/>
      <c r="H5" s="253"/>
    </row>
    <row r="6" spans="1:8" x14ac:dyDescent="0.25">
      <c r="A6" s="360">
        <v>2021</v>
      </c>
      <c r="B6" s="602">
        <v>83.8</v>
      </c>
      <c r="C6" s="602">
        <v>88.5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87.2</v>
      </c>
      <c r="C7" s="1067">
        <v>84.5</v>
      </c>
      <c r="D7" s="1067">
        <v>5</v>
      </c>
      <c r="E7" s="1067">
        <v>10.4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10.4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3824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239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2990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354447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7344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4298</v>
      </c>
      <c r="C5" s="1034">
        <v>1905</v>
      </c>
      <c r="D5" s="600">
        <v>2393</v>
      </c>
      <c r="G5" s="871" t="s">
        <v>126</v>
      </c>
      <c r="H5" s="637">
        <f>IF(ISBLANK(D7),"",D7)</f>
        <v>1955</v>
      </c>
    </row>
    <row r="6" spans="1:17" x14ac:dyDescent="0.25">
      <c r="A6" s="641">
        <v>2021</v>
      </c>
      <c r="B6" s="1034">
        <v>4109</v>
      </c>
      <c r="C6" s="1034">
        <v>2010</v>
      </c>
      <c r="D6" s="602">
        <v>2099</v>
      </c>
      <c r="G6" s="635" t="s">
        <v>127</v>
      </c>
      <c r="H6" s="623">
        <f>IF(ISBLANK(C7),"",C7)</f>
        <v>1869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3824</v>
      </c>
      <c r="C7" s="1034">
        <v>1869</v>
      </c>
      <c r="D7" s="617">
        <v>1955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1955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1869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2491</v>
      </c>
      <c r="C6" s="55">
        <v>1280</v>
      </c>
      <c r="D6" s="55">
        <v>1211</v>
      </c>
      <c r="E6" s="70">
        <v>3461</v>
      </c>
      <c r="F6" s="55">
        <v>1825</v>
      </c>
      <c r="G6" s="110">
        <v>1636</v>
      </c>
      <c r="H6" s="55">
        <v>1968</v>
      </c>
      <c r="I6" s="55">
        <v>1026</v>
      </c>
      <c r="J6" s="55">
        <v>942</v>
      </c>
      <c r="K6" s="70">
        <v>7420</v>
      </c>
      <c r="L6" s="55">
        <v>3882</v>
      </c>
      <c r="M6" s="110">
        <v>3538</v>
      </c>
      <c r="N6" s="70">
        <v>7716</v>
      </c>
      <c r="O6" s="55">
        <v>4053</v>
      </c>
      <c r="P6" s="110">
        <v>3663</v>
      </c>
      <c r="Q6" s="70">
        <v>32323</v>
      </c>
      <c r="R6" s="55">
        <v>16529</v>
      </c>
      <c r="S6" s="110">
        <v>15794</v>
      </c>
      <c r="T6" s="70">
        <v>52637</v>
      </c>
      <c r="U6" s="55">
        <v>25796</v>
      </c>
      <c r="V6" s="160">
        <v>26841</v>
      </c>
    </row>
    <row r="7" spans="1:22" x14ac:dyDescent="0.25">
      <c r="A7" s="286">
        <v>2021</v>
      </c>
      <c r="B7" s="167">
        <v>2338</v>
      </c>
      <c r="C7" s="94">
        <v>1192</v>
      </c>
      <c r="D7" s="94">
        <v>1146</v>
      </c>
      <c r="E7" s="167">
        <v>3436</v>
      </c>
      <c r="F7" s="94">
        <v>1823</v>
      </c>
      <c r="G7" s="169">
        <v>1613</v>
      </c>
      <c r="H7" s="94">
        <v>1926</v>
      </c>
      <c r="I7" s="94">
        <v>1008</v>
      </c>
      <c r="J7" s="94">
        <v>918</v>
      </c>
      <c r="K7" s="167">
        <v>7188</v>
      </c>
      <c r="L7" s="94">
        <v>3757</v>
      </c>
      <c r="M7" s="169">
        <v>3431</v>
      </c>
      <c r="N7" s="167">
        <v>7569</v>
      </c>
      <c r="O7" s="94">
        <v>3959</v>
      </c>
      <c r="P7" s="169">
        <v>3610</v>
      </c>
      <c r="Q7" s="167">
        <v>31677</v>
      </c>
      <c r="R7" s="94">
        <v>16204</v>
      </c>
      <c r="S7" s="169">
        <v>15473</v>
      </c>
      <c r="T7" s="212">
        <v>51607</v>
      </c>
      <c r="U7" s="58">
        <v>25275</v>
      </c>
      <c r="V7" s="160">
        <v>26332</v>
      </c>
    </row>
    <row r="8" spans="1:22" x14ac:dyDescent="0.25">
      <c r="A8" s="219">
        <v>2022</v>
      </c>
      <c r="B8" s="72">
        <v>2217</v>
      </c>
      <c r="C8" s="61">
        <v>1100</v>
      </c>
      <c r="D8" s="61">
        <v>1117</v>
      </c>
      <c r="E8" s="72">
        <v>3194</v>
      </c>
      <c r="F8" s="61">
        <v>1703</v>
      </c>
      <c r="G8" s="111">
        <v>1491</v>
      </c>
      <c r="H8" s="61">
        <v>1771</v>
      </c>
      <c r="I8" s="61">
        <v>921</v>
      </c>
      <c r="J8" s="61">
        <v>850</v>
      </c>
      <c r="K8" s="72">
        <v>6742</v>
      </c>
      <c r="L8" s="61">
        <v>3487</v>
      </c>
      <c r="M8" s="111">
        <v>3255</v>
      </c>
      <c r="N8" s="72">
        <v>6548</v>
      </c>
      <c r="O8" s="61">
        <v>3433</v>
      </c>
      <c r="P8" s="111">
        <v>3115</v>
      </c>
      <c r="Q8" s="72">
        <v>28804</v>
      </c>
      <c r="R8" s="61">
        <v>14631</v>
      </c>
      <c r="S8" s="111">
        <v>14173</v>
      </c>
      <c r="T8" s="72">
        <v>48262</v>
      </c>
      <c r="U8" s="61">
        <v>23472</v>
      </c>
      <c r="V8" s="111">
        <v>24790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2217</v>
      </c>
      <c r="C15" s="172">
        <f>E8</f>
        <v>3194</v>
      </c>
      <c r="D15" s="172">
        <f>H8</f>
        <v>1771</v>
      </c>
      <c r="E15" s="172">
        <f>K8</f>
        <v>6742</v>
      </c>
      <c r="F15" s="172">
        <f>N8</f>
        <v>6548</v>
      </c>
      <c r="G15" s="172">
        <f>Q8</f>
        <v>28804</v>
      </c>
      <c r="H15" s="334">
        <f>T8</f>
        <v>48262</v>
      </c>
      <c r="M15" s="172">
        <f>K8</f>
        <v>6742</v>
      </c>
      <c r="N15" s="172">
        <f>H15-E15-O15</f>
        <v>27473</v>
      </c>
      <c r="O15" s="172">
        <f>H15-(B15+C15+G15)</f>
        <v>14047</v>
      </c>
      <c r="P15" s="29"/>
      <c r="Q15" s="100">
        <f>M15/H15*100</f>
        <v>13.96958269445941</v>
      </c>
      <c r="R15" s="100">
        <f>N15/H15*100</f>
        <v>56.924702664622274</v>
      </c>
      <c r="S15" s="100">
        <f>O15/H15*100</f>
        <v>29.105714640918322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13.96958269445941</v>
      </c>
      <c r="R18" s="100">
        <f>N15/H15*100</f>
        <v>56.924702664622274</v>
      </c>
      <c r="S18" s="100">
        <f>O15/H15*100</f>
        <v>29.105714640918322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25.2</v>
      </c>
      <c r="C23" s="361"/>
      <c r="D23" s="361"/>
      <c r="E23" s="167">
        <v>17.899999999999999</v>
      </c>
      <c r="F23" s="361"/>
      <c r="G23" s="362"/>
      <c r="H23" s="167">
        <v>21.58</v>
      </c>
      <c r="I23" s="94">
        <v>18.87</v>
      </c>
      <c r="J23" s="169">
        <v>25.21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9.6</v>
      </c>
      <c r="C24" s="361"/>
      <c r="D24" s="361"/>
      <c r="E24" s="167">
        <v>6.4</v>
      </c>
      <c r="F24" s="361"/>
      <c r="G24" s="362"/>
      <c r="H24" s="167">
        <v>9.58</v>
      </c>
      <c r="I24" s="94">
        <v>0</v>
      </c>
      <c r="J24" s="169">
        <v>18.52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3.1</v>
      </c>
      <c r="C25" s="357"/>
      <c r="D25" s="357"/>
      <c r="E25" s="72">
        <v>12.1</v>
      </c>
      <c r="F25" s="357"/>
      <c r="G25" s="461"/>
      <c r="H25" s="72">
        <v>3.06</v>
      </c>
      <c r="I25" s="61">
        <v>6.54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25.21</v>
      </c>
      <c r="C32" s="674">
        <f>IF(ISBLANK(I23),"",I23)</f>
        <v>18.87</v>
      </c>
      <c r="F32" s="700">
        <f>A23</f>
        <v>2020</v>
      </c>
      <c r="G32" s="674">
        <f>IF(ISBLANK(J23),"",J23)</f>
        <v>25.21</v>
      </c>
      <c r="H32" s="674">
        <f>IF(ISBLANK(I23),"",I23)</f>
        <v>18.87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18.52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18.52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6.54</v>
      </c>
      <c r="F34" s="702">
        <f t="shared" si="3"/>
        <v>2022</v>
      </c>
      <c r="G34" s="676">
        <f t="shared" si="4"/>
        <v>0</v>
      </c>
      <c r="H34" s="676">
        <f t="shared" si="5"/>
        <v>6.54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45</v>
      </c>
      <c r="C4" s="600">
        <v>3</v>
      </c>
      <c r="D4" s="600">
        <v>2</v>
      </c>
      <c r="E4" s="599">
        <v>1</v>
      </c>
      <c r="F4" s="600">
        <v>6.6</v>
      </c>
      <c r="G4" s="600">
        <v>0.3</v>
      </c>
    </row>
    <row r="5" spans="1:10" x14ac:dyDescent="0.25">
      <c r="A5" s="286">
        <v>2022</v>
      </c>
      <c r="B5" s="751">
        <v>50</v>
      </c>
      <c r="C5" s="751">
        <v>2</v>
      </c>
      <c r="D5" s="751">
        <v>2</v>
      </c>
      <c r="E5" s="753">
        <v>1</v>
      </c>
      <c r="F5" s="751">
        <v>7.8</v>
      </c>
      <c r="G5" s="751">
        <v>0.3</v>
      </c>
    </row>
    <row r="6" spans="1:10" x14ac:dyDescent="0.25">
      <c r="A6" s="218">
        <v>2023</v>
      </c>
      <c r="B6" s="752">
        <v>50</v>
      </c>
      <c r="C6" s="752">
        <v>0</v>
      </c>
      <c r="D6" s="752">
        <v>4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45</v>
      </c>
      <c r="C11" s="80">
        <f>IF(ISBLANK(D4),"",D4)</f>
        <v>2</v>
      </c>
      <c r="E11" s="103">
        <f>A4</f>
        <v>2021</v>
      </c>
      <c r="F11" s="80">
        <f>IF(ISBLANK(B4),"",B4)</f>
        <v>45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50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50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50</v>
      </c>
      <c r="C13" s="83">
        <f>IF(ISBLANK(D6),"",D6)</f>
        <v>4</v>
      </c>
      <c r="D13" s="253"/>
      <c r="E13" s="155">
        <f t="shared" si="1"/>
        <v>2023</v>
      </c>
      <c r="F13" s="83">
        <f t="shared" si="2"/>
        <v>50</v>
      </c>
      <c r="G13" s="83">
        <f t="shared" si="3"/>
        <v>4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</v>
      </c>
      <c r="C18" s="80">
        <f>IF(ISBLANK(E4),"",E4)</f>
        <v>1</v>
      </c>
      <c r="E18" s="603">
        <f>A4</f>
        <v>2021</v>
      </c>
      <c r="F18" s="100">
        <f>IF(ISBLANK(C4),"",C4)</f>
        <v>3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925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2.2999999999999998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470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8.1999999999999993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385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308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753</v>
      </c>
    </row>
    <row r="17" spans="2:3" x14ac:dyDescent="0.25">
      <c r="B17" s="253">
        <v>2022</v>
      </c>
      <c r="C17" s="1100">
        <v>550</v>
      </c>
    </row>
    <row r="18" spans="2:3" x14ac:dyDescent="0.25">
      <c r="B18" s="253">
        <v>2023</v>
      </c>
      <c r="C18" s="1100">
        <v>470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753</v>
      </c>
    </row>
    <row r="22" spans="2:3" x14ac:dyDescent="0.25">
      <c r="B22" s="636">
        <f>B17</f>
        <v>2022</v>
      </c>
      <c r="C22" s="636">
        <f t="shared" ref="C22:C23" si="0">IF(ISBLANK(C17),"",C17)</f>
        <v>550</v>
      </c>
    </row>
    <row r="23" spans="2:3" x14ac:dyDescent="0.25">
      <c r="B23" s="636">
        <f>B18</f>
        <v>2023</v>
      </c>
      <c r="C23" s="636">
        <f t="shared" si="0"/>
        <v>470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31</v>
      </c>
      <c r="C5" s="55">
        <v>58</v>
      </c>
      <c r="D5" s="55">
        <v>16</v>
      </c>
      <c r="E5" s="269">
        <f>SUM(B5:D5)</f>
        <v>105</v>
      </c>
      <c r="F5" s="71">
        <v>1545</v>
      </c>
      <c r="G5" s="70">
        <v>0.4</v>
      </c>
      <c r="H5" s="55">
        <v>0.2</v>
      </c>
      <c r="I5" s="110">
        <v>0.1</v>
      </c>
      <c r="J5" s="71">
        <v>3</v>
      </c>
    </row>
    <row r="6" spans="1:10" x14ac:dyDescent="0.25">
      <c r="A6" s="286">
        <v>2022</v>
      </c>
      <c r="B6" s="757">
        <v>42</v>
      </c>
      <c r="C6" s="758">
        <v>58</v>
      </c>
      <c r="D6" s="758">
        <v>17</v>
      </c>
      <c r="E6" s="270">
        <f>SUM(B6:D6)</f>
        <v>117</v>
      </c>
      <c r="F6" s="214">
        <v>1081</v>
      </c>
      <c r="G6" s="457">
        <v>0.6</v>
      </c>
      <c r="H6" s="458">
        <v>0.2</v>
      </c>
      <c r="I6" s="763">
        <v>0.1</v>
      </c>
      <c r="J6" s="214">
        <v>2.2999999999999998</v>
      </c>
    </row>
    <row r="7" spans="1:10" x14ac:dyDescent="0.25">
      <c r="A7" s="218">
        <v>2023</v>
      </c>
      <c r="B7" s="167">
        <v>50</v>
      </c>
      <c r="C7" s="94">
        <v>61</v>
      </c>
      <c r="D7" s="94">
        <v>22</v>
      </c>
      <c r="E7" s="447">
        <f>SUM(B7:D7)</f>
        <v>133</v>
      </c>
      <c r="F7" s="168">
        <v>925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1545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1081</v>
      </c>
      <c r="C14" s="28"/>
      <c r="D14" s="28"/>
      <c r="F14" s="625" t="s">
        <v>1526</v>
      </c>
      <c r="G14" s="621">
        <f>IF(ISBLANK(B7),"",B7)</f>
        <v>50</v>
      </c>
      <c r="I14" s="625" t="s">
        <v>1529</v>
      </c>
      <c r="J14" s="621">
        <f>IF(ISBLANK(B7),"",B7)</f>
        <v>50</v>
      </c>
    </row>
    <row r="15" spans="1:10" x14ac:dyDescent="0.25">
      <c r="A15" s="624">
        <f t="shared" ref="A15" si="1">A7</f>
        <v>2023</v>
      </c>
      <c r="B15" s="623">
        <f t="shared" si="0"/>
        <v>925</v>
      </c>
      <c r="C15" s="28"/>
      <c r="D15" s="28"/>
      <c r="F15" s="626" t="s">
        <v>1527</v>
      </c>
      <c r="G15" s="622">
        <f>IF(ISBLANK(C7),"",C7)</f>
        <v>61</v>
      </c>
      <c r="I15" s="626" t="s">
        <v>1538</v>
      </c>
      <c r="J15" s="622">
        <f>IF(ISBLANK(C7),"",C7)</f>
        <v>61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22</v>
      </c>
      <c r="I16" s="627" t="s">
        <v>1539</v>
      </c>
      <c r="J16" s="623">
        <f>IF(ISBLANK(D7),"",D7)</f>
        <v>22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229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38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61</v>
      </c>
      <c r="C6" s="759"/>
      <c r="D6" s="759"/>
      <c r="E6" s="457">
        <v>11.4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41</v>
      </c>
      <c r="C7" s="759"/>
      <c r="D7" s="759"/>
      <c r="E7" s="457">
        <v>7.8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38</v>
      </c>
      <c r="C8" s="760"/>
      <c r="D8" s="760"/>
      <c r="E8" s="601">
        <v>7.8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61</v>
      </c>
      <c r="C16" s="755"/>
      <c r="I16" s="700">
        <f>A6</f>
        <v>2020</v>
      </c>
      <c r="J16" s="674">
        <f>IF(ISBLANK(E6),"",E6)</f>
        <v>11.4</v>
      </c>
      <c r="K16" s="756"/>
    </row>
    <row r="17" spans="1:10" x14ac:dyDescent="0.25">
      <c r="A17" s="701">
        <f>A7</f>
        <v>2021</v>
      </c>
      <c r="B17" s="853">
        <f>IF(ISBLANK(B7),"",B7)</f>
        <v>41</v>
      </c>
      <c r="C17" s="755"/>
      <c r="I17" s="701">
        <f>A7</f>
        <v>2021</v>
      </c>
      <c r="J17" s="853">
        <f>IF(ISBLANK(E7),"",E7)</f>
        <v>7.8</v>
      </c>
    </row>
    <row r="18" spans="1:10" x14ac:dyDescent="0.25">
      <c r="A18" s="702">
        <f>A8</f>
        <v>2022</v>
      </c>
      <c r="B18" s="676">
        <f>IF(ISBLANK(B8),"",B8)</f>
        <v>38</v>
      </c>
      <c r="C18" s="755"/>
      <c r="I18" s="702">
        <f>A8</f>
        <v>2022</v>
      </c>
      <c r="J18" s="676">
        <f>IF(ISBLANK(E8),"",E8)</f>
        <v>7.8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73</v>
      </c>
      <c r="D5" s="449">
        <f>IF(ISBLANK(B5),"",A5)</f>
        <v>2021</v>
      </c>
      <c r="E5" s="618">
        <f>IF(ISBLANK(B5),"",B5)</f>
        <v>73</v>
      </c>
      <c r="K5" s="217">
        <v>2020</v>
      </c>
      <c r="L5" s="655">
        <v>6.3</v>
      </c>
    </row>
    <row r="6" spans="1:12" x14ac:dyDescent="0.25">
      <c r="A6" s="229">
        <v>2022</v>
      </c>
      <c r="B6" s="602">
        <v>75</v>
      </c>
      <c r="D6" s="450">
        <f>IF(ISBLANK(B6),"",A6)</f>
        <v>2022</v>
      </c>
      <c r="E6" s="619">
        <f>IF(ISBLANK(B6),"",B6)</f>
        <v>75</v>
      </c>
      <c r="K6" s="286">
        <v>2021</v>
      </c>
      <c r="L6" s="657">
        <v>6.4</v>
      </c>
    </row>
    <row r="7" spans="1:12" x14ac:dyDescent="0.25">
      <c r="A7" s="123">
        <v>2023</v>
      </c>
      <c r="B7" s="617">
        <v>71</v>
      </c>
      <c r="D7" s="379">
        <f>IF(ISBLANK(B7),"",A7)</f>
        <v>2023</v>
      </c>
      <c r="E7" s="620">
        <f>IF(ISBLANK(B7),"",B7)</f>
        <v>71</v>
      </c>
      <c r="K7" s="219">
        <v>2022</v>
      </c>
      <c r="L7" s="617">
        <v>7.5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80</v>
      </c>
      <c r="C4" s="643">
        <v>132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107</v>
      </c>
      <c r="C5" s="602">
        <v>222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117</v>
      </c>
      <c r="C6" s="602">
        <v>229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</v>
      </c>
      <c r="C5" s="643">
        <v>3260</v>
      </c>
      <c r="D5" s="643">
        <v>269</v>
      </c>
      <c r="E5" s="869">
        <v>8.1999999999999993</v>
      </c>
      <c r="F5" s="1039">
        <v>7.4</v>
      </c>
      <c r="G5" s="1039">
        <v>8.9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>
        <v>3191</v>
      </c>
      <c r="D6" s="657">
        <v>257</v>
      </c>
      <c r="E6" s="657">
        <v>8</v>
      </c>
      <c r="F6" s="657">
        <v>8</v>
      </c>
      <c r="G6" s="657">
        <v>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16</v>
      </c>
      <c r="C7" s="617">
        <v>2990</v>
      </c>
      <c r="D7" s="617">
        <v>239</v>
      </c>
      <c r="E7" s="617">
        <v>7.9</v>
      </c>
      <c r="F7" s="617">
        <v>8</v>
      </c>
      <c r="G7" s="617">
        <v>7.9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10.7</v>
      </c>
      <c r="C4" s="655">
        <v>459</v>
      </c>
      <c r="D4" s="655">
        <v>6.5</v>
      </c>
      <c r="E4" s="655">
        <v>312</v>
      </c>
      <c r="F4" s="655">
        <v>0.6</v>
      </c>
      <c r="G4" s="655">
        <v>47</v>
      </c>
      <c r="H4" s="655">
        <v>4</v>
      </c>
      <c r="I4" s="655">
        <v>18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8.1999999999999993</v>
      </c>
      <c r="C5" s="602">
        <v>381</v>
      </c>
      <c r="D5" s="602">
        <v>5.7</v>
      </c>
      <c r="E5" s="602">
        <v>296</v>
      </c>
      <c r="F5" s="602">
        <v>0.6</v>
      </c>
      <c r="G5" s="602">
        <v>52</v>
      </c>
      <c r="H5" s="602">
        <v>3</v>
      </c>
      <c r="I5" s="602">
        <v>30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385</v>
      </c>
      <c r="D6" s="617"/>
      <c r="E6" s="617">
        <v>308</v>
      </c>
      <c r="F6" s="617"/>
      <c r="G6" s="617">
        <v>54</v>
      </c>
      <c r="H6" s="617">
        <v>1</v>
      </c>
      <c r="I6" s="617">
        <v>30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268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278</v>
      </c>
      <c r="C4" s="1006">
        <v>159</v>
      </c>
      <c r="D4" s="1006">
        <v>119</v>
      </c>
      <c r="E4" s="1005">
        <v>1147</v>
      </c>
      <c r="F4" s="1006">
        <v>602</v>
      </c>
      <c r="G4" s="1006">
        <v>545</v>
      </c>
      <c r="H4" s="1007">
        <v>5.3</v>
      </c>
      <c r="I4" s="1007">
        <v>21.8</v>
      </c>
      <c r="J4" s="1007">
        <v>-16.5</v>
      </c>
      <c r="K4" s="70">
        <v>629</v>
      </c>
      <c r="L4" s="55">
        <v>294</v>
      </c>
      <c r="M4" s="110">
        <v>335</v>
      </c>
      <c r="N4" s="55">
        <v>716</v>
      </c>
      <c r="O4" s="55">
        <v>331</v>
      </c>
      <c r="P4" s="110">
        <v>385</v>
      </c>
    </row>
    <row r="5" spans="1:17" x14ac:dyDescent="0.25">
      <c r="A5" s="286">
        <v>2021</v>
      </c>
      <c r="B5" s="1008">
        <v>313</v>
      </c>
      <c r="C5" s="1009">
        <v>151</v>
      </c>
      <c r="D5" s="1009">
        <v>162</v>
      </c>
      <c r="E5" s="1008">
        <v>1330</v>
      </c>
      <c r="F5" s="1009">
        <v>684</v>
      </c>
      <c r="G5" s="1009">
        <v>646</v>
      </c>
      <c r="H5" s="1010">
        <v>6.1</v>
      </c>
      <c r="I5" s="1010">
        <v>25.8</v>
      </c>
      <c r="J5" s="1010">
        <v>-19.7</v>
      </c>
      <c r="K5" s="212">
        <v>816</v>
      </c>
      <c r="L5" s="58">
        <v>372</v>
      </c>
      <c r="M5" s="160">
        <v>444</v>
      </c>
      <c r="N5" s="58">
        <v>903</v>
      </c>
      <c r="O5" s="58">
        <v>402</v>
      </c>
      <c r="P5" s="160">
        <v>501</v>
      </c>
    </row>
    <row r="6" spans="1:17" x14ac:dyDescent="0.25">
      <c r="A6" s="219">
        <v>2022</v>
      </c>
      <c r="B6" s="1011">
        <v>327</v>
      </c>
      <c r="C6" s="1012">
        <v>153</v>
      </c>
      <c r="D6" s="1012">
        <v>174</v>
      </c>
      <c r="E6" s="1011">
        <v>1106</v>
      </c>
      <c r="F6" s="1012">
        <v>572</v>
      </c>
      <c r="G6" s="1012">
        <v>534</v>
      </c>
      <c r="H6" s="1013">
        <v>6.8</v>
      </c>
      <c r="I6" s="1013">
        <v>22.9</v>
      </c>
      <c r="J6" s="1013">
        <v>-16.100000000000001</v>
      </c>
      <c r="K6" s="1014">
        <v>784</v>
      </c>
      <c r="L6" s="1015">
        <v>339</v>
      </c>
      <c r="M6" s="1016">
        <v>445</v>
      </c>
      <c r="N6" s="1015">
        <v>850</v>
      </c>
      <c r="O6" s="1015">
        <v>379</v>
      </c>
      <c r="P6" s="1016">
        <v>471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119</v>
      </c>
      <c r="C13" s="319">
        <f>IF(ISBLANK(C4),"",C4)</f>
        <v>159</v>
      </c>
      <c r="D13" s="364"/>
      <c r="E13" s="322">
        <f>A4</f>
        <v>2020</v>
      </c>
      <c r="F13" s="319">
        <f>IF(ISBLANK(G4),"",G4)</f>
        <v>545</v>
      </c>
      <c r="G13" s="319">
        <f>IF(ISBLANK(F4),"",F4)</f>
        <v>602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162</v>
      </c>
      <c r="C14" s="320">
        <f t="shared" ref="C14:C15" si="2">IF(ISBLANK(C5),"",C5)</f>
        <v>151</v>
      </c>
      <c r="D14" s="364"/>
      <c r="E14" s="323">
        <f t="shared" ref="E14:E15" si="3">A5</f>
        <v>2021</v>
      </c>
      <c r="F14" s="320">
        <f t="shared" ref="F14:F15" si="4">IF(ISBLANK(G5),"",G5)</f>
        <v>646</v>
      </c>
      <c r="G14" s="320">
        <f t="shared" ref="G14:G15" si="5">IF(ISBLANK(F5),"",F5)</f>
        <v>684</v>
      </c>
      <c r="H14" s="389"/>
      <c r="I14" s="389"/>
      <c r="J14" s="48"/>
      <c r="K14" s="325" t="s">
        <v>536</v>
      </c>
      <c r="L14" s="328">
        <f>IF(ISBLANK(K4),"",K4)</f>
        <v>629</v>
      </c>
      <c r="M14" s="328">
        <f>IF(ISBLANK(K5),"",K5)</f>
        <v>816</v>
      </c>
      <c r="N14" s="328">
        <f>IF(ISBLANK(K6),"",K6)</f>
        <v>784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174</v>
      </c>
      <c r="C15" s="321">
        <f t="shared" si="2"/>
        <v>153</v>
      </c>
      <c r="E15" s="324">
        <f t="shared" si="3"/>
        <v>2022</v>
      </c>
      <c r="F15" s="321">
        <f t="shared" si="4"/>
        <v>534</v>
      </c>
      <c r="G15" s="321">
        <f t="shared" si="5"/>
        <v>572</v>
      </c>
      <c r="H15" s="211"/>
      <c r="I15" s="211"/>
      <c r="J15" s="28"/>
      <c r="K15" s="326" t="s">
        <v>535</v>
      </c>
      <c r="L15" s="329">
        <f>IF(ISBLANK(N4),"",N4)</f>
        <v>716</v>
      </c>
      <c r="M15" s="329">
        <f>IF(ISBLANK(N5),"",N5)</f>
        <v>903</v>
      </c>
      <c r="N15" s="329">
        <f>IF(ISBLANK(N6),"",N6)</f>
        <v>850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629</v>
      </c>
      <c r="M19" s="328">
        <f>IF(ISBLANK(K5),"",K5)</f>
        <v>816</v>
      </c>
      <c r="N19" s="328">
        <f>IF(ISBLANK(K6),"",K6)</f>
        <v>784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716</v>
      </c>
      <c r="M20" s="329">
        <f>IF(ISBLANK(N5),"",N5)</f>
        <v>903</v>
      </c>
      <c r="N20" s="329">
        <f>IF(ISBLANK(N6),"",N6)</f>
        <v>850</v>
      </c>
      <c r="O20" s="364"/>
    </row>
    <row r="21" spans="1:15" x14ac:dyDescent="0.25">
      <c r="A21" s="322">
        <f>A4</f>
        <v>2020</v>
      </c>
      <c r="B21" s="319">
        <f>IF(ISBLANK(D4),"",D4)</f>
        <v>119</v>
      </c>
      <c r="C21" s="319">
        <f>IF(ISBLANK(C4),"",C4)</f>
        <v>159</v>
      </c>
      <c r="E21" s="322">
        <f>A4</f>
        <v>2020</v>
      </c>
      <c r="F21" s="319">
        <f>IF(ISBLANK(G4),"",G4)</f>
        <v>545</v>
      </c>
      <c r="G21" s="319">
        <f>IF(ISBLANK(F4),"",F4)</f>
        <v>602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162</v>
      </c>
      <c r="C22" s="320">
        <f t="shared" ref="C22:C23" si="8">IF(ISBLANK(C5),"",C5)</f>
        <v>151</v>
      </c>
      <c r="E22" s="323">
        <f t="shared" ref="E22:E23" si="9">A5</f>
        <v>2021</v>
      </c>
      <c r="F22" s="320">
        <f t="shared" ref="F22:F23" si="10">IF(ISBLANK(G5),"",G5)</f>
        <v>646</v>
      </c>
      <c r="G22" s="320">
        <f t="shared" ref="G22:G23" si="11">IF(ISBLANK(F5),"",F5)</f>
        <v>684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174</v>
      </c>
      <c r="C23" s="321">
        <f t="shared" si="8"/>
        <v>153</v>
      </c>
      <c r="E23" s="324">
        <f t="shared" si="9"/>
        <v>2022</v>
      </c>
      <c r="F23" s="321">
        <f t="shared" si="10"/>
        <v>534</v>
      </c>
      <c r="G23" s="321">
        <f t="shared" si="11"/>
        <v>572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17</v>
      </c>
      <c r="C5" s="611"/>
      <c r="D5" s="611"/>
      <c r="E5" s="599">
        <v>58</v>
      </c>
      <c r="F5" s="616"/>
      <c r="G5" s="945"/>
      <c r="H5" s="599">
        <v>262</v>
      </c>
      <c r="I5" s="616">
        <v>73</v>
      </c>
      <c r="J5" s="616">
        <v>189</v>
      </c>
      <c r="K5" s="616"/>
      <c r="L5" s="945"/>
    </row>
    <row r="6" spans="1:12" x14ac:dyDescent="0.25">
      <c r="A6" s="286">
        <v>2021</v>
      </c>
      <c r="B6" s="601">
        <v>12</v>
      </c>
      <c r="C6" s="612"/>
      <c r="D6" s="612"/>
      <c r="E6" s="1034">
        <v>65</v>
      </c>
      <c r="F6" s="1028"/>
      <c r="G6" s="980"/>
      <c r="H6" s="1034">
        <v>283</v>
      </c>
      <c r="I6" s="1028">
        <v>81</v>
      </c>
      <c r="J6" s="1028">
        <v>202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57</v>
      </c>
      <c r="F7" s="1028"/>
      <c r="G7" s="980"/>
      <c r="H7" s="1034">
        <v>268</v>
      </c>
      <c r="I7" s="1028">
        <v>73</v>
      </c>
      <c r="J7" s="1028">
        <v>195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73</v>
      </c>
    </row>
    <row r="15" spans="1:12" ht="30" x14ac:dyDescent="0.25">
      <c r="A15" s="833" t="s">
        <v>1543</v>
      </c>
      <c r="B15" s="623">
        <f>IF(ISBLANK(J7),"",J7)</f>
        <v>195</v>
      </c>
    </row>
    <row r="17" spans="1:2" x14ac:dyDescent="0.25">
      <c r="A17" s="625" t="s">
        <v>1540</v>
      </c>
      <c r="B17" s="621">
        <f>IF(ISBLANK(I7),"",I7)</f>
        <v>73</v>
      </c>
    </row>
    <row r="18" spans="1:2" x14ac:dyDescent="0.25">
      <c r="A18" s="627" t="s">
        <v>1541</v>
      </c>
      <c r="B18" s="623">
        <f>IF(ISBLANK(J7),"",J7)</f>
        <v>195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43.3</v>
      </c>
      <c r="C4" s="55">
        <v>2017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32</v>
      </c>
      <c r="C5" s="61">
        <v>2017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/>
      <c r="C6" s="614"/>
    </row>
    <row r="7" spans="1:6" x14ac:dyDescent="0.25">
      <c r="A7" s="286">
        <v>2013</v>
      </c>
      <c r="B7" s="614">
        <v>51.8</v>
      </c>
      <c r="C7" s="614">
        <v>32</v>
      </c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/>
      <c r="C10" s="614"/>
    </row>
    <row r="11" spans="1:6" x14ac:dyDescent="0.25">
      <c r="A11" s="218">
        <v>2017</v>
      </c>
      <c r="B11" s="644">
        <v>43.3</v>
      </c>
      <c r="C11" s="644">
        <v>32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/>
      <c r="C14" s="73"/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464.11200000000002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437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20300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134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12944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30172.95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0.8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470.43</v>
      </c>
      <c r="C5" s="611">
        <v>379.90100000000001</v>
      </c>
      <c r="D5" s="751">
        <v>13929</v>
      </c>
      <c r="E5" s="751">
        <v>27</v>
      </c>
      <c r="G5" s="358">
        <v>2014</v>
      </c>
      <c r="H5" s="70">
        <v>29900.78</v>
      </c>
      <c r="I5" s="55">
        <v>25587.119999999999</v>
      </c>
      <c r="J5" s="55">
        <v>4313.66</v>
      </c>
      <c r="K5" s="71">
        <v>28</v>
      </c>
    </row>
    <row r="6" spans="1:12" x14ac:dyDescent="0.25">
      <c r="A6" s="286">
        <v>2021</v>
      </c>
      <c r="B6" s="601">
        <v>470.43</v>
      </c>
      <c r="C6" s="612">
        <v>375.221</v>
      </c>
      <c r="D6" s="959">
        <v>12650</v>
      </c>
      <c r="E6" s="959">
        <v>25</v>
      </c>
      <c r="G6" s="480">
        <v>2017</v>
      </c>
      <c r="H6" s="212">
        <v>29900.720000000001</v>
      </c>
      <c r="I6" s="58">
        <v>25587.02</v>
      </c>
      <c r="J6" s="58">
        <v>4313.7</v>
      </c>
      <c r="K6" s="214">
        <v>28</v>
      </c>
    </row>
    <row r="7" spans="1:12" x14ac:dyDescent="0.25">
      <c r="A7" s="218">
        <v>2022</v>
      </c>
      <c r="B7" s="601">
        <v>464.11200000000002</v>
      </c>
      <c r="C7" s="612">
        <v>379.90300000000002</v>
      </c>
      <c r="D7" s="959">
        <v>11892</v>
      </c>
      <c r="E7" s="959">
        <v>25</v>
      </c>
      <c r="G7" s="482">
        <v>2020</v>
      </c>
      <c r="H7" s="72">
        <v>30172.95</v>
      </c>
      <c r="I7" s="61">
        <v>25937.02</v>
      </c>
      <c r="J7" s="61">
        <v>4235.93</v>
      </c>
      <c r="K7" s="73">
        <v>28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379.90300000000002</v>
      </c>
      <c r="D14" s="631">
        <f>A5</f>
        <v>2020</v>
      </c>
      <c r="E14" s="625">
        <f>IF(ISBLANK(D5),"",D5)</f>
        <v>13929</v>
      </c>
      <c r="F14" s="211"/>
      <c r="G14" s="634" t="s">
        <v>925</v>
      </c>
      <c r="H14" s="621">
        <f>IF(ISBLANK(J7),"",J7)</f>
        <v>4235.93</v>
      </c>
      <c r="I14" s="211"/>
      <c r="J14" s="211"/>
    </row>
    <row r="15" spans="1:12" x14ac:dyDescent="0.25">
      <c r="A15" s="870" t="s">
        <v>16</v>
      </c>
      <c r="B15" s="630">
        <f>IF(ISBLANK(B7),"",B7)</f>
        <v>464.11200000000002</v>
      </c>
      <c r="D15" s="632">
        <f t="shared" ref="D15:D16" si="0">A6</f>
        <v>2021</v>
      </c>
      <c r="E15" s="626">
        <f>IF(ISBLANK(D6),"",D6)</f>
        <v>12650</v>
      </c>
      <c r="F15" s="211"/>
      <c r="G15" s="635" t="s">
        <v>926</v>
      </c>
      <c r="H15" s="623">
        <f>IF(ISBLANK(I7),"",I7)</f>
        <v>25937.02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11892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379.90300000000002</v>
      </c>
      <c r="F19" s="253"/>
      <c r="G19" s="634" t="s">
        <v>529</v>
      </c>
      <c r="H19" s="621">
        <f>IF(ISBLANK(J7),"",J7)</f>
        <v>4235.93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464.11200000000002</v>
      </c>
      <c r="F20" s="253"/>
      <c r="G20" s="635" t="s">
        <v>528</v>
      </c>
      <c r="H20" s="623">
        <f>IF(ISBLANK(I7),"",I7)</f>
        <v>25937.02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0.9</v>
      </c>
      <c r="C5" s="1092">
        <v>20300</v>
      </c>
      <c r="D5" s="1093">
        <v>437</v>
      </c>
      <c r="E5" s="1092">
        <v>12458</v>
      </c>
      <c r="F5" s="1093">
        <v>134</v>
      </c>
    </row>
    <row r="6" spans="1:9" x14ac:dyDescent="0.25">
      <c r="A6" s="218">
        <v>2021</v>
      </c>
      <c r="B6" s="1092">
        <v>1.3</v>
      </c>
      <c r="C6" s="1092">
        <v>20300</v>
      </c>
      <c r="D6" s="1093">
        <v>437</v>
      </c>
      <c r="E6" s="1092">
        <v>12775</v>
      </c>
      <c r="F6" s="1093">
        <v>134</v>
      </c>
    </row>
    <row r="7" spans="1:9" x14ac:dyDescent="0.25">
      <c r="A7" s="219">
        <v>2022</v>
      </c>
      <c r="B7" s="73">
        <v>0.8</v>
      </c>
      <c r="C7" s="73">
        <v>20300</v>
      </c>
      <c r="D7" s="73">
        <v>437</v>
      </c>
      <c r="E7" s="73">
        <v>12944</v>
      </c>
      <c r="F7" s="73">
        <v>134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13197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9051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4146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37991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27515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10476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9347</v>
      </c>
      <c r="C5" s="458">
        <v>7386</v>
      </c>
      <c r="D5" s="458">
        <v>1961</v>
      </c>
      <c r="E5" s="457">
        <v>42452</v>
      </c>
      <c r="F5" s="458">
        <v>23481</v>
      </c>
      <c r="G5" s="458">
        <v>18971</v>
      </c>
      <c r="H5" s="457">
        <v>3.2</v>
      </c>
      <c r="I5" s="763">
        <v>9.6999999999999993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11790</v>
      </c>
      <c r="C6" s="458">
        <v>10215</v>
      </c>
      <c r="D6" s="458">
        <v>1575</v>
      </c>
      <c r="E6" s="457">
        <v>38074</v>
      </c>
      <c r="F6" s="458">
        <v>34800</v>
      </c>
      <c r="G6" s="458">
        <v>3274</v>
      </c>
      <c r="H6" s="457">
        <v>3.4</v>
      </c>
      <c r="I6" s="763">
        <v>2.1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13197</v>
      </c>
      <c r="C7" s="612">
        <v>9051</v>
      </c>
      <c r="D7" s="612">
        <v>4146</v>
      </c>
      <c r="E7" s="601">
        <v>37991</v>
      </c>
      <c r="F7" s="612">
        <v>27515</v>
      </c>
      <c r="G7" s="612">
        <v>10476</v>
      </c>
      <c r="H7" s="947">
        <v>3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9347</v>
      </c>
      <c r="C14" s="674">
        <f t="shared" ref="C14:D14" si="0">IF(ISBLANK(C5),"",C5)</f>
        <v>7386</v>
      </c>
      <c r="D14" s="669">
        <f t="shared" si="0"/>
        <v>1961</v>
      </c>
      <c r="F14" s="884">
        <f>A5</f>
        <v>2020</v>
      </c>
      <c r="G14" s="674">
        <f>IF(ISBLANK(E5),"",E5)</f>
        <v>42452</v>
      </c>
      <c r="H14" s="674">
        <f t="shared" ref="H14:I16" si="1">IF(ISBLANK(F5),"",F5)</f>
        <v>23481</v>
      </c>
      <c r="I14" s="669">
        <f t="shared" si="1"/>
        <v>18971</v>
      </c>
      <c r="J14" s="756"/>
      <c r="K14" s="884">
        <f>A5</f>
        <v>2020</v>
      </c>
      <c r="L14" s="674">
        <f>IF(ISBLANK(H5),"",H5)</f>
        <v>3.2</v>
      </c>
      <c r="M14" s="669">
        <f>IF(ISBLANK(I5),"",I5)</f>
        <v>9.6999999999999993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11790</v>
      </c>
      <c r="C15" s="879">
        <f t="shared" si="3"/>
        <v>10215</v>
      </c>
      <c r="D15" s="886">
        <f t="shared" si="3"/>
        <v>1575</v>
      </c>
      <c r="F15" s="890">
        <f t="shared" ref="F15:F16" si="4">A6</f>
        <v>2021</v>
      </c>
      <c r="G15" s="853">
        <f t="shared" ref="G15:G16" si="5">IF(ISBLANK(E6),"",E6)</f>
        <v>38074</v>
      </c>
      <c r="H15" s="853">
        <f t="shared" si="1"/>
        <v>34800</v>
      </c>
      <c r="I15" s="670">
        <f t="shared" si="1"/>
        <v>3274</v>
      </c>
      <c r="J15" s="211"/>
      <c r="K15" s="890">
        <f t="shared" ref="K15:K16" si="6">A6</f>
        <v>2021</v>
      </c>
      <c r="L15" s="853">
        <f t="shared" ref="L15:M16" si="7">IF(ISBLANK(H6),"",H6)</f>
        <v>3.4</v>
      </c>
      <c r="M15" s="670">
        <f t="shared" si="7"/>
        <v>2.1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13197</v>
      </c>
      <c r="C16" s="888">
        <f t="shared" si="3"/>
        <v>9051</v>
      </c>
      <c r="D16" s="889">
        <f t="shared" si="3"/>
        <v>4146</v>
      </c>
      <c r="F16" s="891">
        <f t="shared" si="4"/>
        <v>2022</v>
      </c>
      <c r="G16" s="676">
        <f t="shared" si="5"/>
        <v>37991</v>
      </c>
      <c r="H16" s="676">
        <f t="shared" si="1"/>
        <v>27515</v>
      </c>
      <c r="I16" s="671">
        <f t="shared" si="1"/>
        <v>10476</v>
      </c>
      <c r="J16" s="211"/>
      <c r="K16" s="891">
        <f t="shared" si="6"/>
        <v>2022</v>
      </c>
      <c r="L16" s="676">
        <f t="shared" si="7"/>
        <v>3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9347</v>
      </c>
      <c r="C22" s="674">
        <f t="shared" ref="C22:D22" si="8">IF(ISBLANK(C5),"",C5)</f>
        <v>7386</v>
      </c>
      <c r="D22" s="669">
        <f t="shared" si="8"/>
        <v>1961</v>
      </c>
      <c r="F22" s="884">
        <f>A5</f>
        <v>2020</v>
      </c>
      <c r="G22" s="674">
        <f>IF(ISBLANK(E5),"",E5)</f>
        <v>42452</v>
      </c>
      <c r="H22" s="674">
        <f t="shared" ref="H22:I24" si="9">IF(ISBLANK(F5),"",F5)</f>
        <v>23481</v>
      </c>
      <c r="I22" s="669">
        <f t="shared" si="9"/>
        <v>18971</v>
      </c>
      <c r="J22" s="756"/>
      <c r="K22" s="884">
        <f>A5</f>
        <v>2020</v>
      </c>
      <c r="L22" s="674">
        <f>IF(ISBLANK(H5),"",H5)</f>
        <v>3.2</v>
      </c>
      <c r="M22" s="669">
        <f>IF(ISBLANK(I5),"",I5)</f>
        <v>9.6999999999999993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11790</v>
      </c>
      <c r="C23" s="853">
        <f t="shared" si="11"/>
        <v>10215</v>
      </c>
      <c r="D23" s="670">
        <f t="shared" si="11"/>
        <v>1575</v>
      </c>
      <c r="F23" s="890">
        <f t="shared" ref="F23:F24" si="12">A6</f>
        <v>2021</v>
      </c>
      <c r="G23" s="853">
        <f t="shared" ref="G23:G24" si="13">IF(ISBLANK(E6),"",E6)</f>
        <v>38074</v>
      </c>
      <c r="H23" s="853">
        <f t="shared" si="9"/>
        <v>34800</v>
      </c>
      <c r="I23" s="670">
        <f t="shared" si="9"/>
        <v>3274</v>
      </c>
      <c r="J23" s="211"/>
      <c r="K23" s="890">
        <f t="shared" ref="K23:K24" si="14">A6</f>
        <v>2021</v>
      </c>
      <c r="L23" s="853">
        <f t="shared" ref="L23:M24" si="15">IF(ISBLANK(H6),"",H6)</f>
        <v>3.4</v>
      </c>
      <c r="M23" s="670">
        <f t="shared" si="15"/>
        <v>2.1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13197</v>
      </c>
      <c r="C24" s="676">
        <f t="shared" si="11"/>
        <v>9051</v>
      </c>
      <c r="D24" s="671">
        <f t="shared" si="11"/>
        <v>4146</v>
      </c>
      <c r="F24" s="891">
        <f t="shared" si="12"/>
        <v>2022</v>
      </c>
      <c r="G24" s="676">
        <f t="shared" si="13"/>
        <v>37991</v>
      </c>
      <c r="H24" s="676">
        <f t="shared" si="9"/>
        <v>27515</v>
      </c>
      <c r="I24" s="671">
        <f t="shared" si="9"/>
        <v>10476</v>
      </c>
      <c r="J24" s="211"/>
      <c r="K24" s="891">
        <f t="shared" si="14"/>
        <v>2022</v>
      </c>
      <c r="L24" s="676">
        <f t="shared" si="15"/>
        <v>3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135</v>
      </c>
      <c r="C3" s="71">
        <v>98</v>
      </c>
      <c r="D3" s="71">
        <v>15</v>
      </c>
      <c r="F3" s="105" t="s">
        <v>537</v>
      </c>
      <c r="G3" s="97">
        <f>IF(ISBLANK(B3),"",B3)</f>
        <v>135</v>
      </c>
      <c r="H3" s="97">
        <f>IF(ISBLANK(B4),"",B4)</f>
        <v>210</v>
      </c>
      <c r="I3" s="97">
        <f>IF(ISBLANK(B5),"",B5)</f>
        <v>189</v>
      </c>
      <c r="J3" s="365"/>
    </row>
    <row r="4" spans="1:12" x14ac:dyDescent="0.25">
      <c r="A4" s="286">
        <v>2021</v>
      </c>
      <c r="B4" s="214">
        <v>210</v>
      </c>
      <c r="C4" s="214">
        <v>96</v>
      </c>
      <c r="D4" s="214">
        <v>13.7</v>
      </c>
      <c r="F4" s="130" t="s">
        <v>538</v>
      </c>
      <c r="G4" s="98">
        <f>IF(ISBLANK(C3),"",C3)</f>
        <v>98</v>
      </c>
      <c r="H4" s="98">
        <f>IF(ISBLANK(C4),"",C4)</f>
        <v>96</v>
      </c>
      <c r="I4" s="98">
        <f>IF(ISBLANK(C5),"",C5)</f>
        <v>126</v>
      </c>
      <c r="J4" s="365"/>
    </row>
    <row r="5" spans="1:12" x14ac:dyDescent="0.25">
      <c r="A5" s="218">
        <v>2022</v>
      </c>
      <c r="B5" s="168">
        <v>189</v>
      </c>
      <c r="C5" s="168">
        <v>126</v>
      </c>
      <c r="D5" s="168">
        <v>12.9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135</v>
      </c>
      <c r="H8" s="97">
        <f>IF(ISBLANK(B4),"",B4)</f>
        <v>210</v>
      </c>
      <c r="I8" s="97">
        <f>IF(ISBLANK(B5),"",B5)</f>
        <v>189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98</v>
      </c>
      <c r="H9" s="98">
        <f>IF(ISBLANK(C4),"",C4)</f>
        <v>96</v>
      </c>
      <c r="I9" s="98">
        <f>IF(ISBLANK(C5),"",C5)</f>
        <v>126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13.7</v>
      </c>
      <c r="I13" s="132">
        <f>IF(ISBLANK(D5),"",D5)</f>
        <v>12.9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773</v>
      </c>
      <c r="C4" s="110">
        <v>777</v>
      </c>
      <c r="E4" s="29" t="s">
        <v>540</v>
      </c>
      <c r="F4" s="163">
        <f>B4/($B$22+$C$22)*100</f>
        <v>1.6016741950188553</v>
      </c>
      <c r="G4" s="163">
        <f>C4/($B$22+$C$22)*100</f>
        <v>1.609962289171605</v>
      </c>
      <c r="J4" s="29" t="s">
        <v>540</v>
      </c>
      <c r="K4" s="163">
        <f>G4</f>
        <v>1.609962289171605</v>
      </c>
    </row>
    <row r="5" spans="1:11" x14ac:dyDescent="0.25">
      <c r="A5" s="202" t="s">
        <v>541</v>
      </c>
      <c r="B5" s="212">
        <v>895</v>
      </c>
      <c r="C5" s="160">
        <v>953</v>
      </c>
      <c r="E5" s="29" t="s">
        <v>541</v>
      </c>
      <c r="F5" s="163">
        <f t="shared" ref="F5:G21" si="0">B5/($B$22+$C$22)*100</f>
        <v>1.8544610666777175</v>
      </c>
      <c r="G5" s="163">
        <f t="shared" si="0"/>
        <v>1.9746384318925863</v>
      </c>
      <c r="J5" s="29" t="s">
        <v>541</v>
      </c>
      <c r="K5" s="163">
        <f t="shared" ref="K5:K21" si="1">G5</f>
        <v>1.9746384318925863</v>
      </c>
    </row>
    <row r="6" spans="1:11" x14ac:dyDescent="0.25">
      <c r="A6" s="202" t="s">
        <v>542</v>
      </c>
      <c r="B6" s="212">
        <v>940</v>
      </c>
      <c r="C6" s="160">
        <v>1073</v>
      </c>
      <c r="E6" s="29" t="s">
        <v>542</v>
      </c>
      <c r="F6" s="163">
        <f t="shared" si="0"/>
        <v>1.9477021258961502</v>
      </c>
      <c r="G6" s="163">
        <f t="shared" si="0"/>
        <v>2.2232812564750737</v>
      </c>
      <c r="J6" s="29" t="s">
        <v>542</v>
      </c>
      <c r="K6" s="163">
        <f t="shared" si="1"/>
        <v>2.2232812564750737</v>
      </c>
    </row>
    <row r="7" spans="1:11" x14ac:dyDescent="0.25">
      <c r="A7" s="202" t="s">
        <v>543</v>
      </c>
      <c r="B7" s="212">
        <v>1055</v>
      </c>
      <c r="C7" s="160">
        <v>1157</v>
      </c>
      <c r="E7" s="29" t="s">
        <v>543</v>
      </c>
      <c r="F7" s="163">
        <f t="shared" si="0"/>
        <v>2.1859848327877005</v>
      </c>
      <c r="G7" s="163">
        <f t="shared" si="0"/>
        <v>2.3973312336828148</v>
      </c>
      <c r="J7" s="29" t="s">
        <v>543</v>
      </c>
      <c r="K7" s="163">
        <f t="shared" si="1"/>
        <v>2.3973312336828148</v>
      </c>
    </row>
    <row r="8" spans="1:11" x14ac:dyDescent="0.25">
      <c r="A8" s="202" t="s">
        <v>544</v>
      </c>
      <c r="B8" s="212">
        <v>988</v>
      </c>
      <c r="C8" s="160">
        <v>1084</v>
      </c>
      <c r="E8" s="29" t="s">
        <v>544</v>
      </c>
      <c r="F8" s="163">
        <f t="shared" si="0"/>
        <v>2.0471592557291451</v>
      </c>
      <c r="G8" s="163">
        <f t="shared" si="0"/>
        <v>2.2460735153951346</v>
      </c>
      <c r="J8" s="29" t="s">
        <v>544</v>
      </c>
      <c r="K8" s="163">
        <f t="shared" si="1"/>
        <v>2.2460735153951346</v>
      </c>
    </row>
    <row r="9" spans="1:11" x14ac:dyDescent="0.25">
      <c r="A9" s="202" t="s">
        <v>545</v>
      </c>
      <c r="B9" s="212">
        <v>1072</v>
      </c>
      <c r="C9" s="160">
        <v>1192</v>
      </c>
      <c r="E9" s="29" t="s">
        <v>545</v>
      </c>
      <c r="F9" s="163">
        <f t="shared" si="0"/>
        <v>2.2212092329368862</v>
      </c>
      <c r="G9" s="163">
        <f t="shared" si="0"/>
        <v>2.4698520575193736</v>
      </c>
      <c r="J9" s="29" t="s">
        <v>545</v>
      </c>
      <c r="K9" s="163">
        <f t="shared" si="1"/>
        <v>2.4698520575193736</v>
      </c>
    </row>
    <row r="10" spans="1:11" x14ac:dyDescent="0.25">
      <c r="A10" s="202" t="s">
        <v>546</v>
      </c>
      <c r="B10" s="212">
        <v>1151</v>
      </c>
      <c r="C10" s="160">
        <v>1258</v>
      </c>
      <c r="E10" s="29" t="s">
        <v>546</v>
      </c>
      <c r="F10" s="163">
        <f t="shared" si="0"/>
        <v>2.3848990924536904</v>
      </c>
      <c r="G10" s="163">
        <f t="shared" si="0"/>
        <v>2.6066056110397415</v>
      </c>
      <c r="J10" s="29" t="s">
        <v>546</v>
      </c>
      <c r="K10" s="163">
        <f t="shared" si="1"/>
        <v>2.6066056110397415</v>
      </c>
    </row>
    <row r="11" spans="1:11" x14ac:dyDescent="0.25">
      <c r="A11" s="202" t="s">
        <v>547</v>
      </c>
      <c r="B11" s="212">
        <v>1333</v>
      </c>
      <c r="C11" s="160">
        <v>1461</v>
      </c>
      <c r="E11" s="29" t="s">
        <v>547</v>
      </c>
      <c r="F11" s="163">
        <f t="shared" si="0"/>
        <v>2.7620073764037958</v>
      </c>
      <c r="G11" s="163">
        <f t="shared" si="0"/>
        <v>3.0272263892917826</v>
      </c>
      <c r="J11" s="29" t="s">
        <v>547</v>
      </c>
      <c r="K11" s="163">
        <f t="shared" si="1"/>
        <v>3.0272263892917826</v>
      </c>
    </row>
    <row r="12" spans="1:11" x14ac:dyDescent="0.25">
      <c r="A12" s="202" t="s">
        <v>548</v>
      </c>
      <c r="B12" s="212">
        <v>1484</v>
      </c>
      <c r="C12" s="160">
        <v>1628</v>
      </c>
      <c r="E12" s="29" t="s">
        <v>548</v>
      </c>
      <c r="F12" s="163">
        <f t="shared" si="0"/>
        <v>3.0748829306700922</v>
      </c>
      <c r="G12" s="163">
        <f t="shared" si="0"/>
        <v>3.3732543201690772</v>
      </c>
      <c r="J12" s="29" t="s">
        <v>548</v>
      </c>
      <c r="K12" s="163">
        <f t="shared" si="1"/>
        <v>3.3732543201690772</v>
      </c>
    </row>
    <row r="13" spans="1:11" x14ac:dyDescent="0.25">
      <c r="A13" s="202" t="s">
        <v>549</v>
      </c>
      <c r="B13" s="212">
        <v>1670</v>
      </c>
      <c r="C13" s="160">
        <v>1682</v>
      </c>
      <c r="E13" s="29" t="s">
        <v>549</v>
      </c>
      <c r="F13" s="163">
        <f t="shared" si="0"/>
        <v>3.4602793087729475</v>
      </c>
      <c r="G13" s="163">
        <f t="shared" si="0"/>
        <v>3.4851435912311963</v>
      </c>
      <c r="J13" s="29" t="s">
        <v>549</v>
      </c>
      <c r="K13" s="163">
        <f t="shared" si="1"/>
        <v>3.4851435912311963</v>
      </c>
    </row>
    <row r="14" spans="1:11" x14ac:dyDescent="0.25">
      <c r="A14" s="202" t="s">
        <v>550</v>
      </c>
      <c r="B14" s="212">
        <v>1697</v>
      </c>
      <c r="C14" s="160">
        <v>1688</v>
      </c>
      <c r="E14" s="29" t="s">
        <v>550</v>
      </c>
      <c r="F14" s="163">
        <f t="shared" si="0"/>
        <v>3.5162239443040075</v>
      </c>
      <c r="G14" s="163">
        <f t="shared" si="0"/>
        <v>3.4975757324603207</v>
      </c>
      <c r="J14" s="29" t="s">
        <v>550</v>
      </c>
      <c r="K14" s="163">
        <f t="shared" si="1"/>
        <v>3.4975757324603207</v>
      </c>
    </row>
    <row r="15" spans="1:11" x14ac:dyDescent="0.25">
      <c r="A15" s="202" t="s">
        <v>551</v>
      </c>
      <c r="B15" s="212">
        <v>1690</v>
      </c>
      <c r="C15" s="160">
        <v>1627</v>
      </c>
      <c r="E15" s="29" t="s">
        <v>551</v>
      </c>
      <c r="F15" s="163">
        <f t="shared" si="0"/>
        <v>3.5017197795366952</v>
      </c>
      <c r="G15" s="163">
        <f t="shared" si="0"/>
        <v>3.3711822966308898</v>
      </c>
      <c r="J15" s="29" t="s">
        <v>551</v>
      </c>
      <c r="K15" s="163">
        <f t="shared" si="1"/>
        <v>3.3711822966308898</v>
      </c>
    </row>
    <row r="16" spans="1:11" x14ac:dyDescent="0.25">
      <c r="A16" s="202" t="s">
        <v>552</v>
      </c>
      <c r="B16" s="212">
        <v>2033</v>
      </c>
      <c r="C16" s="160">
        <v>1854</v>
      </c>
      <c r="E16" s="29" t="s">
        <v>552</v>
      </c>
      <c r="F16" s="163">
        <f t="shared" si="0"/>
        <v>4.2124238531349718</v>
      </c>
      <c r="G16" s="163">
        <f t="shared" si="0"/>
        <v>3.8415316397994284</v>
      </c>
      <c r="J16" s="29" t="s">
        <v>552</v>
      </c>
      <c r="K16" s="163">
        <f t="shared" si="1"/>
        <v>3.8415316397994284</v>
      </c>
    </row>
    <row r="17" spans="1:11" x14ac:dyDescent="0.25">
      <c r="A17" s="202" t="s">
        <v>553</v>
      </c>
      <c r="B17" s="212">
        <v>2296</v>
      </c>
      <c r="C17" s="160">
        <v>1955</v>
      </c>
      <c r="E17" s="29" t="s">
        <v>553</v>
      </c>
      <c r="F17" s="163">
        <f t="shared" si="0"/>
        <v>4.7573660436782568</v>
      </c>
      <c r="G17" s="163">
        <f t="shared" si="0"/>
        <v>4.0508060171563542</v>
      </c>
      <c r="J17" s="29" t="s">
        <v>553</v>
      </c>
      <c r="K17" s="163">
        <f t="shared" si="1"/>
        <v>4.0508060171563542</v>
      </c>
    </row>
    <row r="18" spans="1:11" x14ac:dyDescent="0.25">
      <c r="A18" s="202" t="s">
        <v>554</v>
      </c>
      <c r="B18" s="212">
        <v>2402</v>
      </c>
      <c r="C18" s="160">
        <v>1838</v>
      </c>
      <c r="E18" s="29" t="s">
        <v>554</v>
      </c>
      <c r="F18" s="163">
        <f t="shared" si="0"/>
        <v>4.97700053872612</v>
      </c>
      <c r="G18" s="163">
        <f t="shared" si="0"/>
        <v>3.8083792631884301</v>
      </c>
      <c r="J18" s="29" t="s">
        <v>554</v>
      </c>
      <c r="K18" s="163">
        <f t="shared" si="1"/>
        <v>3.8083792631884301</v>
      </c>
    </row>
    <row r="19" spans="1:11" x14ac:dyDescent="0.25">
      <c r="A19" s="202" t="s">
        <v>555</v>
      </c>
      <c r="B19" s="212">
        <v>1461</v>
      </c>
      <c r="C19" s="160">
        <v>1114</v>
      </c>
      <c r="E19" s="29" t="s">
        <v>555</v>
      </c>
      <c r="F19" s="163">
        <f t="shared" si="0"/>
        <v>3.0272263892917826</v>
      </c>
      <c r="G19" s="163">
        <f t="shared" si="0"/>
        <v>2.3082342215407565</v>
      </c>
      <c r="J19" s="29" t="s">
        <v>555</v>
      </c>
      <c r="K19" s="163">
        <f t="shared" si="1"/>
        <v>2.3082342215407565</v>
      </c>
    </row>
    <row r="20" spans="1:11" x14ac:dyDescent="0.25">
      <c r="A20" s="202" t="s">
        <v>556</v>
      </c>
      <c r="B20" s="212">
        <v>1122</v>
      </c>
      <c r="C20" s="160">
        <v>697</v>
      </c>
      <c r="E20" s="29" t="s">
        <v>556</v>
      </c>
      <c r="F20" s="163">
        <f t="shared" si="0"/>
        <v>2.3248104098462559</v>
      </c>
      <c r="G20" s="163">
        <f t="shared" si="0"/>
        <v>1.4442004061166134</v>
      </c>
      <c r="J20" s="29" t="s">
        <v>556</v>
      </c>
      <c r="K20" s="163">
        <f t="shared" si="1"/>
        <v>1.4442004061166134</v>
      </c>
    </row>
    <row r="21" spans="1:11" x14ac:dyDescent="0.25">
      <c r="A21" s="203" t="s">
        <v>557</v>
      </c>
      <c r="B21" s="72">
        <v>728</v>
      </c>
      <c r="C21" s="111">
        <v>434</v>
      </c>
      <c r="E21" s="31" t="s">
        <v>557</v>
      </c>
      <c r="F21" s="163">
        <f t="shared" si="0"/>
        <v>1.5084331358004226</v>
      </c>
      <c r="G21" s="163">
        <f t="shared" si="0"/>
        <v>0.89925821557332897</v>
      </c>
      <c r="J21" s="31" t="s">
        <v>557</v>
      </c>
      <c r="K21" s="210">
        <f t="shared" si="1"/>
        <v>0.89925821557332897</v>
      </c>
    </row>
    <row r="22" spans="1:11" x14ac:dyDescent="0.25">
      <c r="A22" s="309" t="s">
        <v>16</v>
      </c>
      <c r="B22" s="121">
        <f>SUM(B4:B21)</f>
        <v>24790</v>
      </c>
      <c r="C22" s="124">
        <f>SUM(C4:C21)</f>
        <v>23472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2838</v>
      </c>
      <c r="C3" s="110">
        <v>2027</v>
      </c>
      <c r="E3" s="297" t="s">
        <v>709</v>
      </c>
      <c r="F3" s="71">
        <v>59.23</v>
      </c>
      <c r="G3" s="71">
        <v>62.99</v>
      </c>
      <c r="K3" s="122" t="s">
        <v>16</v>
      </c>
      <c r="L3" s="71">
        <v>2.83</v>
      </c>
      <c r="M3" s="71">
        <v>2.4900000000000002</v>
      </c>
    </row>
    <row r="4" spans="1:16" x14ac:dyDescent="0.25">
      <c r="A4" s="202" t="s">
        <v>704</v>
      </c>
      <c r="B4" s="212">
        <v>3531</v>
      </c>
      <c r="C4" s="160">
        <v>2143</v>
      </c>
      <c r="E4" s="298" t="s">
        <v>710</v>
      </c>
      <c r="F4" s="214">
        <v>36.51</v>
      </c>
      <c r="G4" s="214">
        <v>31.87</v>
      </c>
      <c r="K4" s="215" t="s">
        <v>212</v>
      </c>
      <c r="L4" s="214">
        <v>2.84</v>
      </c>
      <c r="M4" s="214">
        <v>2.5</v>
      </c>
      <c r="N4" s="211"/>
    </row>
    <row r="5" spans="1:16" x14ac:dyDescent="0.25">
      <c r="A5" s="202" t="s">
        <v>705</v>
      </c>
      <c r="B5" s="212">
        <v>2890</v>
      </c>
      <c r="C5" s="160">
        <v>1230</v>
      </c>
      <c r="E5" s="298" t="s">
        <v>711</v>
      </c>
      <c r="F5" s="214">
        <v>3.47</v>
      </c>
      <c r="G5" s="214">
        <v>4.03</v>
      </c>
      <c r="K5" s="123" t="s">
        <v>213</v>
      </c>
      <c r="L5" s="73">
        <v>2.81</v>
      </c>
      <c r="M5" s="73">
        <v>2.4700000000000002</v>
      </c>
      <c r="N5" s="211"/>
    </row>
    <row r="6" spans="1:16" x14ac:dyDescent="0.25">
      <c r="A6" s="202" t="s">
        <v>706</v>
      </c>
      <c r="B6" s="212">
        <v>2435</v>
      </c>
      <c r="C6" s="160">
        <v>870</v>
      </c>
      <c r="E6" s="298" t="s">
        <v>712</v>
      </c>
      <c r="F6" s="214">
        <v>0.62</v>
      </c>
      <c r="G6" s="214">
        <v>0.87</v>
      </c>
      <c r="K6" s="226"/>
      <c r="L6" s="164"/>
      <c r="M6" s="211"/>
    </row>
    <row r="7" spans="1:16" x14ac:dyDescent="0.25">
      <c r="A7" s="202" t="s">
        <v>707</v>
      </c>
      <c r="B7" s="212">
        <v>993</v>
      </c>
      <c r="C7" s="160">
        <v>574</v>
      </c>
      <c r="E7" s="299" t="s">
        <v>713</v>
      </c>
      <c r="F7" s="73">
        <v>0.17</v>
      </c>
      <c r="G7" s="73">
        <v>0.24</v>
      </c>
      <c r="K7" s="227"/>
      <c r="L7" s="211"/>
      <c r="M7" s="211"/>
    </row>
    <row r="8" spans="1:16" x14ac:dyDescent="0.25">
      <c r="A8" s="203" t="s">
        <v>708</v>
      </c>
      <c r="B8" s="72">
        <v>754</v>
      </c>
      <c r="C8" s="111">
        <v>746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26.70619235836627</v>
      </c>
      <c r="C13" s="301">
        <f>B3/SUM(B3:B8)*100</f>
        <v>21.114500409195745</v>
      </c>
      <c r="E13" s="217" t="s">
        <v>836</v>
      </c>
      <c r="F13" s="289">
        <f>IF(ISBLANK(F3),"",F3)</f>
        <v>59.23</v>
      </c>
      <c r="G13" s="289">
        <f>IF(ISBLANK(G3),"",G3)</f>
        <v>62.99</v>
      </c>
    </row>
    <row r="14" spans="1:16" x14ac:dyDescent="0.25">
      <c r="A14" s="220" t="s">
        <v>825</v>
      </c>
      <c r="B14" s="305">
        <f>C4/SUM(C3:C8)*100</f>
        <v>28.23451910408432</v>
      </c>
      <c r="C14" s="302">
        <f>B4/SUM(B3:B8)*100</f>
        <v>26.270366788185402</v>
      </c>
      <c r="E14" s="286" t="s">
        <v>837</v>
      </c>
      <c r="F14" s="290">
        <f t="shared" ref="F14:G17" si="0">IF(ISBLANK(F4),"",F4)</f>
        <v>36.51</v>
      </c>
      <c r="G14" s="290">
        <f t="shared" si="0"/>
        <v>31.87</v>
      </c>
    </row>
    <row r="15" spans="1:16" x14ac:dyDescent="0.25">
      <c r="A15" s="220" t="s">
        <v>826</v>
      </c>
      <c r="B15" s="305">
        <f>C5/SUM(C3:C8)*100</f>
        <v>16.205533596837945</v>
      </c>
      <c r="C15" s="302">
        <f>B5/SUM(B3:B8)*100</f>
        <v>21.501376385685589</v>
      </c>
      <c r="E15" s="286" t="s">
        <v>838</v>
      </c>
      <c r="F15" s="290">
        <f t="shared" si="0"/>
        <v>3.47</v>
      </c>
      <c r="G15" s="290">
        <f t="shared" si="0"/>
        <v>4.03</v>
      </c>
    </row>
    <row r="16" spans="1:16" x14ac:dyDescent="0.25">
      <c r="A16" s="220" t="s">
        <v>827</v>
      </c>
      <c r="B16" s="305">
        <f>C6/SUM(C3:C8)*100</f>
        <v>11.462450592885375</v>
      </c>
      <c r="C16" s="302">
        <f>B6/SUM(B3:B8)*100</f>
        <v>18.116211591399452</v>
      </c>
      <c r="E16" s="286" t="s">
        <v>839</v>
      </c>
      <c r="F16" s="290">
        <f t="shared" si="0"/>
        <v>0.62</v>
      </c>
      <c r="G16" s="290">
        <f t="shared" si="0"/>
        <v>0.87</v>
      </c>
    </row>
    <row r="17" spans="1:18" x14ac:dyDescent="0.25">
      <c r="A17" s="220" t="s">
        <v>828</v>
      </c>
      <c r="B17" s="305">
        <f>C7/SUM(C3:C8)*100</f>
        <v>7.562582345191041</v>
      </c>
      <c r="C17" s="302">
        <f>B7/SUM(B3:B8)*100</f>
        <v>7.38784316643107</v>
      </c>
      <c r="E17" s="219" t="s">
        <v>840</v>
      </c>
      <c r="F17" s="291">
        <f t="shared" si="0"/>
        <v>0.17</v>
      </c>
      <c r="G17" s="291">
        <f t="shared" si="0"/>
        <v>0.24</v>
      </c>
    </row>
    <row r="18" spans="1:18" x14ac:dyDescent="0.25">
      <c r="A18" s="221" t="s">
        <v>829</v>
      </c>
      <c r="B18" s="306">
        <f>C8/SUM(C3:C8)*100</f>
        <v>9.828722002635045</v>
      </c>
      <c r="C18" s="303">
        <f>B8/SUM(B3:B8)*100</f>
        <v>5.609701659102746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26.70619235836627</v>
      </c>
      <c r="C22" s="301">
        <f>C13</f>
        <v>21.114500409195745</v>
      </c>
    </row>
    <row r="23" spans="1:18" x14ac:dyDescent="0.25">
      <c r="A23" s="220" t="s">
        <v>831</v>
      </c>
      <c r="B23" s="305">
        <f t="shared" ref="B23:C27" si="1">B14</f>
        <v>28.23451910408432</v>
      </c>
      <c r="C23" s="302">
        <f t="shared" si="1"/>
        <v>26.270366788185402</v>
      </c>
    </row>
    <row r="24" spans="1:18" x14ac:dyDescent="0.25">
      <c r="A24" s="307" t="s">
        <v>832</v>
      </c>
      <c r="B24" s="305">
        <f t="shared" si="1"/>
        <v>16.205533596837945</v>
      </c>
      <c r="C24" s="302">
        <f t="shared" si="1"/>
        <v>21.501376385685589</v>
      </c>
    </row>
    <row r="25" spans="1:18" x14ac:dyDescent="0.25">
      <c r="A25" s="220" t="s">
        <v>833</v>
      </c>
      <c r="B25" s="305">
        <f t="shared" si="1"/>
        <v>11.462450592885375</v>
      </c>
      <c r="C25" s="302">
        <f t="shared" si="1"/>
        <v>18.116211591399452</v>
      </c>
    </row>
    <row r="26" spans="1:18" x14ac:dyDescent="0.25">
      <c r="A26" s="220" t="s">
        <v>834</v>
      </c>
      <c r="B26" s="305">
        <f t="shared" si="1"/>
        <v>7.562582345191041</v>
      </c>
      <c r="C26" s="302">
        <f t="shared" si="1"/>
        <v>7.38784316643107</v>
      </c>
    </row>
    <row r="27" spans="1:18" x14ac:dyDescent="0.25">
      <c r="A27" s="308" t="s">
        <v>835</v>
      </c>
      <c r="B27" s="306">
        <f t="shared" si="1"/>
        <v>9.828722002635045</v>
      </c>
      <c r="C27" s="303">
        <f t="shared" si="1"/>
        <v>5.609701659102746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3796</v>
      </c>
      <c r="C34" s="110">
        <v>2061</v>
      </c>
      <c r="E34" s="297" t="s">
        <v>709</v>
      </c>
      <c r="F34" s="71">
        <v>62.99</v>
      </c>
      <c r="G34" s="211"/>
      <c r="K34" s="122" t="s">
        <v>16</v>
      </c>
      <c r="L34" s="71">
        <v>2.4900000000000002</v>
      </c>
      <c r="M34" s="211"/>
    </row>
    <row r="35" spans="1:16" x14ac:dyDescent="0.25">
      <c r="A35" s="202" t="s">
        <v>704</v>
      </c>
      <c r="B35" s="212">
        <v>3703</v>
      </c>
      <c r="C35" s="160">
        <v>1939</v>
      </c>
      <c r="E35" s="298" t="s">
        <v>710</v>
      </c>
      <c r="F35" s="214">
        <v>31.87</v>
      </c>
      <c r="G35" s="211"/>
      <c r="K35" s="215" t="s">
        <v>212</v>
      </c>
      <c r="L35" s="214">
        <v>2.5</v>
      </c>
      <c r="M35" s="211"/>
      <c r="N35" s="29" t="s">
        <v>876</v>
      </c>
    </row>
    <row r="36" spans="1:16" x14ac:dyDescent="0.25">
      <c r="A36" s="202" t="s">
        <v>705</v>
      </c>
      <c r="B36" s="212">
        <v>2476</v>
      </c>
      <c r="C36" s="160">
        <v>882</v>
      </c>
      <c r="E36" s="298" t="s">
        <v>711</v>
      </c>
      <c r="F36" s="214">
        <v>4.03</v>
      </c>
      <c r="G36" s="211"/>
      <c r="K36" s="123" t="s">
        <v>213</v>
      </c>
      <c r="L36" s="73">
        <v>2.4700000000000002</v>
      </c>
      <c r="M36" s="211"/>
      <c r="N36" s="288">
        <v>2022</v>
      </c>
    </row>
    <row r="37" spans="1:16" x14ac:dyDescent="0.25">
      <c r="A37" s="202" t="s">
        <v>706</v>
      </c>
      <c r="B37" s="212">
        <v>1811</v>
      </c>
      <c r="C37" s="160">
        <v>645</v>
      </c>
      <c r="E37" s="298" t="s">
        <v>712</v>
      </c>
      <c r="F37" s="214">
        <v>0.87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690</v>
      </c>
      <c r="C38" s="160">
        <v>358</v>
      </c>
      <c r="E38" s="299" t="s">
        <v>713</v>
      </c>
      <c r="F38" s="73">
        <v>0.24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465</v>
      </c>
      <c r="C39" s="111">
        <v>380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32.897047086991222</v>
      </c>
      <c r="C44" s="301">
        <f>B34/SUM(B34:B39)*100</f>
        <v>29.33312726991732</v>
      </c>
      <c r="E44" s="217" t="s">
        <v>836</v>
      </c>
      <c r="F44" s="289">
        <f>IF(ISBLANK(F34),"",F34)</f>
        <v>62.99</v>
      </c>
    </row>
    <row r="45" spans="1:16" x14ac:dyDescent="0.25">
      <c r="A45" s="220" t="s">
        <v>825</v>
      </c>
      <c r="B45" s="305">
        <f>C35/SUM(C34:C39)*100</f>
        <v>30.949720670391063</v>
      </c>
      <c r="C45" s="302">
        <f>B35/SUM(B34:B39)*100</f>
        <v>28.614481106560547</v>
      </c>
      <c r="E45" s="286" t="s">
        <v>837</v>
      </c>
      <c r="F45" s="290">
        <f t="shared" ref="F45:F48" si="2">IF(ISBLANK(F35),"",F35)</f>
        <v>31.87</v>
      </c>
    </row>
    <row r="46" spans="1:16" x14ac:dyDescent="0.25">
      <c r="A46" s="220" t="s">
        <v>826</v>
      </c>
      <c r="B46" s="305">
        <f>C36/SUM(C34:C39)*100</f>
        <v>14.078212290502792</v>
      </c>
      <c r="C46" s="302">
        <f>B36/SUM(B34:B39)*100</f>
        <v>19.132988177111507</v>
      </c>
      <c r="E46" s="286" t="s">
        <v>838</v>
      </c>
      <c r="F46" s="290">
        <f t="shared" si="2"/>
        <v>4.03</v>
      </c>
    </row>
    <row r="47" spans="1:16" x14ac:dyDescent="0.25">
      <c r="A47" s="220" t="s">
        <v>827</v>
      </c>
      <c r="B47" s="305">
        <f>C37/SUM(C34:C39)*100</f>
        <v>10.295291300877892</v>
      </c>
      <c r="C47" s="302">
        <f>B37/SUM(B34:B39)*100</f>
        <v>13.994281740205547</v>
      </c>
      <c r="E47" s="286" t="s">
        <v>839</v>
      </c>
      <c r="F47" s="290">
        <f t="shared" si="2"/>
        <v>0.87</v>
      </c>
    </row>
    <row r="48" spans="1:16" x14ac:dyDescent="0.25">
      <c r="A48" s="220" t="s">
        <v>828</v>
      </c>
      <c r="B48" s="305">
        <f>C38/SUM(C34:C39)*100</f>
        <v>5.7142857142857144</v>
      </c>
      <c r="C48" s="302">
        <f>B38/SUM(B34:B39)*100</f>
        <v>5.3318908894212198</v>
      </c>
      <c r="E48" s="219" t="s">
        <v>840</v>
      </c>
      <c r="F48" s="291">
        <f t="shared" si="2"/>
        <v>0.24</v>
      </c>
    </row>
    <row r="49" spans="1:3" x14ac:dyDescent="0.25">
      <c r="A49" s="221" t="s">
        <v>829</v>
      </c>
      <c r="B49" s="306">
        <f>C39/SUM(C34:C39)*100</f>
        <v>6.0654429369513165</v>
      </c>
      <c r="C49" s="303">
        <f>B39/SUM(B34:B39)*100</f>
        <v>3.5932308167838656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32.897047086991222</v>
      </c>
      <c r="C53" s="301">
        <f>C44</f>
        <v>29.33312726991732</v>
      </c>
    </row>
    <row r="54" spans="1:3" x14ac:dyDescent="0.25">
      <c r="A54" s="220" t="s">
        <v>831</v>
      </c>
      <c r="B54" s="305">
        <f t="shared" ref="B54:C54" si="3">B45</f>
        <v>30.949720670391063</v>
      </c>
      <c r="C54" s="302">
        <f t="shared" si="3"/>
        <v>28.614481106560547</v>
      </c>
    </row>
    <row r="55" spans="1:3" x14ac:dyDescent="0.25">
      <c r="A55" s="307" t="s">
        <v>832</v>
      </c>
      <c r="B55" s="305">
        <f t="shared" ref="B55:C55" si="4">B46</f>
        <v>14.078212290502792</v>
      </c>
      <c r="C55" s="302">
        <f t="shared" si="4"/>
        <v>19.132988177111507</v>
      </c>
    </row>
    <row r="56" spans="1:3" x14ac:dyDescent="0.25">
      <c r="A56" s="220" t="s">
        <v>833</v>
      </c>
      <c r="B56" s="305">
        <f t="shared" ref="B56:C56" si="5">B47</f>
        <v>10.295291300877892</v>
      </c>
      <c r="C56" s="302">
        <f t="shared" si="5"/>
        <v>13.994281740205547</v>
      </c>
    </row>
    <row r="57" spans="1:3" x14ac:dyDescent="0.25">
      <c r="A57" s="220" t="s">
        <v>834</v>
      </c>
      <c r="B57" s="305">
        <f t="shared" ref="B57:C57" si="6">B48</f>
        <v>5.7142857142857144</v>
      </c>
      <c r="C57" s="302">
        <f t="shared" si="6"/>
        <v>5.3318908894212198</v>
      </c>
    </row>
    <row r="58" spans="1:3" x14ac:dyDescent="0.25">
      <c r="A58" s="308" t="s">
        <v>835</v>
      </c>
      <c r="B58" s="306">
        <f t="shared" ref="B58:C58" si="7">B49</f>
        <v>6.0654429369513165</v>
      </c>
      <c r="C58" s="303">
        <f t="shared" si="7"/>
        <v>3.5932308167838656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2024-04-26T07:43:13Z</dcterms:modified>
</cp:coreProperties>
</file>