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<sst xmlns="http://schemas.openxmlformats.org/spreadsheetml/2006/main" count="6316" uniqueCount="2914">
  <si>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</si>
  <si>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</si>
  <si>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</si>
  <si>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</si>
  <si>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</si>
  <si>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</si>
  <si>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</si>
  <si>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</si>
  <si>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</si>
  <si>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</si>
  <si>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</si>
  <si>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</si>
  <si>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</si>
  <si>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</si>
  <si>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</si>
  <si>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</si>
  <si>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</si>
  <si>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</si>
  <si>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</si>
  <si>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</si>
  <si>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</si>
  <si>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</si>
  <si>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</si>
  <si>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</si>
  <si>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</si>
  <si>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</si>
  <si>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</si>
  <si>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</si>
  <si>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</si>
  <si>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</si>
  <si>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</si>
  <si>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</si>
  <si>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</si>
  <si>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</si>
  <si>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</si>
  <si>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</si>
  <si>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</si>
  <si>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</si>
  <si>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</si>
  <si>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</si>
  <si>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</si>
  <si>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</si>
  <si>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</si>
  <si>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</si>
  <si>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</si>
  <si>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</si>
  <si>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</si>
  <si>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</si>
  <si>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</si>
  <si>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</si>
  <si>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</si>
  <si>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</si>
  <si>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</si>
  <si>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</si>
  <si>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</si>
  <si>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</si>
  <si>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</si>
  <si>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</si>
  <si>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</si>
  <si>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</si>
  <si>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</si>
  <si>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</si>
  <si>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</si>
  <si>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</si>
  <si>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</si>
  <si>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</si>
  <si>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</si>
  <si>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</si>
  <si>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</si>
  <si>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</si>
  <si>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</si>
  <si>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</si>
  <si>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</si>
  <si>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</si>
  <si>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</si>
  <si>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</si>
  <si>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</si>
  <si>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</si>
  <si>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</si>
  <si>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</si>
  <si>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</si>
  <si>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</si>
  <si>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</si>
  <si>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</si>
  <si>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</si>
  <si>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</si>
  <si>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</si>
  <si>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</si>
  <si>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</si>
  <si>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</si>
  <si>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</si>
  <si>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</si>
  <si>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</si>
  <si>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</si>
  <si>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</si>
  <si>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</si>
  <si>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</si>
  <si>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</si>
  <si>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</si>
  <si>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</si>
  <si>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</si>
  <si>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</si>
  <si>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</si>
  <si>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</si>
  <si>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</si>
  <si>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</si>
  <si>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</si>
  <si>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</si>
  <si>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</si>
  <si>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</si>
  <si>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</si>
  <si>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</si>
  <si>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</si>
  <si>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</si>
  <si>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</si>
  <si>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</si>
  <si>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</si>
  <si>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</si>
  <si>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</si>
  <si>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</si>
  <si>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</si>
  <si>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</si>
  <si>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</si>
  <si>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</si>
  <si>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</si>
  <si>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</si>
  <si>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</si>
  <si>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</si>
  <si>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</si>
  <si>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</si>
  <si>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</si>
  <si>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</si>
  <si>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</si>
  <si>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</si>
  <si>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</si>
  <si>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</si>
  <si>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</si>
  <si>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</si>
  <si>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</si>
  <si>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</si>
  <si>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</si>
  <si>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</si>
  <si>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</si>
  <si>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</si>
  <si>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</si>
  <si>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</si>
  <si>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</si>
  <si>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</si>
  <si>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</si>
  <si>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</si>
  <si>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</si>
  <si>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</si>
  <si>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</si>
  <si>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</si>
  <si>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</si>
  <si>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</si>
  <si>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</si>
  <si>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</si>
  <si>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</si>
  <si>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</si>
  <si>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</si>
  <si>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</si>
  <si>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</si>
  <si>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</si>
  <si>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</si>
  <si>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</si>
  <si>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</si>
  <si>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</si>
  <si>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</si>
  <si>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</si>
  <si>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</si>
  <si>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</si>
  <si>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</si>
  <si>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</si>
  <si>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</si>
  <si>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</si>
  <si>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</si>
  <si>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</si>
  <si>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</si>
  <si>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</si>
  <si>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</si>
  <si>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</si>
  <si>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</si>
  <si>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</si>
  <si>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</si>
  <si>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</si>
  <si>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</si>
  <si>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</si>
  <si>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</si>
  <si>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</si>
  <si>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</si>
  <si>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</si>
  <si>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</si>
  <si>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</si>
  <si>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</si>
  <si>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</si>
  <si>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</si>
  <si>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</si>
  <si>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</si>
  <si>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</si>
  <si>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</si>
  <si>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</si>
  <si>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</si>
  <si>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</si>
  <si>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</si>
  <si>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</si>
  <si>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</si>
  <si>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</si>
  <si>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</si>
  <si>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</si>
  <si>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</si>
  <si>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</si>
  <si>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</si>
  <si>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</si>
  <si>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</si>
  <si>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</si>
  <si>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</si>
  <si>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</si>
  <si>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</si>
  <si>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</si>
  <si>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</si>
  <si>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</si>
  <si>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</si>
  <si>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</si>
  <si>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</si>
  <si>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</si>
  <si>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</si>
  <si>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</si>
  <si>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</si>
  <si>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</si>
  <si>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</si>
  <si>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</si>
  <si>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</si>
  <si>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</si>
  <si>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</si>
  <si>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</si>
  <si>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</si>
  <si>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</si>
  <si>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</si>
  <si>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</si>
  <si>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</si>
  <si>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</si>
  <si>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</si>
  <si>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</si>
  <si>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</si>
  <si>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</si>
  <si>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</si>
  <si>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</si>
  <si>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</si>
  <si>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</si>
  <si>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</si>
  <si>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</si>
  <si>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</si>
  <si>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</si>
  <si>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</si>
  <si>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</si>
  <si>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</si>
  <si>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</si>
  <si>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</si>
  <si>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</si>
  <si>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</si>
  <si>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</si>
  <si>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</si>
  <si>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</si>
  <si>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</si>
  <si>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</si>
  <si>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</si>
  <si>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</si>
  <si>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</si>
  <si>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</si>
  <si>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</si>
  <si>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</si>
  <si>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</si>
  <si>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</si>
  <si>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</si>
  <si>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</si>
  <si>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</si>
  <si>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</si>
  <si>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</si>
  <si>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</si>
  <si>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</si>
  <si>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</si>
  <si>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</si>
  <si>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</si>
  <si>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</si>
  <si>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</si>
  <si>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</si>
  <si>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</si>
  <si>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</si>
  <si>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</si>
  <si>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</si>
  <si>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</si>
  <si>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</si>
  <si>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</si>
  <si>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</si>
  <si>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</si>
  <si>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</si>
  <si>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</si>
  <si>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</si>
  <si>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</si>
  <si>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</si>
  <si>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</si>
  <si>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</si>
  <si>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</si>
  <si>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</si>
  <si>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</si>
  <si>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</si>
  <si>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</si>
  <si>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</si>
  <si>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</si>
  <si>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</si>
  <si>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</si>
  <si>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</si>
  <si>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</si>
  <si>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</si>
  <si>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</si>
  <si>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</si>
  <si>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</si>
  <si>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</si>
  <si>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</si>
  <si>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</si>
  <si>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</si>
  <si>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</si>
  <si>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</si>
  <si>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</si>
  <si>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</si>
  <si>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</si>
  <si>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</si>
  <si>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</si>
  <si>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</si>
  <si>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</si>
  <si>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</si>
  <si>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</si>
  <si>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</si>
  <si>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</si>
  <si>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</si>
  <si>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</si>
  <si>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</si>
  <si>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</si>
  <si>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</si>
  <si>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</si>
  <si>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</si>
  <si>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</si>
  <si>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</si>
  <si>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</si>
  <si>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</si>
  <si>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</si>
  <si>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</si>
  <si>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</si>
  <si>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</si>
  <si>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</si>
  <si>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</si>
  <si>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</si>
  <si>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</si>
  <si>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</si>
  <si>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</si>
  <si>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</si>
  <si>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</si>
  <si>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</si>
  <si>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</si>
  <si>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</si>
  <si>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</si>
  <si>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</si>
  <si>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</si>
  <si>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</si>
  <si>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</si>
  <si>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</si>
  <si>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</si>
  <si>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</si>
  <si>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</si>
  <si>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</si>
  <si>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</si>
  <si>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</si>
  <si>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</si>
  <si>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</si>
  <si>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</si>
  <si>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</si>
  <si>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</si>
  <si>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</si>
  <si>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</si>
  <si>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</si>
  <si>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</si>
  <si>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</si>
  <si>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</si>
  <si>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</si>
  <si>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</si>
  <si>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</si>
  <si>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</si>
  <si>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</si>
  <si>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</si>
  <si>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</si>
  <si>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</si>
  <si>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</si>
  <si>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</si>
  <si>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</si>
  <si>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</si>
  <si>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</si>
  <si>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</si>
  <si>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</si>
  <si>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</si>
  <si>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</si>
  <si>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</si>
  <si>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</si>
  <si>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</si>
  <si>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</si>
  <si>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</si>
  <si>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</si>
  <si>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</si>
  <si>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</si>
  <si>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</si>
  <si>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</si>
  <si>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</si>
  <si>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</si>
  <si>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</si>
  <si>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</si>
  <si>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</si>
  <si>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</si>
  <si>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</si>
  <si>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</si>
  <si>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</si>
  <si>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</si>
  <si>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</si>
  <si>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</si>
  <si>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</si>
  <si>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</si>
  <si>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</si>
  <si>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</si>
  <si>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</si>
  <si>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</si>
  <si>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</si>
  <si>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</si>
  <si>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</si>
  <si>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</si>
  <si>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</si>
  <si>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</si>
  <si>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</si>
  <si>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</si>
  <si>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</si>
  <si>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</si>
  <si>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</si>
  <si>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</si>
  <si>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</si>
  <si>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</si>
  <si>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</si>
  <si>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</si>
  <si>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</si>
  <si>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</si>
  <si>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</si>
  <si>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</si>
  <si>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</si>
  <si>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</si>
  <si>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</si>
  <si>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</si>
  <si>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</si>
  <si>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</si>
  <si>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</si>
  <si>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</si>
  <si>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</si>
  <si>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</si>
  <si>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</si>
  <si>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</si>
  <si>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</si>
  <si>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</si>
  <si>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</si>
  <si>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</si>
  <si>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</si>
  <si>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</si>
  <si>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</si>
  <si>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</si>
  <si>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</si>
  <si>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</si>
  <si>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</si>
  <si>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</si>
  <si>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</si>
  <si>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</si>
  <si>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</si>
  <si>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</si>
  <si>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</si>
  <si>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</si>
  <si>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</si>
  <si>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</si>
  <si>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</si>
  <si>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</si>
  <si>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</si>
  <si>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</si>
  <si>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</si>
  <si>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</si>
  <si>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</si>
  <si>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</si>
  <si>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</si>
  <si>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</si>
  <si>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</si>
  <si>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</si>
  <si>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</si>
  <si>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</si>
  <si>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</si>
  <si>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</si>
  <si>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</si>
  <si>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</si>
  <si>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</si>
  <si>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</si>
  <si>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</si>
  <si>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</si>
  <si>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</si>
  <si>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</si>
  <si>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</si>
  <si>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</si>
  <si>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</si>
  <si>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</si>
  <si>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</si>
  <si>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</si>
  <si>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</si>
  <si>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</si>
  <si>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</si>
  <si>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</si>
  <si>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</si>
  <si>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</si>
  <si>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</si>
  <si>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</si>
  <si>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</si>
  <si>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</si>
  <si>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</si>
  <si>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</si>
  <si>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</si>
  <si>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</si>
  <si>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</si>
  <si>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</si>
  <si>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</si>
  <si>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</si>
  <si>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</si>
  <si>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</si>
  <si>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</si>
  <si>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</si>
  <si>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</si>
  <si>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</si>
  <si>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</si>
  <si>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</si>
  <si>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</si>
  <si>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</si>
  <si>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</si>
  <si>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</si>
  <si>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</si>
  <si>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</si>
  <si>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</si>
  <si>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</si>
  <si>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</si>
  <si>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</si>
  <si>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</si>
  <si>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</si>
  <si>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</si>
  <si>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</si>
  <si>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</si>
  <si>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</si>
  <si>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</si>
  <si>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</si>
  <si>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</si>
  <si>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</si>
  <si>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</si>
  <si>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</si>
  <si>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</si>
  <si>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</si>
  <si>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</si>
  <si>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</si>
  <si>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</si>
  <si>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</si>
  <si>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</si>
  <si>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</si>
  <si>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</si>
  <si>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</si>
  <si>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</si>
  <si>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</si>
  <si>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</si>
  <si>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</si>
  <si>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</si>
  <si>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</si>
  <si>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</si>
  <si>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</si>
  <si>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</si>
  <si>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</si>
  <si>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</si>
  <si>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</si>
  <si>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</si>
  <si>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</si>
  <si>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</si>
  <si>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</si>
  <si>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</si>
  <si>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</si>
  <si>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</si>
  <si>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</si>
  <si>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</si>
  <si>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</si>
  <si>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</si>
  <si>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</si>
  <si>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</si>
  <si>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</si>
  <si>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</si>
  <si>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</si>
  <si>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</si>
  <si>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</si>
  <si>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</si>
  <si>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</si>
  <si>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</si>
  <si>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</si>
  <si>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</si>
  <si>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</si>
  <si>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</si>
  <si>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</si>
  <si>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</si>
  <si>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</si>
  <si>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</si>
  <si>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</si>
  <si>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</si>
  <si>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</si>
  <si>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</si>
  <si>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</si>
  <si>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</si>
  <si>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</si>
  <si>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</si>
  <si>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</si>
  <si>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</si>
  <si>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</si>
  <si>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</si>
  <si>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</si>
  <si>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</si>
  <si>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</si>
  <si>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</si>
  <si>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</si>
  <si>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</si>
  <si>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</si>
  <si>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</si>
  <si>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</si>
  <si>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</si>
  <si>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</si>
  <si>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</si>
  <si>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</si>
  <si>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</si>
  <si>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</si>
  <si>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</si>
  <si>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</si>
  <si>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</si>
  <si>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</si>
  <si>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</si>
  <si>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</si>
  <si>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</si>
  <si>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</si>
  <si>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</si>
  <si>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</si>
  <si>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</si>
  <si>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</si>
  <si>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</si>
  <si>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</si>
  <si>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</si>
  <si>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</si>
  <si>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</si>
  <si>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</si>
  <si>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</si>
  <si>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</si>
  <si>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</si>
  <si>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</si>
  <si>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</si>
  <si>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</si>
  <si>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</si>
  <si>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</si>
  <si>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</si>
  <si>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</si>
  <si>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</si>
  <si>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</si>
  <si>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</si>
  <si>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</si>
  <si>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</si>
  <si>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</si>
  <si>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</si>
  <si>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</si>
  <si>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</si>
  <si>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</si>
  <si>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</si>
  <si>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</si>
  <si>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</si>
  <si>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</si>
  <si>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</si>
  <si>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</si>
  <si>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</si>
  <si>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</si>
  <si>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</si>
  <si>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</si>
  <si>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</si>
  <si>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</si>
  <si>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</si>
  <si>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</si>
  <si>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</si>
  <si>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</si>
  <si>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</si>
  <si>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</si>
  <si>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</si>
  <si>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</si>
  <si>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</si>
  <si>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</si>
  <si>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</si>
  <si>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</si>
  <si>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</si>
  <si>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</si>
  <si>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</si>
  <si>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</si>
  <si>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</si>
  <si>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</si>
  <si>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</si>
  <si>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</si>
  <si>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</si>
  <si>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</si>
  <si>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</si>
  <si>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</si>
  <si>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</si>
  <si>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</si>
  <si>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</si>
  <si>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</si>
  <si>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</si>
  <si>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</si>
  <si>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</si>
  <si>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</si>
  <si>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</si>
  <si>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</si>
  <si>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</si>
  <si>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</si>
  <si>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</si>
  <si>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</si>
  <si>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</si>
  <si>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</si>
  <si>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</si>
  <si>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</si>
  <si>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</si>
  <si>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</si>
  <si>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</si>
  <si>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</si>
  <si>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</si>
  <si>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</si>
  <si>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</si>
  <si>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</si>
  <si>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</si>
  <si>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</si>
  <si>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</si>
  <si>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</si>
  <si>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</si>
  <si>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</si>
  <si>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</si>
  <si>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</si>
  <si>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</si>
  <si>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</si>
  <si>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</si>
  <si>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</si>
  <si>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</si>
  <si>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</si>
  <si>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</si>
  <si>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</si>
  <si>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</si>
  <si>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</si>
  <si>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</si>
  <si>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</si>
  <si>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</si>
  <si>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</si>
  <si>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</si>
  <si>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</si>
  <si>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</si>
  <si>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</si>
  <si>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</si>
  <si>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</si>
  <si>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</si>
  <si>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</si>
  <si>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</si>
  <si>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</si>
  <si>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</si>
  <si>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</si>
  <si>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</si>
  <si>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</si>
  <si>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</si>
  <si>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</si>
  <si>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</si>
  <si>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</si>
  <si>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</si>
  <si>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</si>
  <si>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</si>
  <si>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</si>
  <si>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</si>
  <si>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</si>
  <si>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</si>
  <si>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</si>
  <si>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</si>
  <si>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</si>
  <si>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</si>
  <si>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</si>
  <si>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</si>
  <si>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</si>
  <si>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</si>
  <si>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</si>
  <si>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</si>
  <si>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</si>
  <si>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</si>
  <si>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</si>
  <si>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</si>
  <si>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</si>
  <si>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</si>
  <si>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</si>
  <si>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</si>
  <si>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</si>
  <si>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</si>
  <si>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</si>
  <si>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</si>
  <si>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</si>
  <si>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</si>
  <si>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</si>
  <si>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</si>
  <si>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</si>
  <si>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</si>
  <si>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</si>
  <si>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</si>
  <si>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</si>
  <si>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</si>
  <si>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</si>
  <si>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</si>
  <si>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</si>
  <si>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</si>
  <si>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</si>
  <si>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</si>
  <si>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</si>
  <si>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</si>
  <si>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</si>
  <si>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</si>
  <si>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</si>
  <si>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</si>
  <si>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</si>
  <si>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</si>
  <si>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</si>
  <si>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</si>
  <si>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</si>
  <si>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</si>
  <si>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</si>
  <si>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</si>
  <si>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</si>
  <si>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</si>
  <si>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</si>
  <si>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</si>
  <si>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</si>
  <si>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</si>
  <si>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</si>
  <si>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</si>
  <si>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</si>
  <si>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</si>
  <si>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</si>
  <si>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</si>
  <si>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</si>
  <si>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</si>
  <si>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</si>
  <si>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</si>
  <si>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</si>
  <si>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</si>
  <si>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</si>
  <si>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</si>
  <si>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</si>
  <si>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</si>
  <si>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</si>
  <si>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</si>
  <si>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</si>
  <si>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</si>
  <si>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</si>
  <si>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</si>
  <si>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</si>
  <si>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</si>
  <si>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</si>
  <si>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</si>
  <si>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</si>
  <si>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</si>
  <si>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</si>
  <si>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</si>
  <si>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</si>
  <si>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</si>
  <si>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</si>
  <si>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</si>
  <si>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</si>
  <si>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</si>
  <si>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</si>
  <si>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</si>
  <si>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</si>
  <si>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</si>
  <si>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</si>
  <si>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</si>
  <si>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</si>
  <si>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</si>
  <si>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</si>
  <si>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</si>
  <si>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</si>
  <si>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</si>
  <si>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</si>
  <si>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</si>
  <si>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</si>
  <si>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</si>
  <si>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</si>
  <si>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</si>
  <si>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</si>
  <si>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</si>
  <si>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</si>
  <si>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</si>
  <si>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</si>
  <si>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</si>
  <si>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</si>
  <si>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</si>
  <si>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</si>
  <si>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</si>
  <si>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</si>
  <si>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</si>
  <si>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</si>
  <si>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</si>
  <si>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</si>
  <si>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</si>
  <si>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</si>
  <si>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</si>
  <si>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</si>
  <si>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</si>
  <si>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</si>
  <si>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</si>
  <si>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</si>
  <si>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</si>
  <si>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</si>
  <si>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</si>
  <si>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</si>
  <si>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</si>
  <si>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</si>
  <si>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</si>
  <si>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</si>
  <si>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</si>
  <si>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</si>
  <si>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</si>
  <si>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</si>
  <si>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</si>
  <si>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</si>
  <si>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</si>
  <si>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</si>
  <si>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</si>
  <si>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</si>
  <si>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</si>
  <si>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</si>
  <si>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</si>
  <si>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</si>
  <si>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</si>
  <si>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</si>
  <si>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</si>
  <si>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</si>
  <si>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</si>
  <si>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</si>
  <si>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</si>
  <si>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</si>
  <si>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</si>
  <si>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</si>
  <si>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</si>
  <si>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</si>
  <si>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</si>
  <si>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</si>
  <si>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</si>
  <si>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</si>
  <si>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</si>
  <si>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</si>
  <si>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</si>
  <si>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</si>
  <si>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</si>
  <si>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</si>
  <si>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</si>
  <si>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</si>
  <si>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</si>
  <si>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</si>
  <si>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</si>
  <si>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</si>
  <si>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</si>
  <si>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</si>
  <si>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</si>
  <si>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</si>
  <si>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</si>
  <si>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</si>
  <si>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</si>
  <si>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</si>
  <si>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</si>
  <si>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</si>
  <si>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</si>
  <si>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</si>
  <si>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</si>
  <si>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</si>
  <si>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</si>
  <si>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</si>
  <si>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</si>
  <si>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</si>
  <si>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</si>
  <si>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</si>
  <si>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</si>
  <si>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</si>
  <si>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</si>
  <si>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</si>
  <si>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</si>
  <si>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</si>
  <si>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</si>
  <si>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</si>
  <si>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</si>
  <si>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</si>
  <si>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</si>
  <si>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</si>
  <si>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</si>
  <si>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</si>
  <si>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</si>
  <si>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</si>
  <si>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</si>
  <si>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</si>
  <si>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</si>
  <si>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</si>
  <si>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</si>
  <si>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</si>
  <si>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</si>
  <si>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</si>
  <si>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</si>
  <si>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</si>
  <si>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</si>
  <si>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</si>
  <si>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</si>
  <si>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</si>
  <si>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</si>
  <si>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</si>
  <si>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</si>
  <si>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</si>
  <si>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</si>
  <si>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</si>
  <si>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</si>
  <si>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</si>
  <si>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</si>
  <si>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</si>
  <si>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</si>
  <si>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</si>
  <si>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</si>
  <si>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</si>
  <si>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</si>
  <si>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</si>
  <si>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</si>
  <si>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</si>
  <si>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</si>
  <si>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</si>
  <si>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</si>
  <si>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</si>
  <si>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</si>
  <si>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</si>
  <si>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</si>
  <si>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</si>
  <si>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</si>
  <si>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</si>
  <si>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</si>
  <si>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</si>
  <si>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</si>
  <si>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</si>
  <si>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</si>
  <si>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</si>
  <si>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</si>
  <si>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</si>
  <si>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</si>
  <si>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</si>
  <si>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</si>
  <si>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</si>
  <si>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</si>
  <si>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</si>
  <si>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</si>
  <si>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</si>
  <si>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</si>
  <si>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</si>
  <si>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</si>
  <si>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</si>
  <si>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</si>
  <si>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</si>
  <si>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</si>
  <si>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</si>
  <si>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</si>
  <si>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</si>
  <si>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</si>
  <si>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</si>
  <si>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</si>
  <si>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</si>
  <si>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</si>
  <si>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</si>
  <si>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</si>
  <si>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</si>
  <si>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</si>
  <si>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</si>
  <si>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</si>
  <si>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</si>
  <si>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</si>
  <si>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</si>
  <si>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</si>
  <si>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</si>
  <si>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</si>
  <si>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</si>
  <si>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</si>
  <si>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</si>
  <si>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</si>
  <si>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</si>
  <si>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</si>
  <si>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</si>
  <si>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</si>
  <si>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</si>
  <si>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</si>
  <si>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</si>
  <si>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</si>
  <si>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</si>
  <si>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</si>
  <si>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</si>
  <si>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</si>
  <si>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</si>
  <si>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</si>
  <si>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</si>
  <si>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</si>
  <si>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</si>
  <si>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</si>
  <si>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</si>
  <si>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</si>
  <si>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</si>
  <si>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</si>
  <si>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</si>
  <si>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</si>
  <si>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</si>
  <si>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</si>
  <si>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</si>
  <si>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</si>
  <si>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</si>
  <si>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</si>
  <si>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</si>
  <si>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</si>
  <si>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</si>
  <si>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</si>
  <si>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</si>
  <si>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</si>
  <si>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</si>
  <si>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</si>
  <si>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</si>
  <si>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</si>
  <si>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</si>
  <si>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</si>
  <si>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</si>
  <si>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</si>
  <si>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</si>
  <si>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</si>
  <si>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</si>
  <si>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</si>
  <si>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</si>
  <si>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</si>
  <si>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</si>
  <si>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</si>
  <si>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</si>
  <si>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</si>
  <si>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</si>
  <si>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</si>
  <si>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</si>
  <si>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</si>
  <si>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</si>
  <si>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</si>
  <si>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</si>
  <si>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</si>
  <si>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</si>
  <si>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</si>
  <si>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</si>
  <si>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</si>
  <si>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</si>
  <si>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</si>
  <si>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</si>
  <si>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</si>
  <si>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</si>
  <si>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</si>
  <si>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</si>
  <si>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</si>
  <si>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</si>
  <si>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</si>
  <si>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</si>
  <si>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</si>
  <si>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</si>
  <si>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</si>
  <si>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</si>
  <si>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</si>
  <si>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</si>
  <si>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</si>
  <si>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</si>
  <si>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</si>
  <si>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</si>
  <si>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</si>
  <si>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</si>
  <si>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</si>
  <si>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</si>
  <si>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</si>
  <si>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</si>
  <si>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</si>
  <si>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</si>
  <si>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</si>
  <si>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</si>
  <si>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</si>
  <si>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</si>
  <si>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</si>
  <si>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</si>
  <si>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</si>
  <si>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</si>
  <si>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</si>
  <si>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</si>
  <si>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</si>
  <si>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</si>
  <si>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</si>
  <si>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</si>
  <si>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</si>
  <si>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</si>
  <si>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</si>
  <si>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</si>
  <si>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</si>
  <si>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</si>
  <si>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</si>
  <si>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</si>
  <si>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</si>
  <si>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</si>
  <si>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</si>
  <si>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</si>
  <si>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</si>
  <si>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</si>
  <si>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</si>
  <si>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</si>
  <si>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</si>
  <si>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</si>
  <si>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</si>
  <si>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</si>
  <si>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</si>
  <si>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</si>
  <si>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</si>
  <si>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</si>
  <si>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</si>
  <si>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</si>
  <si>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</si>
  <si>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</si>
  <si>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</si>
  <si>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</si>
  <si>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</si>
  <si>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</si>
  <si>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</si>
  <si>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</si>
  <si>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</si>
  <si>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</si>
  <si>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</si>
  <si>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</si>
  <si>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</si>
  <si>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</si>
  <si>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</si>
  <si>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</si>
  <si>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</si>
  <si>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</si>
  <si>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</si>
  <si>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</si>
  <si>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</si>
  <si>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</si>
  <si>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</si>
  <si>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</si>
  <si>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</si>
  <si>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</si>
  <si>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</si>
  <si>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</si>
  <si>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</si>
  <si>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</si>
  <si>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</si>
  <si>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</si>
  <si>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</si>
  <si>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</si>
  <si>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</si>
  <si>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</si>
  <si>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</si>
  <si>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</si>
  <si>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</si>
  <si>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</si>
  <si>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</si>
  <si>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</si>
  <si>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</si>
  <si>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</si>
  <si>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</si>
  <si>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</si>
  <si>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</si>
  <si>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</si>
  <si>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</si>
  <si>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</si>
  <si>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</si>
  <si>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</si>
  <si>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</si>
  <si>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</si>
  <si>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</si>
  <si>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</si>
  <si>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</si>
  <si>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</si>
  <si>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</si>
  <si>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</si>
  <si>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</si>
  <si>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</si>
  <si>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</si>
  <si>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</si>
  <si>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</si>
  <si>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</si>
  <si>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</si>
  <si>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</si>
  <si>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</si>
  <si>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</si>
  <si>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</si>
  <si>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</si>
  <si>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</si>
  <si>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</si>
  <si>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</si>
  <si>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</si>
  <si>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</si>
  <si>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</si>
  <si>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</si>
  <si>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</si>
  <si>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</si>
  <si>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</si>
  <si>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</si>
  <si>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</si>
  <si>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</si>
  <si>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</si>
  <si>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</si>
  <si>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</si>
  <si>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</si>
  <si>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</si>
  <si>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</si>
  <si>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</si>
  <si>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</si>
  <si>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</si>
  <si>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</si>
  <si>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</si>
  <si>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</si>
  <si>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</si>
  <si>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</si>
  <si>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</si>
  <si>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</si>
  <si>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</si>
  <si>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</si>
  <si>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</si>
  <si>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</si>
  <si>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</si>
  <si>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</si>
  <si>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</si>
  <si>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</si>
  <si>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</si>
  <si>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</si>
  <si>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</si>
  <si>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</si>
  <si>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</si>
  <si>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</si>
  <si>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</si>
  <si>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</si>
  <si>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</si>
  <si>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</si>
  <si>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</si>
  <si>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</si>
  <si>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</si>
  <si>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</si>
  <si>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</si>
  <si>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</si>
  <si>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</si>
  <si>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</si>
  <si>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</si>
  <si>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</si>
  <si>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</si>
  <si>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</si>
  <si>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</si>
  <si>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</si>
  <si>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</si>
  <si>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</si>
  <si>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</si>
  <si>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</si>
  <si>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</si>
  <si>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</si>
  <si>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</si>
  <si>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</si>
  <si>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</si>
  <si>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</si>
  <si>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</si>
  <si>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</si>
  <si>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</si>
  <si>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</si>
  <si>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</si>
  <si>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</si>
  <si>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</si>
  <si>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</si>
  <si>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</si>
  <si>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</si>
  <si>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</si>
  <si>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</si>
  <si>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</si>
  <si>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</si>
  <si>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</si>
  <si>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</si>
  <si>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</si>
  <si>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</si>
  <si>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</si>
  <si>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</si>
  <si>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</si>
  <si>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</si>
  <si>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</si>
  <si>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</si>
  <si>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</si>
  <si>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</si>
  <si>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</si>
  <si>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</si>
  <si>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</si>
  <si>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</si>
  <si>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</si>
  <si>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</si>
  <si>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</si>
  <si>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</si>
  <si>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</si>
  <si>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</si>
  <si>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</si>
  <si>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</si>
  <si>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</si>
  <si>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</si>
  <si>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</si>
  <si>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</si>
  <si>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</si>
  <si>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</si>
  <si>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</si>
  <si>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</si>
  <si>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</si>
  <si>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</si>
  <si>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</si>
  <si>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</si>
  <si>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</si>
  <si>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</si>
  <si>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</si>
  <si>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</si>
  <si>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</si>
  <si>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</si>
  <si>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</si>
  <si>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</si>
  <si>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</si>
  <si>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</si>
  <si>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</si>
  <si>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</si>
  <si>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</si>
  <si>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</si>
  <si>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</si>
  <si>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</si>
  <si>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</si>
  <si>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</si>
  <si>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</si>
  <si>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</si>
  <si>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</si>
  <si>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</si>
  <si>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</si>
  <si>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</si>
  <si>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</si>
  <si>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</si>
  <si>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</si>
  <si>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</si>
  <si>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</si>
  <si>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</si>
  <si>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</si>
  <si>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</si>
  <si>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</si>
  <si>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</si>
  <si>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</si>
  <si>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</si>
  <si>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</si>
  <si>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</si>
  <si>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</si>
  <si>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</si>
  <si>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</si>
  <si>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</si>
  <si>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</si>
  <si>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</si>
  <si>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</si>
  <si>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</si>
  <si>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</si>
  <si>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</si>
  <si>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</si>
  <si>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</si>
  <si>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</si>
  <si>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</si>
  <si>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</si>
  <si>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</si>
  <si>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</si>
  <si>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</si>
  <si>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</si>
  <si>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</si>
  <si>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</si>
  <si>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</si>
  <si>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</si>
  <si>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</si>
  <si>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</si>
  <si>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</si>
  <si>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</si>
  <si>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</si>
  <si>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</si>
  <si>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</si>
  <si>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</si>
  <si>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</si>
  <si>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</si>
  <si>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</si>
  <si>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</si>
  <si>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</si>
  <si>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</si>
  <si>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</si>
  <si>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</si>
  <si>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</si>
  <si>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</si>
  <si>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</si>
  <si>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</si>
  <si>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</si>
  <si>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</si>
  <si>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</si>
  <si>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</si>
  <si>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</si>
  <si>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</si>
  <si>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</si>
  <si>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</si>
  <si>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</si>
  <si>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</si>
  <si>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</si>
  <si>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</si>
  <si>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</si>
  <si>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</si>
  <si>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</si>
  <si>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</si>
  <si>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</si>
  <si>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</si>
  <si>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</si>
  <si>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</si>
  <si>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</si>
  <si>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</si>
  <si>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</si>
  <si>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</si>
  <si>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</si>
  <si>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</si>
  <si>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</si>
  <si>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</si>
  <si>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</si>
  <si>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</si>
  <si>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</si>
  <si>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</si>
  <si>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</si>
  <si>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</si>
  <si>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</si>
  <si>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</si>
  <si>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</si>
  <si>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</si>
  <si>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</si>
  <si>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</si>
  <si>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</si>
  <si>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</si>
  <si>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</si>
  <si>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</si>
  <si>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</si>
  <si>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</si>
  <si>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</si>
  <si>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</si>
  <si>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</si>
  <si>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</si>
  <si>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</si>
  <si>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</si>
  <si>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</si>
  <si>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</si>
  <si>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</si>
  <si>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</si>
  <si>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</si>
  <si>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</si>
  <si>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</si>
  <si>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</si>
  <si>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</si>
  <si>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</si>
  <si>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</si>
  <si>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</si>
  <si>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</si>
  <si>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</si>
  <si>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</si>
  <si>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</si>
  <si>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</si>
  <si>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</si>
  <si>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</si>
  <si>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</si>
  <si>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</si>
  <si>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</si>
  <si>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</si>
  <si>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</si>
  <si>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</si>
  <si>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</si>
  <si>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</si>
  <si>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</si>
  <si>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</si>
  <si>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</si>
  <si>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</si>
  <si>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</si>
  <si>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</si>
  <si>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</si>
  <si>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</si>
  <si>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</si>
  <si>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</si>
  <si>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</si>
  <si>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</si>
  <si>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</si>
  <si>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</si>
  <si>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</si>
  <si>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</si>
  <si>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</si>
  <si>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</si>
  <si>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</si>
  <si>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</si>
  <si>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</si>
  <si>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</si>
  <si>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</si>
  <si>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</si>
  <si>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</si>
  <si>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</si>
  <si>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</si>
  <si>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</si>
  <si>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</si>
  <si>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</si>
  <si>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</si>
  <si>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</si>
  <si>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</si>
  <si>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</si>
  <si>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</si>
  <si>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</si>
  <si>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</si>
  <si>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</si>
  <si>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</si>
  <si>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</si>
  <si>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</si>
  <si>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</si>
  <si>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</si>
  <si>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</si>
  <si>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</si>
  <si>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</si>
  <si>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</si>
  <si>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</si>
  <si>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</si>
  <si>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</si>
  <si>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</si>
  <si>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</si>
  <si>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</si>
  <si>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</si>
  <si>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</si>
  <si>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</si>
  <si>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</si>
  <si>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</si>
  <si>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</si>
  <si>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</si>
  <si>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</si>
  <si>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</si>
  <si>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</si>
  <si>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</si>
  <si>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</si>
  <si>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</si>
  <si>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</si>
  <si>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</si>
  <si>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</si>
  <si>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</si>
  <si>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</si>
  <si>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</si>
  <si>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</si>
  <si>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</si>
  <si>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</si>
  <si>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</si>
  <si>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</si>
  <si>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</si>
  <si>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</si>
  <si>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</si>
  <si>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</si>
  <si>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</si>
  <si>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</si>
  <si>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</si>
  <si>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</si>
  <si>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</si>
  <si>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</si>
  <si>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</si>
  <si>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</si>
  <si>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</si>
  <si>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</si>
  <si>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</si>
  <si>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</si>
  <si>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</si>
  <si>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</si>
  <si>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</si>
  <si>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</si>
  <si>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</si>
  <si>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</si>
  <si>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</si>
  <si>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</si>
  <si>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</si>
  <si>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</si>
  <si>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</si>
  <si>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</si>
  <si>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</si>
  <si>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</si>
  <si>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</si>
  <si>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</si>
  <si>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</si>
  <si>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</si>
  <si>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</si>
  <si>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</si>
  <si>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</si>
  <si>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</si>
  <si>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</si>
  <si>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</si>
  <si>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</si>
  <si>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</si>
  <si>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</si>
  <si>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</si>
  <si>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</si>
  <si>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</si>
  <si>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</si>
  <si>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</si>
  <si>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</si>
  <si>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</si>
  <si>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</si>
  <si>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</si>
  <si>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</si>
  <si>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</si>
  <si>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</si>
  <si>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</si>
  <si>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</si>
  <si>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</si>
  <si>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</si>
  <si>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</si>
  <si>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</si>
  <si>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</si>
  <si>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</si>
  <si>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</si>
  <si>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</si>
  <si>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</si>
  <si>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</si>
  <si>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</si>
  <si>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</si>
  <si>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</si>
  <si>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</si>
  <si>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</si>
  <si>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</si>
  <si>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</si>
  <si>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</si>
  <si>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</si>
  <si>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</si>
  <si>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</si>
  <si>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</si>
  <si>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</si>
  <si>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</si>
  <si>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</si>
  <si>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</si>
  <si>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</si>
  <si>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</si>
  <si>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</si>
  <si>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</si>
  <si>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</si>
  <si>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</si>
  <si>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</si>
  <si>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</si>
  <si>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</si>
  <si>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</si>
  <si>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</si>
  <si>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</si>
  <si>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</si>
  <si>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</si>
  <si>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</si>
  <si>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</si>
  <si>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</si>
  <si>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</si>
  <si>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</si>
  <si>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</si>
  <si>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</si>
  <si>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</si>
  <si>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</si>
  <si>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</si>
  <si>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</si>
  <si>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</si>
  <si>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</si>
  <si>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</si>
  <si>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</si>
  <si>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</si>
  <si>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</si>
  <si>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</si>
  <si>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</si>
  <si>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</si>
  <si>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</si>
  <si>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</si>
  <si>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</si>
  <si>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</si>
  <si>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</si>
  <si>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</si>
  <si>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</si>
  <si>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</si>
  <si>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</si>
  <si>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</si>
  <si>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</si>
  <si>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</si>
  <si>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</si>
  <si>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</si>
  <si>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</si>
  <si>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</si>
  <si>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</si>
  <si>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</si>
  <si>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</si>
  <si>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</si>
  <si>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</si>
  <si>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</si>
  <si>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</si>
  <si>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</si>
  <si>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</si>
  <si>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</si>
  <si>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</si>
  <si>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</si>
  <si>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</si>
  <si>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</si>
  <si>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</si>
  <si>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</si>
  <si>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</si>
  <si>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</si>
  <si>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</si>
  <si>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</si>
  <si>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</si>
  <si>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</si>
  <si>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</si>
  <si>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</si>
  <si>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</si>
  <si>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</si>
  <si>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</si>
  <si>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</si>
  <si>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</si>
  <si>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</si>
  <si>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</si>
  <si>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</si>
  <si>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</si>
  <si>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</si>
  <si>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</si>
  <si>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</si>
  <si>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</si>
  <si>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</si>
  <si>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</si>
  <si>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</si>
  <si>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</si>
  <si>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</si>
  <si>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</si>
  <si>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</si>
  <si>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</si>
  <si>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</si>
  <si>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</si>
  <si>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</si>
  <si>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</si>
  <si>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</si>
  <si>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</si>
  <si>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</si>
  <si>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</si>
  <si>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</si>
  <si>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</si>
  <si>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</si>
  <si>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</si>
  <si>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</si>
  <si>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</si>
  <si>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</si>
  <si>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</si>
  <si>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</si>
  <si>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</si>
  <si>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</si>
  <si>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</si>
  <si>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</si>
  <si>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</si>
  <si>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</si>
  <si>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</si>
  <si>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</si>
  <si>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</si>
  <si>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</si>
  <si>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</si>
  <si>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</si>
  <si>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</si>
  <si>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</si>
  <si>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</si>
  <si>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</si>
  <si>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</si>
  <si>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</si>
  <si>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</si>
  <si>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</si>
  <si>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</si>
  <si>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</si>
  <si>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</si>
  <si>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</si>
  <si>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</si>
  <si>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</si>
  <si>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</si>
  <si>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</si>
  <si>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</si>
  <si>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</si>
  <si>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</si>
  <si>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</si>
  <si>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</si>
  <si>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</si>
  <si>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</si>
  <si>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</si>
  <si>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</si>
  <si>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</si>
  <si>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</si>
  <si>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</si>
  <si>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</si>
  <si>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</si>
  <si>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</si>
  <si>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</si>
  <si>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</si>
  <si>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</si>
  <si>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</si>
  <si>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</si>
  <si>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</si>
  <si>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</si>
  <si>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</si>
  <si>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</si>
  <si>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</si>
  <si>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</si>
  <si>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</si>
  <si>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</si>
  <si>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</si>
  <si>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</si>
  <si>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</si>
  <si>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</si>
  <si>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</si>
  <si>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</si>
  <si>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</si>
  <si>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</si>
  <si>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</si>
  <si>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</si>
  <si>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</si>
  <si>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</si>
  <si>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</si>
  <si>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</si>
  <si>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</si>
  <si>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</si>
  <si>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</si>
  <si>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</si>
  <si>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</si>
  <si>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</si>
  <si>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</si>
  <si>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</si>
  <si>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</si>
  <si>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</si>
  <si>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</si>
  <si>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</si>
  <si>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</si>
  <si>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</si>
  <si>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</si>
  <si>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</si>
  <si>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</si>
  <si>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</si>
  <si>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</si>
  <si>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</si>
  <si>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</si>
  <si>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</si>
  <si>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</si>
  <si>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</si>
  <si>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</si>
  <si>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</si>
  <si>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</si>
  <si>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</si>
  <si>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</si>
  <si>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</si>
  <si>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</si>
  <si>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</si>
  <si>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</si>
  <si>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</si>
  <si>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</si>
  <si>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</si>
  <si>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</si>
  <si>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</si>
  <si>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</si>
  <si>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</si>
  <si>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</si>
  <si>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</si>
  <si>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</si>
  <si>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</si>
  <si>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</si>
  <si>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</si>
  <si>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</si>
  <si>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</si>
  <si>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</si>
  <si>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</si>
  <si>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</si>
  <si>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</si>
  <si>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</si>
  <si>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</si>
  <si>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</si>
  <si>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</si>
  <si>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</si>
  <si>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</si>
  <si>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</si>
  <si>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</si>
  <si>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</si>
  <si>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</si>
  <si>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</si>
  <si>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</si>
  <si>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</si>
  <si>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</si>
  <si>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</si>
  <si>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</si>
  <si>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</si>
  <si>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</si>
  <si>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</si>
  <si>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</si>
  <si>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</si>
  <si>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</si>
  <si>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</si>
  <si>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</si>
  <si>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</si>
  <si>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</si>
  <si>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</si>
  <si>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</si>
  <si>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</si>
  <si>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</si>
  <si>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</si>
  <si>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</si>
  <si>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</si>
  <si>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</si>
  <si>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</si>
  <si>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</si>
  <si>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</si>
  <si>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</si>
  <si>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</si>
  <si>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</si>
  <si>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</si>
  <si>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</si>
  <si>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</si>
  <si>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</si>
  <si>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</si>
  <si>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</si>
  <si>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</si>
  <si>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</si>
  <si>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</si>
  <si>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</si>
  <si>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</si>
  <si>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</si>
  <si>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</si>
  <si>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</si>
  <si>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</si>
  <si>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</si>
  <si>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</si>
  <si>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</si>
  <si>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</si>
  <si>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</si>
  <si>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</si>
  <si>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</si>
  <si>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</si>
  <si>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</si>
  <si>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</si>
  <si>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</si>
  <si>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</si>
  <si>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</si>
  <si>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</si>
  <si>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</si>
  <si>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</si>
  <si>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</si>
  <si>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</si>
  <si>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</si>
  <si>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</si>
  <si>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</si>
  <si>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</si>
  <si>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</si>
  <si>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</si>
  <si>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</si>
  <si>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</si>
  <si>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</si>
  <si>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</si>
  <si>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</si>
  <si>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</si>
  <si>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</si>
  <si>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</si>
  <si>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</si>
  <si>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</si>
  <si>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</si>
  <si>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</si>
  <si>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</si>
  <si>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</si>
  <si>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</si>
  <si>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</si>
  <si>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</si>
  <si>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</si>
  <si>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</si>
  <si>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</si>
  <si>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</si>
  <si>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</si>
  <si>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</si>
  <si>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</si>
  <si>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</si>
  <si>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</si>
  <si>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</si>
  <si>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</si>
  <si>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</si>
  <si>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</si>
  <si>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</si>
  <si>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</si>
  <si>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</si>
  <si>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</si>
  <si>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</si>
  <si>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</si>
  <si>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</si>
  <si>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</si>
  <si>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</si>
  <si>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</si>
  <si>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</si>
  <si>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</si>
  <si>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</si>
  <si>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</si>
  <si>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</si>
  <si>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</si>
  <si>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</si>
  <si>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</si>
  <si>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</si>
  <si>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</si>
  <si>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</si>
  <si>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</si>
  <si>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</si>
  <si>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</si>
  <si>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</si>
  <si>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</si>
  <si>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</si>
  <si>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</si>
  <si>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</si>
  <si>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</si>
  <si>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</si>
  <si>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</si>
  <si>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</si>
  <si>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</si>
  <si>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</si>
  <si>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</si>
  <si>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</si>
  <si>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</si>
  <si>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</si>
  <si>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</si>
  <si>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</si>
  <si>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</si>
  <si>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</si>
  <si>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</si>
  <si>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</si>
  <si>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</si>
  <si>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</si>
  <si>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</si>
  <si>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</si>
  <si>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</si>
  <si>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</si>
  <si>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</si>
  <si>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</si>
  <si>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</si>
  <si>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</si>
  <si>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</si>
  <si>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</si>
  <si>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</si>
  <si>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</si>
  <si>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</si>
  <si>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</si>
  <si>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</si>
  <si>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</si>
  <si>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</si>
  <si>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</si>
  <si>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</si>
  <si>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</si>
  <si>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</si>
  <si>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</si>
  <si>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</si>
  <si>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</si>
  <si>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</si>
  <si>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</si>
  <si>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</si>
  <si>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</si>
  <si>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</si>
  <si>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</si>
  <si>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</si>
  <si>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</si>
  <si>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</si>
  <si>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</si>
  <si>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</si>
  <si>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</si>
  <si>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</si>
  <si>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</si>
  <si>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</si>
  <si>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</si>
  <si>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</si>
  <si>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</si>
  <si>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</si>
  <si>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</si>
  <si>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</si>
  <si>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</si>
  <si>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</si>
  <si>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</si>
  <si>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</si>
  <si>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</si>
  <si>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</si>
  <si>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</si>
  <si>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</si>
  <si>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</si>
  <si>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</si>
  <si>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</si>
  <si>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</si>
  <si>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</si>
  <si>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</si>
  <si>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</si>
  <si>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</si>
  <si>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</si>
  <si>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</si>
  <si>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</si>
  <si>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</si>
  <si>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</si>
  <si>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</si>
  <si>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</si>
  <si>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</si>
  <si>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</si>
  <si>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</si>
  <si>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</si>
  <si>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</si>
  <si>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</si>
  <si>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</si>
  <si>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</si>
  <si>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</si>
  <si>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</si>
  <si>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</si>
  <si>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</si>
  <si>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</si>
  <si>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</si>
  <si>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</si>
  <si>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</si>
  <si>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</si>
  <si>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</si>
  <si>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</si>
  <si>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</si>
  <si>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</si>
  <si>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</si>
  <si>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</si>
  <si>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</si>
  <si>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</si>
  <si>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</si>
  <si>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</si>
  <si>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</si>
  <si>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</si>
  <si>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</si>
  <si>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</si>
  <si>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</si>
  <si>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</si>
  <si>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</si>
  <si>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</si>
  <si>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</si>
  <si>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</si>
  <si>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</si>
  <si>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</si>
  <si>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</si>
  <si>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</si>
  <si>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</si>
  <si>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</si>
  <si>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</si>
  <si>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</si>
  <si>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</si>
  <si>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</si>
  <si>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</si>
  <si>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</si>
  <si>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</si>
  <si>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</si>
  <si>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</si>
  <si>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</si>
  <si>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</si>
  <si>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</si>
  <si>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</si>
  <si>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</si>
  <si>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</si>
  <si>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</si>
  <si>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</si>
  <si>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</si>
  <si>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</si>
  <si>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</si>
  <si>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</si>
  <si>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</si>
  <si>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</si>
  <si>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</si>
  <si>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</si>
  <si>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</si>
  <si>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</si>
  <si>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</si>
  <si>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</si>
  <si>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</si>
  <si>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</si>
  <si>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</si>
  <si>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</si>
  <si>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</si>
  <si>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</si>
  <si>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</si>
  <si>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</si>
  <si>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</si>
  <si>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</si>
  <si>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</si>
  <si>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</si>
  <si>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</si>
  <si>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</si>
  <si>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</si>
  <si>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</si>
  <si>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</si>
  <si>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</si>
  <si>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</si>
  <si>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</si>
  <si>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</si>
  <si>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</si>
  <si>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</si>
  <si>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</si>
  <si>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</si>
  <si>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</si>
  <si>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</si>
  <si>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</si>
  <si>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</si>
  <si>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</si>
  <si>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</si>
  <si>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</si>
  <si>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</si>
  <si>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</si>
  <si>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</si>
  <si>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</si>
  <si>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</si>
  <si>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</si>
  <si>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</si>
  <si>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</si>
  <si>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</si>
  <si>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</si>
  <si>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</si>
  <si>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</si>
  <si>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</si>
  <si>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</si>
  <si>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</si>
  <si>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</si>
  <si>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</si>
  <si>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</si>
  <si>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</si>
  <si>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</si>
  <si>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</si>
  <si>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</si>
  <si>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</si>
  <si>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</si>
  <si>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</si>
  <si>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</si>
  <si>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</si>
  <si>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</si>
  <si>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</si>
  <si>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</si>
  <si>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</si>
  <si>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</si>
  <si>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</si>
  <si>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</si>
  <si>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</si>
  <si>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</si>
  <si>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</si>
  <si>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</si>
  <si>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</si>
  <si>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</si>
  <si>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</si>
  <si>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</si>
  <si>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</si>
  <si>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</si>
  <si>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</si>
  <si>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</si>
  <si>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</si>
  <si>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</si>
  <si>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</si>
  <si>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</si>
  <si>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</si>
  <si>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</si>
  <si>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</si>
  <si>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</si>
  <si>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</si>
  <si>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</si>
  <si>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</si>
  <si>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</si>
  <si>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</si>
  <si>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</si>
  <si>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</si>
  <si>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</si>
  <si>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</si>
  <si>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</si>
  <si>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</si>
  <si>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</si>
  <si>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</si>
  <si>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</si>
  <si>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</si>
  <si>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</si>
  <si>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</si>
  <si>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</si>
  <si>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</si>
  <si>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</si>
  <si>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</si>
  <si>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</si>
  <si>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</si>
  <si>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</si>
  <si>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</si>
  <si>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</si>
  <si>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</si>
  <si>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</si>
  <si>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</si>
  <si>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</si>
  <si>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</si>
  <si>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</si>
  <si>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</si>
  <si>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</si>
  <si>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</si>
  <si>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</si>
  <si>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</si>
  <si>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</si>
  <si>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</si>
  <si>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</si>
  <si>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</si>
  <si>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</si>
  <si>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</si>
  <si>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</si>
  <si>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</si>
  <si>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</si>
  <si>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</si>
  <si>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</si>
  <si>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</si>
  <si>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</si>
  <si>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</si>
  <si>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</si>
  <si>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</si>
  <si>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</si>
  <si>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</si>
  <si>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</si>
  <si>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</si>
  <si>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</si>
  <si>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</si>
  <si>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</si>
  <si>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</si>
  <si>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</si>
  <si>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</si>
  <si>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</si>
  <si>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</si>
  <si>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</si>
  <si>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</si>
  <si>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</si>
  <si>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</si>
  <si>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</si>
  <si>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</si>
  <si>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</si>
  <si>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</si>
  <si>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</si>
  <si>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</si>
  <si>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</si>
  <si>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</si>
  <si>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</si>
  <si>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</si>
  <si>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</si>
  <si>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</si>
  <si>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</si>
  <si>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</si>
  <si>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</si>
  <si>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</si>
  <si>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</si>
  <si>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</si>
  <si>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</si>
  <si>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</si>
  <si>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</si>
  <si>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</si>
  <si>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</si>
  <si>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</si>
  <si>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</si>
  <si>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</si>
  <si>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</si>
  <si>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</si>
  <si>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</si>
  <si>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</si>
  <si>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</si>
  <si>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</si>
  <si>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</si>
  <si>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</si>
  <si>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</si>
  <si>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</si>
  <si>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</si>
  <si>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</si>
  <si>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</si>
  <si>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</si>
  <si>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</si>
  <si>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</si>
  <si>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</si>
  <si>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</si>
  <si>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</si>
  <si>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</si>
  <si>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</si>
  <si>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</si>
  <si>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</si>
  <si>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</si>
  <si>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</si>
  <si>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</si>
  <si>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</si>
  <si>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</si>
  <si>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</si>
  <si>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</si>
  <si>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</si>
  <si>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</si>
  <si>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</si>
  <si>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</si>
  <si>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</si>
  <si>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</si>
  <si>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</si>
  <si>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</si>
  <si>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</si>
  <si>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</si>
  <si>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</si>
  <si>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</si>
  <si>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</si>
  <si>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</si>
  <si>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</si>
  <si>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</si>
  <si>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</si>
  <si>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</si>
  <si>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</si>
  <si>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</si>
  <si>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</si>
  <si>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</si>
  <si>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</si>
  <si>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</si>
  <si>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</si>
  <si>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</si>
  <si>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</si>
  <si>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</si>
  <si>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</si>
  <si>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</si>
  <si>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</si>
  <si>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</si>
  <si>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</si>
  <si>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</si>
  <si>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</si>
  <si>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</si>
  <si>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</si>
  <si>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</si>
  <si>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</si>
  <si>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</si>
  <si>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</si>
  <si>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</si>
  <si>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</si>
  <si>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</si>
  <si>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</si>
  <si>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</si>
  <si>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</si>
  <si>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</si>
  <si>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</si>
  <si>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</si>
  <si>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</si>
  <si>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</si>
  <si>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</si>
  <si>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</si>
  <si>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</si>
  <si>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</si>
  <si>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</si>
  <si>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</si>
  <si>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</si>
  <si>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</si>
  <si>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</si>
  <si>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</si>
  <si>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</si>
  <si>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</si>
  <si>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</si>
  <si>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</si>
  <si>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</si>
  <si>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</si>
  <si>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</si>
  <si>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</si>
  <si>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</si>
  <si>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</si>
  <si>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</si>
  <si>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</si>
  <si>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</si>
  <si>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</si>
  <si>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</si>
  <si>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</si>
  <si>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</si>
  <si>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</si>
  <si>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</si>
  <si>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</si>
  <si>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</si>
  <si>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</si>
  <si>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</si>
  <si>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</si>
  <si>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</si>
  <si>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</si>
  <si>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</si>
  <si>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</si>
  <si>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</si>
  <si>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</si>
  <si>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</si>
  <si>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</si>
  <si>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</si>
  <si>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</si>
  <si>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</si>
  <si>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</si>
  <si>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</si>
  <si>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</si>
  <si>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</si>
  <si>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</si>
  <si>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</si>
  <si>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</si>
  <si>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</si>
  <si>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</si>
  <si>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</si>
  <si>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</si>
  <si>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</si>
  <si>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</si>
  <si>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</si>
  <si>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</si>
  <si>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</si>
  <si>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</si>
  <si>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</si>
  <si>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</si>
  <si>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</si>
  <si>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</si>
  <si>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</si>
  <si>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</si>
  <si>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</si>
  <si>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</si>
  <si>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</si>
  <si>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</si>
  <si>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</si>
  <si>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</si>
  <si>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</si>
  <si>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</si>
  <si>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</si>
  <si>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</si>
  <si>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</si>
  <si>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</si>
  <si>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</si>
  <si>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</si>
  <si>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</si>
  <si>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</si>
  <si>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</si>
  <si>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</si>
  <si>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</si>
  <si>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</si>
  <si>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</si>
  <si>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</si>
  <si>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</si>
  <si>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</si>
  <si>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</si>
  <si>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</si>
  <si>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</si>
  <si>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</si>
  <si>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</si>
  <si>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</si>
  <si>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</si>
  <si>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</si>
  <si>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</si>
  <si>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</si>
  <si>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</si>
  <si>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</si>
  <si>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</si>
  <si>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</si>
  <si>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</si>
  <si>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</si>
  <si>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</si>
  <si>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</si>
  <si>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</si>
  <si>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</si>
  <si>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</si>
  <si>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</si>
  <si>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</si>
  <si>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</si>
  <si>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</si>
  <si>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</si>
  <si>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</si>
  <si>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</si>
  <si>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</si>
  <si>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</si>
  <si>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</si>
  <si>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</si>
  <si>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</si>
  <si>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</si>
  <si>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</si>
  <si>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</si>
  <si>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</si>
  <si>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</si>
  <si>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</si>
  <si>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</si>
  <si>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</si>
  <si>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</si>
  <si>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</si>
  <si>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</si>
  <si>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</si>
  <si>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</si>
  <si>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</si>
  <si>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</si>
  <si>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</si>
  <si>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</si>
  <si>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</si>
  <si>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</si>
  <si>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</si>
  <si>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</si>
  <si>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</si>
  <si>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</si>
  <si>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</si>
  <si>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</si>
  <si>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</si>
  <si>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</si>
  <si>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</si>
  <si>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</si>
  <si>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</si>
  <si>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</si>
  <si>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</si>
  <si>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</si>
  <si>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</si>
  <si>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</si>
  <si>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</si>
  <si>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</si>
  <si>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</si>
  <si>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</si>
  <si>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</si>
  <si>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</si>
  <si>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</si>
  <si>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</si>
  <si>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</si>
  <si>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</si>
  <si>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</si>
  <si>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</si>
  <si>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</si>
  <si>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</si>
  <si>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</si>
  <si>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</si>
  <si>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</si>
  <si>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</si>
  <si>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</si>
  <si>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</si>
  <si>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</si>
  <si>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</si>
  <si>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</si>
  <si>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</si>
  <si>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</si>
  <si>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</si>
  <si>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</si>
  <si>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</si>
  <si>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</si>
  <si>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</si>
  <si>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</si>
  <si>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</si>
  <si>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</si>
  <si>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</si>
  <si>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</si>
  <si>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</si>
  <si>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</si>
  <si>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</si>
  <si>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</si>
  <si>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</si>
  <si>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</si>
  <si>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</si>
  <si>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</si>
  <si>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</si>
  <si>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</si>
  <si>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</si>
  <si>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</si>
  <si>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</si>
  <si>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</si>
  <si>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</si>
  <si>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</si>
  <si>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</si>
  <si>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</si>
  <si>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</si>
  <si>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</si>
  <si>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</si>
  <si>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</si>
  <si>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</si>
  <si>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</si>
  <si>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</si>
  <si>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</si>
  <si>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</si>
  <si>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</si>
  <si>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</si>
  <si>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</si>
  <si>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</si>
  <si>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</si>
  <si>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</si>
  <si>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</si>
  <si>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</si>
  <si>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</si>
  <si>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</si>
  <si>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</si>
  <si>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</si>
  <si>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</si>
  <si>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</si>
  <si>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</si>
  <si>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</si>
  <si>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</si>
  <si>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</si>
  <si>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</si>
  <si>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</si>
  <si>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</si>
  <si>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</si>
  <si>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</si>
  <si>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</si>
  <si>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</si>
  <si>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</si>
  <si>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</si>
  <si>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</si>
  <si>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</si>
  <si>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</si>
  <si>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</si>
  <si>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</si>
  <si>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</si>
  <si>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</si>
  <si>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</si>
  <si>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</si>
  <si>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</si>
  <si>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</si>
  <si>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</si>
  <si>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</si>
  <si>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</si>
  <si>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</si>
  <si>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</si>
  <si>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</si>
  <si>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</si>
  <si>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</si>
  <si>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</si>
  <si>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</si>
  <si>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</si>
  <si>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</si>
  <si>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</si>
  <si>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</si>
  <si>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</si>
  <si>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</si>
  <si>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</si>
  <si>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</si>
  <si>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</si>
  <si>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</si>
  <si>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</si>
  <si>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</si>
  <si>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</si>
  <si>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</si>
  <si>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</si>
  <si>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</si>
  <si>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</si>
  <si>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</si>
  <si>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</si>
  <si>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</si>
  <si>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</si>
  <si>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</si>
  <si>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</si>
  <si>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</si>
  <si>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</si>
  <si>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</si>
  <si>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</si>
  <si>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</si>
  <si>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</si>
  <si>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</si>
  <si>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</si>
  <si>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</si>
  <si>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</si>
  <si>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</si>
  <si>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</si>
  <si>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</si>
  <si>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</si>
  <si>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</si>
  <si>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</si>
  <si>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</si>
  <si>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</si>
  <si>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</si>
  <si>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</si>
  <si>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</si>
  <si>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</si>
  <si>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</si>
  <si>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</si>
  <si>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</si>
  <si>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</si>
  <si>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</si>
  <si>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</si>
  <si>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</si>
  <si>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</si>
  <si>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</si>
  <si>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</si>
  <si>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</si>
  <si>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</si>
  <si>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</si>
  <si>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</si>
  <si>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</si>
  <si>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</si>
  <si>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</si>
  <si>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</si>
  <si>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</si>
  <si>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</si>
  <si>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</si>
  <si>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</si>
  <si>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</si>
  <si>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</si>
  <si>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</si>
  <si>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</si>
  <si>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</si>
  <si>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</si>
  <si>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</si>
  <si>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</si>
  <si>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</si>
  <si>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</si>
  <si>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</si>
  <si>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</si>
  <si>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</si>
  <si>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</si>
  <si>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</si>
  <si>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</si>
  <si>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</si>
  <si>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</si>
  <si>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</si>
  <si>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</si>
  <si>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</si>
  <si>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</si>
  <si>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</si>
  <si>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</si>
  <si>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</si>
  <si>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</si>
  <si>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</si>
  <si>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</si>
  <si>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</si>
  <si>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</si>
  <si>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</si>
  <si>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</si>
  <si>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</si>
  <si>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</si>
  <si>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</si>
  <si>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</si>
  <si>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</si>
  <si>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</si>
  <si>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</si>
  <si>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</si>
  <si>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</si>
  <si>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Žagubica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</si>
</sst>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93</c:v>
                </c:pt>
                <c:pt idx="1">
                  <c:v>177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167</c:v>
                </c:pt>
                <c:pt idx="1">
                  <c:v>191</c:v>
                </c:pt>
                <c:pt idx="2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154</c:v>
                </c:pt>
                <c:pt idx="1">
                  <c:v>135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  <c:majorUnit val="3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</c:v>
                </c:pt>
                <c:pt idx="1">
                  <c:v>19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3020</c:v>
                </c:pt>
                <c:pt idx="1">
                  <c:v>2838</c:v>
                </c:pt>
                <c:pt idx="2">
                  <c:v>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13.478661344795825</c:v>
                </c:pt>
                <c:pt idx="1">
                  <c:v>52.16456862143076</c:v>
                </c:pt>
                <c:pt idx="2">
                  <c:v>34.356770033773408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285373184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3184"/>
        <c:crosses val="autoZero"/>
        <c:auto val="1"/>
        <c:lblAlgn val="ctr"/>
        <c:lblOffset val="100"/>
        <c:noMultiLvlLbl val="0"/>
      </c:catAx>
      <c:valAx>
        <c:axId val="28537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97.2</c:v>
                </c:pt>
                <c:pt idx="1">
                  <c:v>100</c:v>
                </c:pt>
                <c:pt idx="2">
                  <c:v>81.599999999999994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529088"/>
        <c:axId val="465568512"/>
      </c:barChart>
      <c:catAx>
        <c:axId val="465529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568512"/>
        <c:crosses val="autoZero"/>
        <c:auto val="1"/>
        <c:lblAlgn val="ctr"/>
        <c:lblOffset val="100"/>
        <c:noMultiLvlLbl val="0"/>
      </c:catAx>
      <c:valAx>
        <c:axId val="46556851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5290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177</c:v>
                </c:pt>
                <c:pt idx="1">
                  <c:v>146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6318080"/>
        <c:axId val="467065472"/>
      </c:barChart>
      <c:catAx>
        <c:axId val="46631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065472"/>
        <c:crosses val="autoZero"/>
        <c:auto val="1"/>
        <c:lblAlgn val="ctr"/>
        <c:lblOffset val="100"/>
        <c:noMultiLvlLbl val="0"/>
      </c:catAx>
      <c:valAx>
        <c:axId val="46706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6318080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213120"/>
        <c:axId val="468223872"/>
      </c:barChart>
      <c:catAx>
        <c:axId val="4682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223872"/>
        <c:crosses val="autoZero"/>
        <c:auto val="1"/>
        <c:lblAlgn val="ctr"/>
        <c:lblOffset val="100"/>
        <c:noMultiLvlLbl val="0"/>
      </c:catAx>
      <c:valAx>
        <c:axId val="46822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213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35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27</c:v>
                </c:pt>
                <c:pt idx="1">
                  <c:v>21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471808"/>
        <c:axId val="468475264"/>
      </c:barChart>
      <c:catAx>
        <c:axId val="46847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475264"/>
        <c:crosses val="autoZero"/>
        <c:auto val="1"/>
        <c:lblAlgn val="ctr"/>
        <c:lblOffset val="100"/>
        <c:noMultiLvlLbl val="0"/>
      </c:catAx>
      <c:valAx>
        <c:axId val="46847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4718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1.5658581516733188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1.8626547948009415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1.9138266298229456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2.0571077678845562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2.0980452359021595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2.2720294749769727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1.9752328318493502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2.1389827039197624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2.3641387780165797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2.988435165285027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3.0191382662982291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3.3875754784566574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3.9811687647119025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5.6800736874424311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5.2911677412752027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3.766247057619486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2.6302323201309998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2.1389827039197624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4135168"/>
        <c:axId val="474215936"/>
      </c:barChart>
      <c:catAx>
        <c:axId val="4741351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74215936"/>
        <c:crosses val="autoZero"/>
        <c:auto val="1"/>
        <c:lblAlgn val="ctr"/>
        <c:lblOffset val="100"/>
        <c:noMultiLvlLbl val="0"/>
      </c:catAx>
      <c:valAx>
        <c:axId val="474215936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741351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1.6886705557261283</c:v>
                </c:pt>
                <c:pt idx="1">
                  <c:v>1.9240609968273463</c:v>
                </c:pt>
                <c:pt idx="2">
                  <c:v>1.9547640978405487</c:v>
                </c:pt>
                <c:pt idx="3">
                  <c:v>2.2515607409681713</c:v>
                </c:pt>
                <c:pt idx="4">
                  <c:v>2.5381230170913929</c:v>
                </c:pt>
                <c:pt idx="5">
                  <c:v>2.261795107972572</c:v>
                </c:pt>
                <c:pt idx="6">
                  <c:v>2.4050762460341826</c:v>
                </c:pt>
                <c:pt idx="7">
                  <c:v>2.4357793470473852</c:v>
                </c:pt>
                <c:pt idx="8">
                  <c:v>2.7223416231706068</c:v>
                </c:pt>
                <c:pt idx="9">
                  <c:v>3.2340599733906461</c:v>
                </c:pt>
                <c:pt idx="10">
                  <c:v>3.3159349094258523</c:v>
                </c:pt>
                <c:pt idx="11">
                  <c:v>3.5001535155050658</c:v>
                </c:pt>
                <c:pt idx="12">
                  <c:v>3.7867157916282874</c:v>
                </c:pt>
                <c:pt idx="13">
                  <c:v>4.7282775560331594</c:v>
                </c:pt>
                <c:pt idx="14">
                  <c:v>4.5849964179715483</c:v>
                </c:pt>
                <c:pt idx="15">
                  <c:v>2.5074199160781907</c:v>
                </c:pt>
                <c:pt idx="16">
                  <c:v>1.6477330877085254</c:v>
                </c:pt>
                <c:pt idx="17">
                  <c:v>1.3816395455941048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4415872"/>
        <c:axId val="474417408"/>
      </c:barChart>
      <c:catAx>
        <c:axId val="4744158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74417408"/>
        <c:crosses val="autoZero"/>
        <c:auto val="1"/>
        <c:lblAlgn val="ctr"/>
        <c:lblOffset val="100"/>
        <c:noMultiLvlLbl val="0"/>
      </c:catAx>
      <c:valAx>
        <c:axId val="474417408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4158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8.9827082865483951E-2</c:v>
                </c:pt>
                <c:pt idx="1">
                  <c:v>4.7517224994060345E-2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3.4583426903211318</c:v>
                </c:pt>
                <c:pt idx="1">
                  <c:v>1.0216203373722974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28.4078149562093</c:v>
                </c:pt>
                <c:pt idx="1">
                  <c:v>11.689237348538846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28.744666516954865</c:v>
                </c:pt>
                <c:pt idx="1">
                  <c:v>32.335471608458064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32.247922748708731</c:v>
                </c:pt>
                <c:pt idx="1">
                  <c:v>47.921121406509862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1.9312822816079049</c:v>
                </c:pt>
                <c:pt idx="1">
                  <c:v>2.2570681872178664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5.1201437233325846</c:v>
                </c:pt>
                <c:pt idx="1">
                  <c:v>4.7279638869090039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8727552"/>
        <c:axId val="478761728"/>
      </c:barChart>
      <c:catAx>
        <c:axId val="47872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8761728"/>
        <c:crosses val="autoZero"/>
        <c:auto val="1"/>
        <c:lblAlgn val="ctr"/>
        <c:lblOffset val="100"/>
        <c:noMultiLvlLbl val="0"/>
      </c:catAx>
      <c:valAx>
        <c:axId val="478761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87275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40.37727374803503</c:v>
                </c:pt>
                <c:pt idx="1">
                  <c:v>32.264195770966978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38.154053447114308</c:v>
                </c:pt>
                <c:pt idx="1">
                  <c:v>45.68781183178902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21.311475409836063</c:v>
                </c:pt>
                <c:pt idx="1">
                  <c:v>21.976716559752909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0.1571973950145969</c:v>
                </c:pt>
                <c:pt idx="1">
                  <c:v>7.1275837491090524E-2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1115520"/>
        <c:axId val="481309824"/>
      </c:barChart>
      <c:catAx>
        <c:axId val="48111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309824"/>
        <c:crosses val="autoZero"/>
        <c:auto val="1"/>
        <c:lblAlgn val="ctr"/>
        <c:lblOffset val="100"/>
        <c:noMultiLvlLbl val="0"/>
      </c:catAx>
      <c:valAx>
        <c:axId val="481309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115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14</c:v>
                </c:pt>
                <c:pt idx="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82185984"/>
        <c:axId val="482188288"/>
      </c:barChart>
      <c:catAx>
        <c:axId val="482185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188288"/>
        <c:crosses val="autoZero"/>
        <c:auto val="1"/>
        <c:lblAlgn val="ctr"/>
        <c:lblOffset val="100"/>
        <c:noMultiLvlLbl val="0"/>
      </c:catAx>
      <c:valAx>
        <c:axId val="482188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185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2.85</c:v>
                </c:pt>
                <c:pt idx="1">
                  <c:v>0.73</c:v>
                </c:pt>
                <c:pt idx="3">
                  <c:v>0</c:v>
                </c:pt>
                <c:pt idx="4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83662464"/>
        <c:axId val="483680640"/>
      </c:barChart>
      <c:catAx>
        <c:axId val="48366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3680640"/>
        <c:crosses val="autoZero"/>
        <c:auto val="1"/>
        <c:lblAlgn val="ctr"/>
        <c:lblOffset val="100"/>
        <c:noMultiLvlLbl val="0"/>
      </c:catAx>
      <c:valAx>
        <c:axId val="4836806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36624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65.567612687813025</c:v>
                </c:pt>
                <c:pt idx="2">
                  <c:v>20.84967320261438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34.432387312186982</c:v>
                </c:pt>
                <c:pt idx="2">
                  <c:v>79.150326797385617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4041856"/>
        <c:axId val="484292096"/>
      </c:barChart>
      <c:catAx>
        <c:axId val="48404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4292096"/>
        <c:crosses val="autoZero"/>
        <c:auto val="1"/>
        <c:lblAlgn val="ctr"/>
        <c:lblOffset val="100"/>
        <c:noMultiLvlLbl val="0"/>
      </c:catAx>
      <c:valAx>
        <c:axId val="4842920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40418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4472704"/>
        <c:axId val="484478976"/>
      </c:barChart>
      <c:catAx>
        <c:axId val="48447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4478976"/>
        <c:crosses val="autoZero"/>
        <c:auto val="1"/>
        <c:lblAlgn val="ctr"/>
        <c:lblOffset val="100"/>
        <c:noMultiLvlLbl val="0"/>
      </c:catAx>
      <c:valAx>
        <c:axId val="48447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447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20</c:v>
                </c:pt>
                <c:pt idx="1">
                  <c:v>30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31</c:v>
                </c:pt>
                <c:pt idx="1">
                  <c:v>30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5595008"/>
        <c:axId val="485596544"/>
      </c:barChart>
      <c:catAx>
        <c:axId val="48559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5596544"/>
        <c:crosses val="autoZero"/>
        <c:auto val="1"/>
        <c:lblAlgn val="ctr"/>
        <c:lblOffset val="100"/>
        <c:noMultiLvlLbl val="0"/>
      </c:catAx>
      <c:valAx>
        <c:axId val="485596544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559500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115</c:v>
                </c:pt>
                <c:pt idx="1">
                  <c:v>111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75</c:v>
                </c:pt>
                <c:pt idx="1">
                  <c:v>64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133</c:v>
                </c:pt>
                <c:pt idx="1">
                  <c:v>154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141</c:v>
                </c:pt>
                <c:pt idx="1">
                  <c:v>128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5761792"/>
        <c:axId val="485764096"/>
      </c:barChart>
      <c:catAx>
        <c:axId val="4857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5764096"/>
        <c:crosses val="autoZero"/>
        <c:auto val="1"/>
        <c:lblAlgn val="ctr"/>
        <c:lblOffset val="100"/>
        <c:noMultiLvlLbl val="0"/>
      </c:catAx>
      <c:valAx>
        <c:axId val="48576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576179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32.340425531914896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28.670212765957448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14.122340425531915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10.531914893617021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6.9148936170212769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7.4202127659574471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86098048"/>
        <c:axId val="486099968"/>
      </c:barChart>
      <c:catAx>
        <c:axId val="486098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6099968"/>
        <c:crosses val="autoZero"/>
        <c:auto val="1"/>
        <c:lblAlgn val="ctr"/>
        <c:lblOffset val="100"/>
        <c:noMultiLvlLbl val="0"/>
      </c:catAx>
      <c:valAx>
        <c:axId val="4860999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6098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51.4</c:v>
                </c:pt>
                <c:pt idx="1">
                  <c:v>41.64</c:v>
                </c:pt>
                <c:pt idx="2">
                  <c:v>5.6</c:v>
                </c:pt>
                <c:pt idx="3">
                  <c:v>0.92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58.06</c:v>
                </c:pt>
                <c:pt idx="1">
                  <c:v>32.86</c:v>
                </c:pt>
                <c:pt idx="2">
                  <c:v>7.48</c:v>
                </c:pt>
                <c:pt idx="3">
                  <c:v>1.35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86138624"/>
        <c:axId val="486140544"/>
      </c:barChart>
      <c:catAx>
        <c:axId val="48613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6140544"/>
        <c:crosses val="autoZero"/>
        <c:auto val="1"/>
        <c:lblAlgn val="ctr"/>
        <c:lblOffset val="100"/>
        <c:noMultiLvlLbl val="0"/>
      </c:catAx>
      <c:valAx>
        <c:axId val="486140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6138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52827</c:v>
                </c:pt>
                <c:pt idx="1">
                  <c:v>59607</c:v>
                </c:pt>
                <c:pt idx="2">
                  <c:v>68086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6892672"/>
        <c:axId val="486954496"/>
      </c:barChart>
      <c:catAx>
        <c:axId val="48689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6954496"/>
        <c:crosses val="autoZero"/>
        <c:auto val="1"/>
        <c:lblAlgn val="ctr"/>
        <c:lblOffset val="100"/>
        <c:noMultiLvlLbl val="0"/>
      </c:catAx>
      <c:valAx>
        <c:axId val="48695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689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814</c:v>
                </c:pt>
                <c:pt idx="1">
                  <c:v>837</c:v>
                </c:pt>
                <c:pt idx="2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1427</c:v>
                </c:pt>
                <c:pt idx="1">
                  <c:v>1442</c:v>
                </c:pt>
                <c:pt idx="2">
                  <c:v>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7361152"/>
        <c:axId val="487363712"/>
      </c:barChart>
      <c:catAx>
        <c:axId val="48736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7363712"/>
        <c:crosses val="autoZero"/>
        <c:auto val="1"/>
        <c:lblAlgn val="ctr"/>
        <c:lblOffset val="100"/>
        <c:noMultiLvlLbl val="0"/>
      </c:catAx>
      <c:valAx>
        <c:axId val="48736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7361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24</c:v>
                </c:pt>
                <c:pt idx="1">
                  <c:v>27.5</c:v>
                </c:pt>
                <c:pt idx="2">
                  <c:v>0</c:v>
                </c:pt>
                <c:pt idx="3">
                  <c:v>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54.838709677419352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45.161290322580641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87666432"/>
        <c:axId val="487667968"/>
      </c:barChart>
      <c:catAx>
        <c:axId val="487666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667968"/>
        <c:crosses val="autoZero"/>
        <c:auto val="1"/>
        <c:lblAlgn val="ctr"/>
        <c:lblOffset val="100"/>
        <c:noMultiLvlLbl val="0"/>
      </c:catAx>
      <c:valAx>
        <c:axId val="4876679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66643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7705600"/>
        <c:axId val="487707392"/>
      </c:barChart>
      <c:catAx>
        <c:axId val="48770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7707392"/>
        <c:crosses val="autoZero"/>
        <c:auto val="1"/>
        <c:lblAlgn val="ctr"/>
        <c:lblOffset val="100"/>
        <c:noMultiLvlLbl val="0"/>
      </c:catAx>
      <c:valAx>
        <c:axId val="48770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770560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9.5</c:v>
                </c:pt>
                <c:pt idx="1">
                  <c:v>8.9</c:v>
                </c:pt>
                <c:pt idx="2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7864960"/>
        <c:axId val="487871232"/>
      </c:barChart>
      <c:catAx>
        <c:axId val="48786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7871232"/>
        <c:crosses val="autoZero"/>
        <c:auto val="1"/>
        <c:lblAlgn val="ctr"/>
        <c:lblOffset val="100"/>
        <c:noMultiLvlLbl val="0"/>
      </c:catAx>
      <c:valAx>
        <c:axId val="48787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786496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9.1999999999999993</c:v>
                </c:pt>
                <c:pt idx="1">
                  <c:v>9.4</c:v>
                </c:pt>
                <c:pt idx="2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7884288"/>
        <c:axId val="487895040"/>
      </c:barChart>
      <c:catAx>
        <c:axId val="48788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7895040"/>
        <c:crosses val="autoZero"/>
        <c:auto val="1"/>
        <c:lblAlgn val="ctr"/>
        <c:lblOffset val="100"/>
        <c:noMultiLvlLbl val="0"/>
      </c:catAx>
      <c:valAx>
        <c:axId val="48789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788428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31.9</c:v>
                </c:pt>
                <c:pt idx="1">
                  <c:v>55.5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32.26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87906688"/>
        <c:axId val="487957632"/>
      </c:barChart>
      <c:catAx>
        <c:axId val="48790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7957632"/>
        <c:crosses val="autoZero"/>
        <c:auto val="1"/>
        <c:lblAlgn val="ctr"/>
        <c:lblOffset val="100"/>
        <c:noMultiLvlLbl val="0"/>
      </c:catAx>
      <c:valAx>
        <c:axId val="48795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7906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8925056"/>
        <c:axId val="489238528"/>
      </c:barChart>
      <c:catAx>
        <c:axId val="48892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9238528"/>
        <c:crosses val="autoZero"/>
        <c:auto val="1"/>
        <c:lblAlgn val="ctr"/>
        <c:lblOffset val="100"/>
        <c:noMultiLvlLbl val="0"/>
      </c:catAx>
      <c:valAx>
        <c:axId val="48923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92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89647488"/>
        <c:axId val="489661568"/>
      </c:barChart>
      <c:catAx>
        <c:axId val="4896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9661568"/>
        <c:crosses val="autoZero"/>
        <c:auto val="1"/>
        <c:lblAlgn val="ctr"/>
        <c:lblOffset val="100"/>
        <c:noMultiLvlLbl val="0"/>
      </c:catAx>
      <c:valAx>
        <c:axId val="489661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896474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1471</c:v>
                </c:pt>
                <c:pt idx="1">
                  <c:v>1760</c:v>
                </c:pt>
                <c:pt idx="2">
                  <c:v>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79</c:v>
                </c:pt>
                <c:pt idx="1">
                  <c:v>81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0012032"/>
        <c:axId val="491000960"/>
      </c:barChart>
      <c:catAx>
        <c:axId val="49001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000960"/>
        <c:crosses val="autoZero"/>
        <c:auto val="1"/>
        <c:lblAlgn val="ctr"/>
        <c:lblOffset val="100"/>
        <c:noMultiLvlLbl val="0"/>
      </c:catAx>
      <c:valAx>
        <c:axId val="491000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0012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4267</c:v>
                </c:pt>
                <c:pt idx="1">
                  <c:v>6936</c:v>
                </c:pt>
                <c:pt idx="2">
                  <c:v>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386</c:v>
                </c:pt>
                <c:pt idx="1">
                  <c:v>532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2175744"/>
        <c:axId val="492177280"/>
      </c:barChart>
      <c:catAx>
        <c:axId val="49217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2177280"/>
        <c:crosses val="autoZero"/>
        <c:auto val="1"/>
        <c:lblAlgn val="ctr"/>
        <c:lblOffset val="100"/>
        <c:noMultiLvlLbl val="0"/>
      </c:catAx>
      <c:valAx>
        <c:axId val="492177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2175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2.9</c:v>
                </c:pt>
                <c:pt idx="1">
                  <c:v>3.9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6.6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5481728"/>
        <c:axId val="465483264"/>
      </c:barChart>
      <c:catAx>
        <c:axId val="46548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483264"/>
        <c:crosses val="autoZero"/>
        <c:auto val="1"/>
        <c:lblAlgn val="ctr"/>
        <c:lblOffset val="100"/>
        <c:noMultiLvlLbl val="0"/>
      </c:catAx>
      <c:valAx>
        <c:axId val="465483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548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14.7</c:v>
                </c:pt>
                <c:pt idx="1">
                  <c:v>15.5</c:v>
                </c:pt>
                <c:pt idx="2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26.5</c:v>
                </c:pt>
                <c:pt idx="1">
                  <c:v>27.5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5505664"/>
        <c:axId val="465532032"/>
      </c:barChart>
      <c:catAx>
        <c:axId val="46550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532032"/>
        <c:crosses val="autoZero"/>
        <c:auto val="1"/>
        <c:lblAlgn val="ctr"/>
        <c:lblOffset val="100"/>
        <c:noMultiLvlLbl val="0"/>
      </c:catAx>
      <c:valAx>
        <c:axId val="46553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505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150.197</c:v>
                </c:pt>
                <c:pt idx="1">
                  <c:v>223.697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5767424"/>
        <c:axId val="465777408"/>
      </c:barChart>
      <c:catAx>
        <c:axId val="465767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777408"/>
        <c:crosses val="autoZero"/>
        <c:auto val="1"/>
        <c:lblAlgn val="ctr"/>
        <c:lblOffset val="100"/>
        <c:noMultiLvlLbl val="0"/>
      </c:catAx>
      <c:valAx>
        <c:axId val="465777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76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13596.29</c:v>
                </c:pt>
                <c:pt idx="1">
                  <c:v>24198.87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5815808"/>
        <c:axId val="465825792"/>
      </c:barChart>
      <c:catAx>
        <c:axId val="46581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825792"/>
        <c:crosses val="autoZero"/>
        <c:auto val="1"/>
        <c:lblAlgn val="ctr"/>
        <c:lblOffset val="100"/>
        <c:noMultiLvlLbl val="0"/>
      </c:catAx>
      <c:valAx>
        <c:axId val="46582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81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20</c:v>
                </c:pt>
                <c:pt idx="1">
                  <c:v>22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18</c:v>
                </c:pt>
                <c:pt idx="1">
                  <c:v>14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921536"/>
        <c:axId val="465923072"/>
      </c:barChart>
      <c:catAx>
        <c:axId val="46592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923072"/>
        <c:crosses val="autoZero"/>
        <c:auto val="1"/>
        <c:lblAlgn val="ctr"/>
        <c:lblOffset val="100"/>
        <c:noMultiLvlLbl val="0"/>
      </c:catAx>
      <c:valAx>
        <c:axId val="4659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9215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35.799999999999997</c:v>
                </c:pt>
                <c:pt idx="1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55.6</c:v>
                </c:pt>
                <c:pt idx="1">
                  <c:v>55.3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8.6</c:v>
                </c:pt>
                <c:pt idx="1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93</c:v>
                </c:pt>
                <c:pt idx="1">
                  <c:v>177</c:v>
                </c:pt>
                <c:pt idx="2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167</c:v>
                </c:pt>
                <c:pt idx="1">
                  <c:v>191</c:v>
                </c:pt>
                <c:pt idx="2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35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115</c:v>
                </c:pt>
                <c:pt idx="1">
                  <c:v>111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75</c:v>
                </c:pt>
                <c:pt idx="1">
                  <c:v>64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31.9</c:v>
                </c:pt>
                <c:pt idx="1">
                  <c:v>55.5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35.799999999999997</c:v>
                </c:pt>
                <c:pt idx="1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55.6</c:v>
                </c:pt>
                <c:pt idx="1">
                  <c:v>55.3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8.6</c:v>
                </c:pt>
                <c:pt idx="1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36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26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20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301</c:v>
                </c:pt>
                <c:pt idx="1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154</c:v>
                </c:pt>
                <c:pt idx="1">
                  <c:v>135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</c:v>
                </c:pt>
                <c:pt idx="1">
                  <c:v>19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150.197</c:v>
                </c:pt>
                <c:pt idx="1">
                  <c:v>223.697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3020</c:v>
                </c:pt>
                <c:pt idx="1">
                  <c:v>2838</c:v>
                </c:pt>
                <c:pt idx="2">
                  <c:v>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704"/>
        <c:axId val="153753856"/>
      </c:barChart>
      <c:catAx>
        <c:axId val="15367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auto val="1"/>
        <c:lblAlgn val="ctr"/>
        <c:lblOffset val="100"/>
        <c:noMultiLvlLbl val="0"/>
      </c:catAx>
      <c:valAx>
        <c:axId val="15375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392"/>
        <c:axId val="153836928"/>
      </c:barChart>
      <c:catAx>
        <c:axId val="1538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auto val="1"/>
        <c:lblAlgn val="ctr"/>
        <c:lblOffset val="100"/>
        <c:noMultiLvlLbl val="0"/>
      </c:catAx>
      <c:valAx>
        <c:axId val="1538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13.478661344795825</c:v>
                </c:pt>
                <c:pt idx="1">
                  <c:v>52.16456862143076</c:v>
                </c:pt>
                <c:pt idx="2">
                  <c:v>34.356770033773408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36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26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97.2</c:v>
                </c:pt>
                <c:pt idx="1">
                  <c:v>100</c:v>
                </c:pt>
                <c:pt idx="2">
                  <c:v>81.599999999999994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177</c:v>
                </c:pt>
                <c:pt idx="1">
                  <c:v>146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27</c:v>
                </c:pt>
                <c:pt idx="1">
                  <c:v>21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1.5658581516733188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1.8626547948009415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1.9138266298229456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2.0571077678845562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2.0980452359021595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2.2720294749769727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1.9752328318493502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2.1389827039197624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2.3641387780165797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2.988435165285027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3.0191382662982291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3.3875754784566574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3.9811687647119025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5.6800736874424311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5.2911677412752027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3.766247057619486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2.6302323201309998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2.1389827039197624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199744"/>
        <c:axId val="157328128"/>
      </c:barChart>
      <c:catAx>
        <c:axId val="157199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128"/>
        <c:crosses val="autoZero"/>
        <c:auto val="1"/>
        <c:lblAlgn val="ctr"/>
        <c:lblOffset val="100"/>
        <c:noMultiLvlLbl val="0"/>
      </c:catAx>
      <c:valAx>
        <c:axId val="1573281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199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1.6886705557261283</c:v>
                </c:pt>
                <c:pt idx="1">
                  <c:v>1.9240609968273463</c:v>
                </c:pt>
                <c:pt idx="2">
                  <c:v>1.9547640978405487</c:v>
                </c:pt>
                <c:pt idx="3">
                  <c:v>2.2515607409681713</c:v>
                </c:pt>
                <c:pt idx="4">
                  <c:v>2.5381230170913929</c:v>
                </c:pt>
                <c:pt idx="5">
                  <c:v>2.261795107972572</c:v>
                </c:pt>
                <c:pt idx="6">
                  <c:v>2.4050762460341826</c:v>
                </c:pt>
                <c:pt idx="7">
                  <c:v>2.4357793470473852</c:v>
                </c:pt>
                <c:pt idx="8">
                  <c:v>2.7223416231706068</c:v>
                </c:pt>
                <c:pt idx="9">
                  <c:v>3.2340599733906461</c:v>
                </c:pt>
                <c:pt idx="10">
                  <c:v>3.3159349094258523</c:v>
                </c:pt>
                <c:pt idx="11">
                  <c:v>3.5001535155050658</c:v>
                </c:pt>
                <c:pt idx="12">
                  <c:v>3.7867157916282874</c:v>
                </c:pt>
                <c:pt idx="13">
                  <c:v>4.7282775560331594</c:v>
                </c:pt>
                <c:pt idx="14">
                  <c:v>4.5849964179715483</c:v>
                </c:pt>
                <c:pt idx="15">
                  <c:v>2.5074199160781907</c:v>
                </c:pt>
                <c:pt idx="16">
                  <c:v>1.6477330877085254</c:v>
                </c:pt>
                <c:pt idx="17">
                  <c:v>1.3816395455941048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8.9827082865483951E-2</c:v>
                </c:pt>
                <c:pt idx="1">
                  <c:v>4.7517224994060345E-2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3.4583426903211318</c:v>
                </c:pt>
                <c:pt idx="1">
                  <c:v>1.0216203373722974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28.4078149562093</c:v>
                </c:pt>
                <c:pt idx="1">
                  <c:v>11.689237348538846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28.744666516954865</c:v>
                </c:pt>
                <c:pt idx="1">
                  <c:v>32.335471608458064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32.247922748708731</c:v>
                </c:pt>
                <c:pt idx="1">
                  <c:v>47.921121406509862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1.9312822816079049</c:v>
                </c:pt>
                <c:pt idx="1">
                  <c:v>2.2570681872178664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5.1201437233325846</c:v>
                </c:pt>
                <c:pt idx="1">
                  <c:v>4.7279638869090039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40.37727374803503</c:v>
                </c:pt>
                <c:pt idx="1">
                  <c:v>32.264195770966978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38.154053447114308</c:v>
                </c:pt>
                <c:pt idx="1">
                  <c:v>45.68781183178902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21.311475409836063</c:v>
                </c:pt>
                <c:pt idx="1">
                  <c:v>21.976716559752909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0.1571973950145969</c:v>
                </c:pt>
                <c:pt idx="1">
                  <c:v>7.1275837491090524E-2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14</c:v>
                </c:pt>
                <c:pt idx="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20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2.85</c:v>
                </c:pt>
                <c:pt idx="1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65.567612687813025</c:v>
                </c:pt>
                <c:pt idx="2">
                  <c:v>20.84967320261438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34.432387312186982</c:v>
                </c:pt>
                <c:pt idx="2">
                  <c:v>79.150326797385617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20</c:v>
                </c:pt>
                <c:pt idx="1">
                  <c:v>30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31</c:v>
                </c:pt>
                <c:pt idx="1">
                  <c:v>30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133</c:v>
                </c:pt>
                <c:pt idx="1">
                  <c:v>154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141</c:v>
                </c:pt>
                <c:pt idx="1">
                  <c:v>128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32.340425531914896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28.670212765957448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14.122340425531915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10.531914893617021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6.9148936170212769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7.4202127659574471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51.4</c:v>
                </c:pt>
                <c:pt idx="1">
                  <c:v>41.64</c:v>
                </c:pt>
                <c:pt idx="2">
                  <c:v>5.6</c:v>
                </c:pt>
                <c:pt idx="3">
                  <c:v>0.92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58.06</c:v>
                </c:pt>
                <c:pt idx="1">
                  <c:v>32.86</c:v>
                </c:pt>
                <c:pt idx="2">
                  <c:v>7.48</c:v>
                </c:pt>
                <c:pt idx="3">
                  <c:v>1.35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52827</c:v>
                </c:pt>
                <c:pt idx="1">
                  <c:v>59607</c:v>
                </c:pt>
                <c:pt idx="2">
                  <c:v>68086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814</c:v>
                </c:pt>
                <c:pt idx="1">
                  <c:v>837</c:v>
                </c:pt>
                <c:pt idx="2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1427</c:v>
                </c:pt>
                <c:pt idx="1">
                  <c:v>1442</c:v>
                </c:pt>
                <c:pt idx="2">
                  <c:v>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24</c:v>
                </c:pt>
                <c:pt idx="1">
                  <c:v>27.5</c:v>
                </c:pt>
                <c:pt idx="2">
                  <c:v>0</c:v>
                </c:pt>
                <c:pt idx="3">
                  <c:v>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54.838709677419352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45.161290322580641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496"/>
        <c:axId val="166009472"/>
      </c:barChart>
      <c:catAx>
        <c:axId val="16591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auto val="1"/>
        <c:lblAlgn val="ctr"/>
        <c:lblOffset val="100"/>
        <c:noMultiLvlLbl val="0"/>
      </c:catAx>
      <c:valAx>
        <c:axId val="1660094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4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301</c:v>
                </c:pt>
                <c:pt idx="1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9.5</c:v>
                </c:pt>
                <c:pt idx="1">
                  <c:v>8.9</c:v>
                </c:pt>
                <c:pt idx="2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960"/>
        <c:axId val="167575552"/>
      </c:barChart>
      <c:catAx>
        <c:axId val="16629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9.1999999999999993</c:v>
                </c:pt>
                <c:pt idx="1">
                  <c:v>9.4</c:v>
                </c:pt>
                <c:pt idx="2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456"/>
        <c:axId val="168213120"/>
      </c:barChart>
      <c:catAx>
        <c:axId val="1680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auto val="1"/>
        <c:lblAlgn val="ctr"/>
        <c:lblOffset val="100"/>
        <c:noMultiLvlLbl val="0"/>
      </c:catAx>
      <c:valAx>
        <c:axId val="16821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32.26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0688"/>
        <c:axId val="186452224"/>
      </c:barChart>
      <c:catAx>
        <c:axId val="1864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auto val="1"/>
        <c:lblAlgn val="ctr"/>
        <c:lblOffset val="100"/>
        <c:noMultiLvlLbl val="0"/>
      </c:catAx>
      <c:valAx>
        <c:axId val="1864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1471</c:v>
                </c:pt>
                <c:pt idx="1">
                  <c:v>1760</c:v>
                </c:pt>
                <c:pt idx="2">
                  <c:v>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79</c:v>
                </c:pt>
                <c:pt idx="1">
                  <c:v>81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4267</c:v>
                </c:pt>
                <c:pt idx="1">
                  <c:v>6936</c:v>
                </c:pt>
                <c:pt idx="2">
                  <c:v>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386</c:v>
                </c:pt>
                <c:pt idx="1">
                  <c:v>532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2.9</c:v>
                </c:pt>
                <c:pt idx="1">
                  <c:v>3.9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6.6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14.7</c:v>
                </c:pt>
                <c:pt idx="1">
                  <c:v>15.5</c:v>
                </c:pt>
                <c:pt idx="2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26.5</c:v>
                </c:pt>
                <c:pt idx="1">
                  <c:v>27.5</c:v>
                </c:pt>
                <c:pt idx="2">
                  <c:v>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13596.29</c:v>
                </c:pt>
                <c:pt idx="1">
                  <c:v>24198.87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20</c:v>
                </c:pt>
                <c:pt idx="1">
                  <c:v>22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18</c:v>
                </c:pt>
                <c:pt idx="1">
                  <c:v>14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4996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4775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8606</v>
      </c>
      <c r="C4" s="35">
        <v>4342</v>
      </c>
      <c r="D4" s="63">
        <v>4264</v>
      </c>
      <c r="E4" s="211"/>
    </row>
    <row r="5" spans="1:5" ht="30" x14ac:dyDescent="0.25">
      <c r="A5" s="201" t="s">
        <v>716</v>
      </c>
      <c r="B5" s="72">
        <v>8004</v>
      </c>
      <c r="C5" s="61">
        <v>4058</v>
      </c>
      <c r="D5" s="111">
        <v>3946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1439</v>
      </c>
      <c r="C4" s="71">
        <v>2260</v>
      </c>
    </row>
    <row r="5" spans="1:6" x14ac:dyDescent="0.25">
      <c r="A5" s="286" t="s">
        <v>719</v>
      </c>
      <c r="B5" s="214">
        <v>267</v>
      </c>
      <c r="C5" s="214">
        <v>373</v>
      </c>
    </row>
    <row r="6" spans="1:6" x14ac:dyDescent="0.25">
      <c r="A6" s="286" t="s">
        <v>720</v>
      </c>
      <c r="B6" s="214">
        <v>748</v>
      </c>
      <c r="C6" s="214">
        <v>810</v>
      </c>
    </row>
    <row r="7" spans="1:6" x14ac:dyDescent="0.25">
      <c r="A7" s="286" t="s">
        <v>721</v>
      </c>
      <c r="B7" s="214">
        <v>2090</v>
      </c>
      <c r="C7" s="214">
        <v>1787</v>
      </c>
    </row>
    <row r="8" spans="1:6" x14ac:dyDescent="0.25">
      <c r="A8" s="286" t="s">
        <v>722</v>
      </c>
      <c r="B8" s="214">
        <v>45</v>
      </c>
      <c r="C8" s="214">
        <v>174</v>
      </c>
    </row>
    <row r="9" spans="1:6" x14ac:dyDescent="0.25">
      <c r="A9" s="286" t="s">
        <v>723</v>
      </c>
      <c r="B9" s="214">
        <v>371</v>
      </c>
      <c r="C9" s="214">
        <v>309</v>
      </c>
    </row>
    <row r="10" spans="1:6" ht="30" x14ac:dyDescent="0.25">
      <c r="A10" s="293" t="s">
        <v>724</v>
      </c>
      <c r="B10" s="214">
        <v>1195</v>
      </c>
      <c r="C10" s="214">
        <v>148</v>
      </c>
    </row>
    <row r="11" spans="1:6" x14ac:dyDescent="0.25">
      <c r="A11" s="286" t="s">
        <v>887</v>
      </c>
      <c r="B11" s="214">
        <v>329</v>
      </c>
      <c r="C11" s="214">
        <v>392</v>
      </c>
    </row>
    <row r="12" spans="1:6" x14ac:dyDescent="0.25">
      <c r="A12" s="294" t="s">
        <v>16</v>
      </c>
      <c r="B12" s="1">
        <f>SUM(B4:B11)</f>
        <v>6484</v>
      </c>
      <c r="C12" s="1">
        <f>SUM(C4:C11)</f>
        <v>6253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811</v>
      </c>
      <c r="C19" s="71">
        <v>1368</v>
      </c>
    </row>
    <row r="20" spans="1:3" x14ac:dyDescent="0.25">
      <c r="A20" s="286" t="s">
        <v>719</v>
      </c>
      <c r="B20" s="214">
        <v>281</v>
      </c>
      <c r="C20" s="214">
        <v>387</v>
      </c>
    </row>
    <row r="21" spans="1:3" x14ac:dyDescent="0.25">
      <c r="A21" s="286" t="s">
        <v>720</v>
      </c>
      <c r="B21" s="214">
        <v>518</v>
      </c>
      <c r="C21" s="214">
        <v>532</v>
      </c>
    </row>
    <row r="22" spans="1:3" x14ac:dyDescent="0.25">
      <c r="A22" s="286" t="s">
        <v>721</v>
      </c>
      <c r="B22" s="214">
        <v>1859</v>
      </c>
      <c r="C22" s="214">
        <v>1551</v>
      </c>
    </row>
    <row r="23" spans="1:3" x14ac:dyDescent="0.25">
      <c r="A23" s="286" t="s">
        <v>722</v>
      </c>
      <c r="B23" s="214">
        <v>5</v>
      </c>
      <c r="C23" s="214">
        <v>7</v>
      </c>
    </row>
    <row r="24" spans="1:3" x14ac:dyDescent="0.25">
      <c r="A24" s="286" t="s">
        <v>723</v>
      </c>
      <c r="B24" s="214">
        <v>236</v>
      </c>
      <c r="C24" s="214">
        <v>215</v>
      </c>
    </row>
    <row r="25" spans="1:3" ht="30" x14ac:dyDescent="0.25">
      <c r="A25" s="293" t="s">
        <v>724</v>
      </c>
      <c r="B25" s="214">
        <v>1079</v>
      </c>
      <c r="C25" s="214">
        <v>232</v>
      </c>
    </row>
    <row r="26" spans="1:3" x14ac:dyDescent="0.25">
      <c r="A26" s="286" t="s">
        <v>887</v>
      </c>
      <c r="B26" s="214">
        <v>182</v>
      </c>
      <c r="C26" s="214">
        <v>449</v>
      </c>
    </row>
    <row r="27" spans="1:3" x14ac:dyDescent="0.25">
      <c r="A27" s="294" t="s">
        <v>16</v>
      </c>
      <c r="B27" s="1">
        <f>SUM(B19:B26)</f>
        <v>4971</v>
      </c>
      <c r="C27" s="1">
        <f>SUM(C19:C26)</f>
        <v>4741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76.27</v>
      </c>
      <c r="C4" s="1018">
        <v>72.92</v>
      </c>
      <c r="D4" s="1018">
        <v>80.010000000000005</v>
      </c>
      <c r="E4" s="1019">
        <v>14</v>
      </c>
      <c r="F4" s="1019">
        <v>251.2</v>
      </c>
      <c r="G4" s="1020">
        <v>48.7</v>
      </c>
      <c r="H4" s="1021">
        <v>47</v>
      </c>
      <c r="I4" s="1022">
        <v>50.3</v>
      </c>
      <c r="J4" s="1019">
        <v>9.1999999999999993</v>
      </c>
    </row>
    <row r="5" spans="1:12" x14ac:dyDescent="0.25">
      <c r="A5" s="498">
        <v>2021</v>
      </c>
      <c r="B5" s="757">
        <v>75.760000000000005</v>
      </c>
      <c r="C5" s="758">
        <v>73.05</v>
      </c>
      <c r="D5" s="758">
        <v>78.599999999999994</v>
      </c>
      <c r="E5" s="1023">
        <v>14</v>
      </c>
      <c r="F5" s="1023">
        <v>254.9</v>
      </c>
      <c r="G5" s="1024">
        <v>48.8</v>
      </c>
      <c r="H5" s="1025">
        <v>47.1</v>
      </c>
      <c r="I5" s="1026">
        <v>50.4</v>
      </c>
      <c r="J5" s="1023">
        <v>9.4</v>
      </c>
    </row>
    <row r="6" spans="1:12" x14ac:dyDescent="0.25">
      <c r="A6" s="499">
        <v>2022</v>
      </c>
      <c r="B6" s="1011">
        <v>76.319999999999993</v>
      </c>
      <c r="C6" s="1012">
        <v>73.680000000000007</v>
      </c>
      <c r="D6" s="1012">
        <v>79.14</v>
      </c>
      <c r="E6" s="1013">
        <v>13</v>
      </c>
      <c r="F6" s="1013">
        <v>276.8</v>
      </c>
      <c r="G6" s="1014">
        <v>50</v>
      </c>
      <c r="H6" s="1015">
        <v>48.2</v>
      </c>
      <c r="I6" s="1016">
        <v>51.7</v>
      </c>
      <c r="J6" s="1013">
        <v>10.199999999999999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9.1999999999999993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9.4</v>
      </c>
    </row>
    <row r="13" spans="1:12" x14ac:dyDescent="0.25">
      <c r="A13" s="633">
        <f t="shared" si="0"/>
        <v>2022</v>
      </c>
      <c r="B13" s="627">
        <f t="shared" si="1"/>
        <v>10.199999999999999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1824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2303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23.6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68086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1932</v>
      </c>
      <c r="C5" s="70">
        <v>2241</v>
      </c>
      <c r="D5" s="55">
        <v>1427</v>
      </c>
      <c r="E5" s="110">
        <v>814</v>
      </c>
      <c r="F5" s="55">
        <v>20.5</v>
      </c>
      <c r="G5" s="55">
        <v>26.5</v>
      </c>
      <c r="H5" s="110">
        <v>14.7</v>
      </c>
      <c r="I5" s="55"/>
      <c r="J5" s="70"/>
      <c r="K5" s="55"/>
      <c r="L5" s="55"/>
      <c r="M5" s="71">
        <v>19</v>
      </c>
      <c r="N5" s="71">
        <v>18</v>
      </c>
      <c r="O5" s="71">
        <v>20</v>
      </c>
    </row>
    <row r="6" spans="1:16" x14ac:dyDescent="0.25">
      <c r="A6" s="215">
        <v>2021</v>
      </c>
      <c r="B6" s="212">
        <v>1884</v>
      </c>
      <c r="C6" s="212">
        <v>2279</v>
      </c>
      <c r="D6" s="58">
        <v>1442</v>
      </c>
      <c r="E6" s="160">
        <v>837</v>
      </c>
      <c r="F6" s="58">
        <v>21.4</v>
      </c>
      <c r="G6" s="58">
        <v>27.5</v>
      </c>
      <c r="H6" s="160">
        <v>15.5</v>
      </c>
      <c r="I6" s="58">
        <v>52827</v>
      </c>
      <c r="J6" s="212">
        <v>190</v>
      </c>
      <c r="K6" s="58">
        <v>75</v>
      </c>
      <c r="L6" s="58">
        <v>115</v>
      </c>
      <c r="M6" s="214">
        <v>18</v>
      </c>
      <c r="N6" s="214">
        <v>14</v>
      </c>
      <c r="O6" s="214">
        <v>22</v>
      </c>
    </row>
    <row r="7" spans="1:16" x14ac:dyDescent="0.25">
      <c r="A7" s="229">
        <v>2022</v>
      </c>
      <c r="B7" s="167">
        <v>1824</v>
      </c>
      <c r="C7" s="167">
        <v>2303</v>
      </c>
      <c r="D7" s="94">
        <v>1459</v>
      </c>
      <c r="E7" s="169">
        <v>844</v>
      </c>
      <c r="F7" s="94">
        <v>23.6</v>
      </c>
      <c r="G7" s="58">
        <v>30.6</v>
      </c>
      <c r="H7" s="160">
        <v>16.899999999999999</v>
      </c>
      <c r="I7" s="94">
        <v>59607</v>
      </c>
      <c r="J7" s="167">
        <v>175</v>
      </c>
      <c r="K7" s="94">
        <v>64</v>
      </c>
      <c r="L7" s="94">
        <v>111</v>
      </c>
      <c r="M7" s="214">
        <v>18</v>
      </c>
      <c r="N7" s="214">
        <v>14</v>
      </c>
      <c r="O7" s="214">
        <v>22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68086</v>
      </c>
      <c r="J8" s="1072">
        <v>119</v>
      </c>
      <c r="K8" s="1073">
        <v>38</v>
      </c>
      <c r="L8" s="1073">
        <v>81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52827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59607</v>
      </c>
      <c r="F14" s="514">
        <f>A5</f>
        <v>2020</v>
      </c>
      <c r="G14" s="310">
        <f>IF(ISBLANK(E5),"",E5)</f>
        <v>814</v>
      </c>
      <c r="H14" s="310">
        <f>IF(ISBLANK(D5),"",D5)</f>
        <v>1427</v>
      </c>
      <c r="K14" s="514">
        <f>A6</f>
        <v>2021</v>
      </c>
      <c r="L14" s="310">
        <f>IF(ISBLANK(L6),"",L6)</f>
        <v>115</v>
      </c>
      <c r="M14" s="310">
        <f>IF(ISBLANK(K6),"",K6)</f>
        <v>75</v>
      </c>
    </row>
    <row r="15" spans="1:16" x14ac:dyDescent="0.25">
      <c r="A15" s="481">
        <f>A8</f>
        <v>2023</v>
      </c>
      <c r="B15" s="311">
        <f t="shared" si="0"/>
        <v>68086</v>
      </c>
      <c r="F15" s="486">
        <f t="shared" ref="F15:F16" si="1">A6</f>
        <v>2021</v>
      </c>
      <c r="G15" s="479">
        <f t="shared" ref="G15:G16" si="2">IF(ISBLANK(E6),"",E6)</f>
        <v>837</v>
      </c>
      <c r="H15" s="479">
        <f t="shared" ref="H15:H16" si="3">IF(ISBLANK(D6),"",D6)</f>
        <v>1442</v>
      </c>
      <c r="K15" s="486">
        <f>A7</f>
        <v>2022</v>
      </c>
      <c r="L15" s="479">
        <f t="shared" ref="L15:L16" si="4">IF(ISBLANK(L7),"",L7)</f>
        <v>111</v>
      </c>
      <c r="M15" s="479">
        <f t="shared" ref="M15:M16" si="5">IF(ISBLANK(K7),"",K7)</f>
        <v>64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844</v>
      </c>
      <c r="H16" s="311">
        <f t="shared" si="3"/>
        <v>1459</v>
      </c>
      <c r="K16" s="481">
        <f>A8</f>
        <v>2023</v>
      </c>
      <c r="L16" s="311">
        <f t="shared" si="4"/>
        <v>81</v>
      </c>
      <c r="M16" s="311">
        <f t="shared" si="5"/>
        <v>38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1932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1884</v>
      </c>
      <c r="C21" s="373"/>
      <c r="D21" s="197"/>
      <c r="F21" s="514">
        <f>A5</f>
        <v>2020</v>
      </c>
      <c r="G21" s="310">
        <f>IF(ISBLANK(E5),"",E5)</f>
        <v>814</v>
      </c>
      <c r="H21" s="310">
        <f>IF(ISBLANK(D5),"",D5)</f>
        <v>1427</v>
      </c>
      <c r="K21" s="514">
        <f>A6</f>
        <v>2021</v>
      </c>
      <c r="L21" s="310">
        <f>IF(ISBLANK(L6),"",L6)</f>
        <v>115</v>
      </c>
      <c r="M21" s="310">
        <f>IF(ISBLANK(K6),"",K6)</f>
        <v>75</v>
      </c>
    </row>
    <row r="22" spans="1:15" x14ac:dyDescent="0.25">
      <c r="A22" s="481">
        <f t="shared" si="6"/>
        <v>2022</v>
      </c>
      <c r="B22" s="311">
        <f t="shared" si="7"/>
        <v>1824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837</v>
      </c>
      <c r="H22" s="479">
        <f t="shared" ref="H22:H23" si="10">IF(ISBLANK(D6),"",D6)</f>
        <v>1442</v>
      </c>
      <c r="K22" s="486">
        <f>A7</f>
        <v>2022</v>
      </c>
      <c r="L22" s="479">
        <f>IF(ISBLANK(L7),"",L7)</f>
        <v>111</v>
      </c>
      <c r="M22" s="479">
        <f>IF(ISBLANK(K7),"",K7)</f>
        <v>64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844</v>
      </c>
      <c r="H23" s="311">
        <f t="shared" si="10"/>
        <v>1459</v>
      </c>
      <c r="K23" s="481">
        <f>A8</f>
        <v>2023</v>
      </c>
      <c r="L23" s="311">
        <f>IF(ISBLANK(L8),"",L8)</f>
        <v>81</v>
      </c>
      <c r="M23" s="311">
        <f>IF(ISBLANK(K8),"",K8)</f>
        <v>38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1932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1884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1824</v>
      </c>
      <c r="C28" s="373"/>
      <c r="D28" s="197"/>
      <c r="F28" s="514">
        <f>A5</f>
        <v>2020</v>
      </c>
      <c r="G28" s="310">
        <f>IF(ISBLANK(H5),"",H5)</f>
        <v>14.7</v>
      </c>
      <c r="H28" s="310">
        <f>IF(ISBLANK(G5),"",G5)</f>
        <v>26.5</v>
      </c>
      <c r="K28" s="514">
        <f>A5</f>
        <v>2020</v>
      </c>
      <c r="L28" s="310">
        <f>IF(ISBLANK(O5),"",O5)</f>
        <v>20</v>
      </c>
      <c r="M28" s="310">
        <f>IF(ISBLANK(N5),"",N5)</f>
        <v>18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15.5</v>
      </c>
      <c r="H29" s="479">
        <f t="shared" ref="H29:H30" si="15">IF(ISBLANK(G6),"",G6)</f>
        <v>27.5</v>
      </c>
      <c r="K29" s="486">
        <f t="shared" ref="K29:K30" si="16">A6</f>
        <v>2021</v>
      </c>
      <c r="L29" s="479">
        <f t="shared" ref="L29:L30" si="17">IF(ISBLANK(O6),"",O6)</f>
        <v>22</v>
      </c>
      <c r="M29" s="479">
        <f t="shared" ref="M29:M30" si="18">IF(ISBLANK(N6),"",N6)</f>
        <v>14</v>
      </c>
    </row>
    <row r="30" spans="1:15" x14ac:dyDescent="0.25">
      <c r="F30" s="481">
        <f t="shared" si="13"/>
        <v>2022</v>
      </c>
      <c r="G30" s="311">
        <f t="shared" si="14"/>
        <v>16.899999999999999</v>
      </c>
      <c r="H30" s="311">
        <f t="shared" si="15"/>
        <v>30.6</v>
      </c>
      <c r="K30" s="481">
        <f t="shared" si="16"/>
        <v>2022</v>
      </c>
      <c r="L30" s="311">
        <f t="shared" si="17"/>
        <v>22</v>
      </c>
      <c r="M30" s="311">
        <f t="shared" si="18"/>
        <v>14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14.7</v>
      </c>
      <c r="H35" s="310">
        <f>IF(ISBLANK(G5),"",G5)</f>
        <v>26.5</v>
      </c>
      <c r="K35" s="514">
        <f>A5</f>
        <v>2020</v>
      </c>
      <c r="L35" s="310">
        <f>IF(ISBLANK(O5),"",O5)</f>
        <v>20</v>
      </c>
      <c r="M35" s="310">
        <f>IF(ISBLANK(N5),"",N5)</f>
        <v>18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15.5</v>
      </c>
      <c r="H36" s="479">
        <f t="shared" ref="H36:H37" si="21">IF(ISBLANK(G6),"",G6)</f>
        <v>27.5</v>
      </c>
      <c r="K36" s="486">
        <f t="shared" ref="K36:K37" si="22">A6</f>
        <v>2021</v>
      </c>
      <c r="L36" s="479">
        <f t="shared" ref="L36:L37" si="23">IF(ISBLANK(O6),"",O6)</f>
        <v>22</v>
      </c>
      <c r="M36" s="479">
        <f t="shared" ref="M36:M37" si="24">IF(ISBLANK(N6),"",N6)</f>
        <v>14</v>
      </c>
    </row>
    <row r="37" spans="6:15" x14ac:dyDescent="0.25">
      <c r="F37" s="481">
        <f t="shared" si="19"/>
        <v>2022</v>
      </c>
      <c r="G37" s="311">
        <f t="shared" si="20"/>
        <v>16.899999999999999</v>
      </c>
      <c r="H37" s="311">
        <f t="shared" si="21"/>
        <v>30.6</v>
      </c>
      <c r="K37" s="481">
        <f t="shared" si="22"/>
        <v>2022</v>
      </c>
      <c r="L37" s="311">
        <f t="shared" si="23"/>
        <v>22</v>
      </c>
      <c r="M37" s="311">
        <f t="shared" si="24"/>
        <v>14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35.799999999999997</v>
      </c>
      <c r="C6" s="35">
        <v>36</v>
      </c>
      <c r="D6" s="63">
        <v>35.700000000000003</v>
      </c>
      <c r="E6" s="35">
        <v>51.1</v>
      </c>
      <c r="F6" s="35">
        <v>45.3</v>
      </c>
      <c r="G6" s="35">
        <v>54.8</v>
      </c>
      <c r="H6" s="292">
        <v>13.2</v>
      </c>
      <c r="I6" s="35">
        <v>18.7</v>
      </c>
      <c r="J6" s="63">
        <v>9.6</v>
      </c>
      <c r="M6" s="127" t="s">
        <v>16</v>
      </c>
      <c r="N6" s="935">
        <f>IF(ISBLANK(B8),"",B8)</f>
        <v>31.9</v>
      </c>
      <c r="O6" s="935">
        <f>IF(ISBLANK(E8),"",E8)</f>
        <v>55.5</v>
      </c>
      <c r="P6" s="128">
        <f>IF(ISBLANK(H8),"",H8)</f>
        <v>12.6</v>
      </c>
    </row>
    <row r="7" spans="1:19" x14ac:dyDescent="0.25">
      <c r="A7" s="286">
        <v>2022</v>
      </c>
      <c r="B7" s="167">
        <v>36</v>
      </c>
      <c r="C7" s="94">
        <v>40.6</v>
      </c>
      <c r="D7" s="169">
        <v>33.299999999999997</v>
      </c>
      <c r="E7" s="94">
        <v>52.6</v>
      </c>
      <c r="F7" s="94">
        <v>43.8</v>
      </c>
      <c r="G7" s="94">
        <v>57.7</v>
      </c>
      <c r="H7" s="167">
        <v>11.4</v>
      </c>
      <c r="I7" s="94">
        <v>15.6</v>
      </c>
      <c r="J7" s="169">
        <v>9</v>
      </c>
    </row>
    <row r="8" spans="1:19" x14ac:dyDescent="0.25">
      <c r="A8" s="218">
        <v>2023</v>
      </c>
      <c r="B8" s="167">
        <v>31.9</v>
      </c>
      <c r="C8" s="94">
        <v>23.7</v>
      </c>
      <c r="D8" s="169">
        <v>35.799999999999997</v>
      </c>
      <c r="E8" s="94">
        <v>55.5</v>
      </c>
      <c r="F8" s="94">
        <v>55.3</v>
      </c>
      <c r="G8" s="94">
        <v>55.6</v>
      </c>
      <c r="H8" s="167">
        <v>12.6</v>
      </c>
      <c r="I8" s="94">
        <v>21.1</v>
      </c>
      <c r="J8" s="169">
        <v>8.6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35.799999999999997</v>
      </c>
      <c r="O12" s="936">
        <f>IF(ISBLANK(G8),"",G8)</f>
        <v>55.6</v>
      </c>
      <c r="P12" s="938">
        <f>IF(ISBLANK(J8),"",J8)</f>
        <v>8.6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23.7</v>
      </c>
      <c r="O13" s="937">
        <f>IF(ISBLANK(F8),"",F8)</f>
        <v>55.3</v>
      </c>
      <c r="P13" s="939">
        <f>IF(ISBLANK(I8),"",I8)</f>
        <v>21.1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31.9</v>
      </c>
      <c r="O20" s="935">
        <f>IF(ISBLANK(E8),"",E8)</f>
        <v>55.5</v>
      </c>
      <c r="P20" s="940">
        <f>IF(ISBLANK(H8),"",H8)</f>
        <v>12.6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35.799999999999997</v>
      </c>
      <c r="O24" s="936">
        <f>IF(ISBLANK(G8),"",G8)</f>
        <v>55.6</v>
      </c>
      <c r="P24" s="938">
        <f>IF(ISBLANK(J8),"",J8)</f>
        <v>8.6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23.7</v>
      </c>
      <c r="O25" s="937">
        <f>IF(ISBLANK(F8),"",F8)</f>
        <v>55.3</v>
      </c>
      <c r="P25" s="939">
        <f>IF(ISBLANK(I8),"",I8)</f>
        <v>21.1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556637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56968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536807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54939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873797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89428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86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284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155779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22.8</v>
      </c>
      <c r="E20" s="600">
        <v>24.9</v>
      </c>
      <c r="F20" s="600">
        <v>24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25</v>
      </c>
      <c r="E21" s="751">
        <v>29.3</v>
      </c>
      <c r="F21" s="751">
        <v>27.5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4.5999999999999996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27.5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48.5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24</v>
      </c>
      <c r="C30" s="204" t="s">
        <v>493</v>
      </c>
    </row>
    <row r="31" spans="1:11" x14ac:dyDescent="0.25">
      <c r="A31" s="698" t="s">
        <v>1430</v>
      </c>
      <c r="B31" s="734">
        <f>F21</f>
        <v>27.5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48.5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89</v>
      </c>
      <c r="C4" s="71">
        <v>11</v>
      </c>
      <c r="D4" s="71">
        <v>7</v>
      </c>
      <c r="G4" s="217">
        <f>A4</f>
        <v>2021</v>
      </c>
      <c r="H4" s="289">
        <f>IF(ISBLANK(C4),"",C4)</f>
        <v>11</v>
      </c>
      <c r="I4" s="289">
        <f>IF(ISBLANK(D4),"",D4)</f>
        <v>7</v>
      </c>
    </row>
    <row r="5" spans="1:9" x14ac:dyDescent="0.25">
      <c r="A5" s="286">
        <v>2022</v>
      </c>
      <c r="B5" s="214">
        <v>87</v>
      </c>
      <c r="C5" s="214">
        <v>5</v>
      </c>
      <c r="D5" s="214">
        <v>6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6</v>
      </c>
    </row>
    <row r="6" spans="1:9" x14ac:dyDescent="0.25">
      <c r="A6" s="218">
        <v>2023</v>
      </c>
      <c r="B6" s="168">
        <v>86</v>
      </c>
      <c r="C6" s="168">
        <v>3</v>
      </c>
      <c r="D6" s="168">
        <v>3</v>
      </c>
      <c r="G6" s="219">
        <f t="shared" si="0"/>
        <v>2023</v>
      </c>
      <c r="H6" s="291">
        <f t="shared" si="1"/>
        <v>3</v>
      </c>
      <c r="I6" s="291">
        <f t="shared" si="2"/>
        <v>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11</v>
      </c>
      <c r="I12" s="289">
        <f>IF(ISBLANK(D4),"",D4)</f>
        <v>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6</v>
      </c>
    </row>
    <row r="14" spans="1:9" x14ac:dyDescent="0.25">
      <c r="G14" s="219">
        <f t="shared" si="3"/>
        <v>2023</v>
      </c>
      <c r="H14" s="291">
        <f t="shared" ref="H14:I14" si="5">IF(ISBLANK(C6),"",C6)</f>
        <v>3</v>
      </c>
      <c r="I14" s="291">
        <f t="shared" si="5"/>
        <v>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270</v>
      </c>
      <c r="C23" s="71">
        <v>18</v>
      </c>
      <c r="D23" s="71">
        <v>27</v>
      </c>
      <c r="G23" s="217">
        <f>A23</f>
        <v>2021</v>
      </c>
      <c r="H23" s="289">
        <f>IF(ISBLANK(C23),"",C23)</f>
        <v>18</v>
      </c>
      <c r="I23" s="289">
        <f>IF(ISBLANK(D23),"",D23)</f>
        <v>27</v>
      </c>
    </row>
    <row r="24" spans="1:13" x14ac:dyDescent="0.25">
      <c r="A24" s="286">
        <v>2022</v>
      </c>
      <c r="B24" s="214">
        <v>269</v>
      </c>
      <c r="C24" s="214">
        <v>21</v>
      </c>
      <c r="D24" s="214">
        <v>21</v>
      </c>
      <c r="G24" s="286">
        <f t="shared" ref="G24:G25" si="6">A24</f>
        <v>2022</v>
      </c>
      <c r="H24" s="290">
        <f t="shared" ref="H24:H25" si="7">IF(ISBLANK(C24),"",C24)</f>
        <v>21</v>
      </c>
      <c r="I24" s="290">
        <f t="shared" ref="I24:I25" si="8">IF(ISBLANK(D24),"",D24)</f>
        <v>21</v>
      </c>
    </row>
    <row r="25" spans="1:13" x14ac:dyDescent="0.25">
      <c r="A25" s="218">
        <v>2023</v>
      </c>
      <c r="B25" s="168">
        <v>284</v>
      </c>
      <c r="C25" s="168">
        <v>25</v>
      </c>
      <c r="D25" s="168">
        <v>40</v>
      </c>
      <c r="G25" s="219">
        <f t="shared" si="6"/>
        <v>2023</v>
      </c>
      <c r="H25" s="291">
        <f t="shared" si="7"/>
        <v>25</v>
      </c>
      <c r="I25" s="291">
        <f t="shared" si="8"/>
        <v>40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18</v>
      </c>
      <c r="I31" s="289">
        <f>IF(ISBLANK(D23),"",D23)</f>
        <v>27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21</v>
      </c>
      <c r="I32" s="290">
        <f t="shared" si="10"/>
        <v>21</v>
      </c>
    </row>
    <row r="33" spans="7:9" x14ac:dyDescent="0.25">
      <c r="G33" s="219">
        <f t="shared" si="9"/>
        <v>2023</v>
      </c>
      <c r="H33" s="291">
        <f t="shared" ref="H33:I33" si="11">IF(ISBLANK(C25),"",C25)</f>
        <v>25</v>
      </c>
      <c r="I33" s="291">
        <f t="shared" si="11"/>
        <v>40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154289</v>
      </c>
      <c r="C4" s="1077">
        <v>14129</v>
      </c>
      <c r="D4" s="110">
        <v>169088</v>
      </c>
      <c r="E4" s="70">
        <v>15484</v>
      </c>
      <c r="F4" s="1076">
        <v>31259</v>
      </c>
      <c r="G4" s="70">
        <v>2863</v>
      </c>
      <c r="H4" s="1078">
        <v>676764</v>
      </c>
      <c r="I4" s="1077">
        <v>61975</v>
      </c>
    </row>
    <row r="5" spans="1:9" x14ac:dyDescent="0.25">
      <c r="A5" s="587">
        <v>2021</v>
      </c>
      <c r="B5" s="1079">
        <v>191514</v>
      </c>
      <c r="C5" s="1080">
        <v>17977</v>
      </c>
      <c r="D5" s="160">
        <v>225157</v>
      </c>
      <c r="E5" s="212">
        <v>21136</v>
      </c>
      <c r="F5" s="1079">
        <v>0</v>
      </c>
      <c r="G5" s="212">
        <v>0</v>
      </c>
      <c r="H5" s="1081">
        <v>767844</v>
      </c>
      <c r="I5" s="1080">
        <v>72078</v>
      </c>
    </row>
    <row r="6" spans="1:9" x14ac:dyDescent="0.25">
      <c r="A6" s="588">
        <v>2022</v>
      </c>
      <c r="B6" s="1082">
        <v>209338</v>
      </c>
      <c r="C6" s="1083">
        <v>21424</v>
      </c>
      <c r="D6" s="169">
        <v>240327</v>
      </c>
      <c r="E6" s="167">
        <v>24596</v>
      </c>
      <c r="F6" s="1082">
        <v>0</v>
      </c>
      <c r="G6" s="167">
        <v>0</v>
      </c>
      <c r="H6" s="1084">
        <v>873797</v>
      </c>
      <c r="I6" s="1083">
        <v>89428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132534</v>
      </c>
      <c r="C4" s="1076">
        <v>498784</v>
      </c>
      <c r="D4" s="1077">
        <v>45676</v>
      </c>
      <c r="E4" s="1076">
        <v>508493</v>
      </c>
      <c r="F4" s="1077">
        <v>46565</v>
      </c>
    </row>
    <row r="5" spans="1:6" x14ac:dyDescent="0.25">
      <c r="A5" s="480">
        <v>2021</v>
      </c>
      <c r="B5" s="1081">
        <v>136308</v>
      </c>
      <c r="C5" s="1079">
        <v>533240</v>
      </c>
      <c r="D5" s="1080">
        <v>50055</v>
      </c>
      <c r="E5" s="1079">
        <v>510384</v>
      </c>
      <c r="F5" s="1080">
        <v>47910</v>
      </c>
    </row>
    <row r="6" spans="1:6" ht="15.75" thickBot="1" x14ac:dyDescent="0.3">
      <c r="A6" s="960">
        <v>2022</v>
      </c>
      <c r="B6" s="1085">
        <v>155779</v>
      </c>
      <c r="C6" s="1086">
        <v>556637</v>
      </c>
      <c r="D6" s="1087">
        <v>56968</v>
      </c>
      <c r="E6" s="1086">
        <v>536807</v>
      </c>
      <c r="F6" s="1087">
        <v>54939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Žagubica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760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9771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-14.6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76.319999999999993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50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276.8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8606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8004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225</v>
      </c>
      <c r="C63" s="548">
        <f>IF(ISBLANK('DEM2'!C7),"-",'DEM2'!C7)</f>
        <v>227</v>
      </c>
      <c r="D63" s="548"/>
      <c r="E63" s="548">
        <f>IF(ISBLANK('DEM2'!D8),"-",'DEM2'!D8)</f>
        <v>227</v>
      </c>
      <c r="F63" s="548">
        <f>IF(ISBLANK('DEM2'!C8),"-",'DEM2'!C8)</f>
        <v>243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312</v>
      </c>
      <c r="C64" s="317">
        <f>IF(ISBLANK('DEM2'!F7),"-",'DEM2'!F7)</f>
        <v>320</v>
      </c>
      <c r="D64" s="789"/>
      <c r="E64" s="317">
        <f>IF(ISBLANK('DEM2'!G8),"-",'DEM2'!G8)</f>
        <v>295</v>
      </c>
      <c r="F64" s="317">
        <f>IF(ISBLANK('DEM2'!F8),"-",'DEM2'!F8)</f>
        <v>301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203</v>
      </c>
      <c r="C65" s="345">
        <f>IF(ISBLANK('DEM2'!I7),"-",'DEM2'!I7)</f>
        <v>212</v>
      </c>
      <c r="D65" s="393"/>
      <c r="E65" s="345">
        <f>IF(ISBLANK('DEM2'!J8),"-",'DEM2'!J8)</f>
        <v>155</v>
      </c>
      <c r="F65" s="345">
        <f>IF(ISBLANK('DEM2'!I8),"-",'DEM2'!I8)</f>
        <v>178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686</v>
      </c>
      <c r="C66" s="348">
        <f>IF(ISBLANK('DEM2'!L7),"-",'DEM2'!L7)</f>
        <v>708</v>
      </c>
      <c r="D66" s="394"/>
      <c r="E66" s="348">
        <f>IF(ISBLANK('DEM2'!M8),"-",'DEM2'!M8)</f>
        <v>633</v>
      </c>
      <c r="F66" s="348">
        <f>IF(ISBLANK('DEM2'!L8),"-",'DEM2'!L8)</f>
        <v>684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798</v>
      </c>
      <c r="C67" s="345">
        <f>IF(ISBLANK('DEM2'!O7),"-",'DEM2'!O7)</f>
        <v>914</v>
      </c>
      <c r="D67" s="393"/>
      <c r="E67" s="345">
        <f>IF(ISBLANK('DEM2'!P8),"-",'DEM2'!P8)</f>
        <v>628</v>
      </c>
      <c r="F67" s="345">
        <f>IF(ISBLANK('DEM2'!O8),"-",'DEM2'!O8)</f>
        <v>689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2950</v>
      </c>
      <c r="C68" s="317">
        <f>IF(ISBLANK('DEM2'!R7),"-",'DEM2'!R7)</f>
        <v>3250</v>
      </c>
      <c r="D68" s="395"/>
      <c r="E68" s="317">
        <f>IF(ISBLANK('DEM2'!S8),"-",'DEM2'!S8)</f>
        <v>2568</v>
      </c>
      <c r="F68" s="317">
        <f>IF(ISBLANK('DEM2'!R8),"-",'DEM2'!R8)</f>
        <v>2780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5403</v>
      </c>
      <c r="C69" s="463">
        <f>IF(ISBLANK('DEM2'!U7),"-",'DEM2'!U7)</f>
        <v>5250</v>
      </c>
      <c r="D69" s="799"/>
      <c r="E69" s="463">
        <f>IF(ISBLANK('DEM2'!V8),"-",'DEM2'!V8)</f>
        <v>4996</v>
      </c>
      <c r="F69" s="463">
        <f>IF(ISBLANK('DEM2'!U8),"-",'DEM2'!U8)</f>
        <v>4775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19.600000000000001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1824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2303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23.6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68086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40.299999999999997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131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14.4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873797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89428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240327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154711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24596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209338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21424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556637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56968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536807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54939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86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284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155779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3156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3779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2253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10393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3060</v>
      </c>
      <c r="C300" s="808">
        <f>IF(ISBLANK(POLJ3!C4),"-",POLJ3!C4)</f>
        <v>638</v>
      </c>
      <c r="D300" s="1160">
        <f>IF(ISBLANK(POLJ3!D4),"-",POLJ3!D4)</f>
        <v>2422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4792</v>
      </c>
      <c r="C301" s="789">
        <f>IF(ISBLANK(POLJ3!C5),"-",POLJ3!C5)</f>
        <v>3142</v>
      </c>
      <c r="D301" s="1161">
        <f>IF(ISBLANK(POLJ3!D5),"-",POLJ3!D5)</f>
        <v>1650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19</v>
      </c>
      <c r="C303" s="791">
        <f>IF(ISBLANK(POLJ3!C7),"-",POLJ3!C7)</f>
        <v>8</v>
      </c>
      <c r="D303" s="1163">
        <f>IF(ISBLANK(POLJ3!D7),"-",POLJ3!D7)</f>
        <v>11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3156</v>
      </c>
      <c r="C304" s="807">
        <f>IF(ISBLANK(POLJ3!C8),"-",POLJ3!C8)</f>
        <v>635</v>
      </c>
      <c r="D304" s="1164">
        <f>IF(ISBLANK(POLJ3!D8),"-",POLJ3!D8)</f>
        <v>2521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68.819999999999993</v>
      </c>
      <c r="C310" s="1165"/>
      <c r="D310" s="3"/>
      <c r="E310" s="5"/>
      <c r="F310" s="5"/>
      <c r="G310" s="815" t="s">
        <v>854</v>
      </c>
      <c r="H310" s="816">
        <f>IF(ISBLANK(POLJ2!H3),"-",POLJ2!H3)</f>
        <v>5967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6955.82</v>
      </c>
      <c r="C311" s="1154"/>
      <c r="D311" s="3"/>
      <c r="E311" s="5"/>
      <c r="F311" s="5"/>
      <c r="G311" s="810" t="s">
        <v>855</v>
      </c>
      <c r="H311" s="248">
        <f>IF(ISBLANK(POLJ2!H4),"-",POLJ2!H4)</f>
        <v>10603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603.25</v>
      </c>
      <c r="C312" s="1154"/>
      <c r="D312" s="3"/>
      <c r="E312" s="5"/>
      <c r="F312" s="5"/>
      <c r="G312" s="810" t="s">
        <v>856</v>
      </c>
      <c r="H312" s="248">
        <f>IF(ISBLANK(POLJ2!H5),"-",POLJ2!H5)</f>
        <v>12707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4.6100000000000003</v>
      </c>
      <c r="C313" s="1154"/>
      <c r="D313" s="3"/>
      <c r="E313" s="5"/>
      <c r="F313" s="5"/>
      <c r="G313" s="812" t="s">
        <v>857</v>
      </c>
      <c r="H313" s="249">
        <f>IF(ISBLANK(POLJ2!H6),"-",POLJ2!H6)</f>
        <v>93583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</v>
      </c>
      <c r="C314" s="1154"/>
      <c r="D314" s="3"/>
      <c r="E314" s="5"/>
      <c r="F314" s="5"/>
      <c r="G314" s="814" t="s">
        <v>847</v>
      </c>
      <c r="H314" s="817">
        <f>IF(ISBLANK(POLJ2!H7),"-",POLJ2!H7)</f>
        <v>122860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11260.39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18892.89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24.8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250</v>
      </c>
      <c r="I364" s="808">
        <f>IF(ISBLANK(OBRAZ2!I6),"-",OBRAZ2!I6)</f>
        <v>0</v>
      </c>
      <c r="J364" s="808">
        <f>IF(ISBLANK(OBRAZ2!J6),"-",OBRAZ2!J6)</f>
        <v>250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128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75.099999999999994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80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6.5789473684210522</v>
      </c>
      <c r="I375" s="850">
        <f>IF(ISBLANK(OBRAZ2!C12),"-",OBRAZ2!C21)</f>
        <v>16</v>
      </c>
      <c r="J375" s="850">
        <f>IF(ISBLANK(OBRAZ2!D12),"-",OBRAZ2!D21)</f>
        <v>13.008130081300814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62.719298245614027</v>
      </c>
      <c r="I377" s="851">
        <f>IF(ISBLANK(OBRAZ2!C14),"-",OBRAZ2!C23)</f>
        <v>58.4</v>
      </c>
      <c r="J377" s="851">
        <f>IF(ISBLANK(OBRAZ2!D14),"-",OBRAZ2!D23)</f>
        <v>54.471544715447152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10.964912280701753</v>
      </c>
      <c r="I379" s="851">
        <f>IF(ISBLANK(OBRAZ2!C16),"-",OBRAZ2!C25)</f>
        <v>17.2</v>
      </c>
      <c r="J379" s="851">
        <f>IF(ISBLANK(OBRAZ2!D16),"-",OBRAZ2!D25)</f>
        <v>25.203252032520325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19.736842105263158</v>
      </c>
      <c r="I380" s="852">
        <f>IF(ISBLANK(OBRAZ2!C17),"-",OBRAZ2!C26)</f>
        <v>8.4</v>
      </c>
      <c r="J380" s="852">
        <f>IF(ISBLANK(OBRAZ2!D17),"-",OBRAZ2!D26)</f>
        <v>7.3170731707317067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153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309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126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78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100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56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1200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3.4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0.45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93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589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295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4842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128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147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11.2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56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15.2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69.099999999999994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223.697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177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3510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37795.160000000003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50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15.495010000000001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56</v>
      </c>
      <c r="D696" s="3"/>
      <c r="E696" s="5"/>
      <c r="F696" s="5"/>
      <c r="G696" s="837">
        <v>2012</v>
      </c>
      <c r="H696" s="835">
        <f>IF(ISBLANK(INDEKSI2!B5),"-",INDEKSI2!B5)</f>
        <v>28.03</v>
      </c>
      <c r="I696" s="835">
        <f>IF(ISBLANK(INDEKSI2!C5),"-",INDEKSI2!C5)</f>
        <v>93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46.37</v>
      </c>
      <c r="D697" s="3"/>
      <c r="E697" s="5"/>
      <c r="F697" s="5"/>
      <c r="G697" s="838">
        <v>2013</v>
      </c>
      <c r="H697" s="559">
        <f>IF(ISBLANK(INDEKSI2!B6),"-",INDEKSI2!B6)</f>
        <v>26.68</v>
      </c>
      <c r="I697" s="559">
        <f>IF(ISBLANK(INDEKSI2!C6),"-",INDEKSI2!C6)</f>
        <v>115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28.82</v>
      </c>
      <c r="I698" s="836">
        <f>IF(ISBLANK(INDEKSI2!C7),"-",INDEKSI2!C7)</f>
        <v>102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881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2933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192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14.4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40.299999999999997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131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28.82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102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15.495010000000001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56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46.37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19.39</v>
      </c>
      <c r="C4" s="721">
        <v>142</v>
      </c>
      <c r="D4" s="710"/>
      <c r="E4" s="711"/>
      <c r="F4" s="712"/>
    </row>
    <row r="5" spans="1:6" x14ac:dyDescent="0.25">
      <c r="A5" s="286">
        <v>2012</v>
      </c>
      <c r="B5" s="614">
        <v>28.03</v>
      </c>
      <c r="C5" s="722">
        <v>93</v>
      </c>
      <c r="D5" s="713"/>
      <c r="E5" s="641"/>
      <c r="F5" s="714"/>
    </row>
    <row r="6" spans="1:6" x14ac:dyDescent="0.25">
      <c r="A6" s="286">
        <v>2013</v>
      </c>
      <c r="B6" s="614">
        <v>26.68</v>
      </c>
      <c r="C6" s="722">
        <v>115</v>
      </c>
      <c r="D6" s="715">
        <v>15.495010000000001</v>
      </c>
      <c r="E6" s="609">
        <v>56</v>
      </c>
      <c r="F6" s="716">
        <v>46.37</v>
      </c>
    </row>
    <row r="7" spans="1:6" x14ac:dyDescent="0.25">
      <c r="A7" s="219">
        <v>2014</v>
      </c>
      <c r="B7" s="615">
        <v>28.82</v>
      </c>
      <c r="C7" s="723">
        <v>102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3156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2253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3779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68.819999999999993</v>
      </c>
      <c r="G3" s="217" t="s">
        <v>765</v>
      </c>
      <c r="H3" s="71">
        <v>5967</v>
      </c>
    </row>
    <row r="4" spans="1:9" x14ac:dyDescent="0.25">
      <c r="A4" s="286" t="s">
        <v>760</v>
      </c>
      <c r="B4" s="214">
        <v>6955.82</v>
      </c>
      <c r="G4" s="286" t="s">
        <v>766</v>
      </c>
      <c r="H4" s="214">
        <v>10603</v>
      </c>
    </row>
    <row r="5" spans="1:9" x14ac:dyDescent="0.25">
      <c r="A5" s="286" t="s">
        <v>761</v>
      </c>
      <c r="B5" s="214">
        <v>603.25</v>
      </c>
      <c r="G5" s="286" t="s">
        <v>767</v>
      </c>
      <c r="H5" s="214">
        <v>12707</v>
      </c>
    </row>
    <row r="6" spans="1:9" x14ac:dyDescent="0.25">
      <c r="A6" s="286" t="s">
        <v>762</v>
      </c>
      <c r="B6" s="214">
        <v>4.6100000000000003</v>
      </c>
      <c r="G6" s="286" t="s">
        <v>768</v>
      </c>
      <c r="H6" s="214">
        <v>93583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122860</v>
      </c>
    </row>
    <row r="8" spans="1:9" x14ac:dyDescent="0.25">
      <c r="A8" s="287" t="s">
        <v>764</v>
      </c>
      <c r="B8" s="73">
        <v>11260.39</v>
      </c>
    </row>
    <row r="9" spans="1:9" x14ac:dyDescent="0.25">
      <c r="A9" s="1" t="s">
        <v>24</v>
      </c>
      <c r="B9" s="288">
        <v>18892.89</v>
      </c>
      <c r="I9" s="41" t="s">
        <v>876</v>
      </c>
    </row>
    <row r="10" spans="1:9" x14ac:dyDescent="0.25">
      <c r="G10" s="29" t="s">
        <v>775</v>
      </c>
      <c r="H10" s="58">
        <v>10393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3060</v>
      </c>
      <c r="C4" s="55">
        <v>638</v>
      </c>
      <c r="D4" s="110">
        <v>2422</v>
      </c>
    </row>
    <row r="5" spans="1:4" ht="30" customHeight="1" x14ac:dyDescent="0.25">
      <c r="A5" s="274" t="s">
        <v>884</v>
      </c>
      <c r="B5" s="212">
        <v>4792</v>
      </c>
      <c r="C5" s="58">
        <v>3142</v>
      </c>
      <c r="D5" s="160">
        <v>1650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19</v>
      </c>
      <c r="C7" s="58">
        <v>8</v>
      </c>
      <c r="D7" s="160">
        <v>11</v>
      </c>
    </row>
    <row r="8" spans="1:4" x14ac:dyDescent="0.25">
      <c r="A8" s="201" t="s">
        <v>774</v>
      </c>
      <c r="B8" s="72">
        <v>3156</v>
      </c>
      <c r="C8" s="61">
        <v>635</v>
      </c>
      <c r="D8" s="111">
        <v>2521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65.567612687813025</v>
      </c>
      <c r="C15" s="278">
        <f>D5/B5*100</f>
        <v>34.432387312186982</v>
      </c>
    </row>
    <row r="16" spans="1:4" ht="30" x14ac:dyDescent="0.25">
      <c r="A16" s="279" t="s">
        <v>821</v>
      </c>
      <c r="B16" s="283">
        <f>C4/B4*100</f>
        <v>20.84967320261438</v>
      </c>
      <c r="C16" s="280">
        <f>D4/B4*100</f>
        <v>79.150326797385617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65.567612687813025</v>
      </c>
      <c r="C22" s="278">
        <f t="shared" si="0"/>
        <v>34.432387312186982</v>
      </c>
    </row>
    <row r="23" spans="1:3" ht="30" x14ac:dyDescent="0.25">
      <c r="A23" s="279" t="s">
        <v>858</v>
      </c>
      <c r="B23" s="285">
        <f t="shared" si="0"/>
        <v>20.84967320261438</v>
      </c>
      <c r="C23" s="284">
        <f t="shared" si="0"/>
        <v>79.150326797385617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24.8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128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75.099999999999994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80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229</v>
      </c>
      <c r="C6" s="973">
        <v>0</v>
      </c>
      <c r="D6" s="945">
        <v>229</v>
      </c>
      <c r="E6" s="973">
        <v>228</v>
      </c>
      <c r="F6" s="973">
        <v>0</v>
      </c>
      <c r="G6" s="945">
        <v>228</v>
      </c>
      <c r="H6" s="599">
        <v>250</v>
      </c>
      <c r="I6" s="616">
        <v>0</v>
      </c>
      <c r="J6" s="945">
        <v>250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15</v>
      </c>
      <c r="F8" s="978">
        <v>0</v>
      </c>
      <c r="G8" s="979">
        <v>15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15</v>
      </c>
      <c r="C12" s="600">
        <v>40</v>
      </c>
      <c r="D12" s="600">
        <v>32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143</v>
      </c>
      <c r="C14" s="751">
        <v>146</v>
      </c>
      <c r="D14" s="751">
        <v>134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25</v>
      </c>
      <c r="C16" s="1029">
        <v>43</v>
      </c>
      <c r="D16" s="751">
        <v>62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45</v>
      </c>
      <c r="C17" s="752">
        <v>21</v>
      </c>
      <c r="D17" s="752">
        <v>18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6.5789473684210522</v>
      </c>
      <c r="C21" s="289">
        <f>C12/SUM(C12:C17)*100</f>
        <v>16</v>
      </c>
      <c r="D21" s="289">
        <f>D12/SUM(D12:D17)*100</f>
        <v>13.008130081300814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62.719298245614027</v>
      </c>
      <c r="C23" s="290">
        <f>C14/SUM(C12:C17)*100</f>
        <v>58.4</v>
      </c>
      <c r="D23" s="290">
        <f>D14/SUM(D12:D17)*100</f>
        <v>54.471544715447152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10.964912280701753</v>
      </c>
      <c r="C25" s="290">
        <f>C16/SUM(C12:C17)*100</f>
        <v>17.2</v>
      </c>
      <c r="D25" s="290">
        <f>D16/SUM(D12:D17)*100</f>
        <v>25.203252032520325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19.736842105263158</v>
      </c>
      <c r="C26" s="291">
        <f>C17/SUM(C12:C17)*100</f>
        <v>8.4</v>
      </c>
      <c r="D26" s="291">
        <f>D17/SUM(D12:D17)*100</f>
        <v>7.3170731707317067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100</v>
      </c>
      <c r="C7" s="600">
        <v>100</v>
      </c>
      <c r="D7" s="600">
        <v>100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100</v>
      </c>
      <c r="C13" s="697">
        <f t="shared" ref="C13:D13" si="1">IF(ISBLANK(C7),"",C7)</f>
        <v>100</v>
      </c>
      <c r="D13" s="697">
        <f t="shared" si="1"/>
        <v>100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100</v>
      </c>
      <c r="C18" s="697">
        <f t="shared" ref="C18:D18" si="4">IF(ISBLANK(C7),"",C7)</f>
        <v>100</v>
      </c>
      <c r="D18" s="697">
        <f t="shared" si="4"/>
        <v>100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100</v>
      </c>
      <c r="C5" s="611">
        <v>97.2</v>
      </c>
      <c r="D5" s="1030">
        <v>98.6</v>
      </c>
      <c r="F5" s="28"/>
      <c r="G5" s="693">
        <f>A5</f>
        <v>2020</v>
      </c>
      <c r="H5" s="669">
        <f>IF(ISBLANK(B5),"",B5)</f>
        <v>100</v>
      </c>
      <c r="I5" s="618">
        <f t="shared" ref="H5:I7" si="0">IF(ISBLANK(C5),"",C5)</f>
        <v>97.2</v>
      </c>
    </row>
    <row r="6" spans="1:10" x14ac:dyDescent="0.25">
      <c r="A6" s="749">
        <v>2021</v>
      </c>
      <c r="B6" s="601">
        <v>100</v>
      </c>
      <c r="C6" s="612">
        <v>100</v>
      </c>
      <c r="D6" s="946">
        <v>100</v>
      </c>
      <c r="F6" s="44"/>
      <c r="G6" s="693">
        <f t="shared" ref="G6:G7" si="1">A6</f>
        <v>2021</v>
      </c>
      <c r="H6" s="670">
        <f t="shared" si="0"/>
        <v>100</v>
      </c>
      <c r="I6" s="619">
        <f t="shared" si="0"/>
        <v>100</v>
      </c>
    </row>
    <row r="7" spans="1:10" x14ac:dyDescent="0.25">
      <c r="A7" s="750">
        <v>2022</v>
      </c>
      <c r="B7" s="601">
        <v>132.4</v>
      </c>
      <c r="C7" s="612">
        <v>81.599999999999994</v>
      </c>
      <c r="D7" s="946">
        <v>106.7</v>
      </c>
      <c r="F7" s="44"/>
      <c r="G7" s="693">
        <f t="shared" si="1"/>
        <v>2022</v>
      </c>
      <c r="H7" s="671">
        <f t="shared" si="0"/>
        <v>132.4</v>
      </c>
      <c r="I7" s="620">
        <f t="shared" si="0"/>
        <v>81.599999999999994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100</v>
      </c>
      <c r="I13" s="618">
        <f>IF(ISBLANK(C5),"",C5)</f>
        <v>97.2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</v>
      </c>
      <c r="I14" s="619">
        <f t="shared" si="3"/>
        <v>100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132.4</v>
      </c>
      <c r="I15" s="620">
        <f t="shared" si="4"/>
        <v>81.599999999999994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Žagubica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760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9771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-14.6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76.319999999999993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50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276.8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8606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8004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225</v>
      </c>
      <c r="C63" s="548">
        <f>IF(ISBLANK('DEM2'!C7),"-",'DEM2'!C7)</f>
        <v>227</v>
      </c>
      <c r="D63" s="548"/>
      <c r="E63" s="548">
        <f>IF(ISBLANK('DEM2'!D8),"-",'DEM2'!D8)</f>
        <v>227</v>
      </c>
      <c r="F63" s="548">
        <f>IF(ISBLANK('DEM2'!C8),"-",'DEM2'!C8)</f>
        <v>243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312</v>
      </c>
      <c r="C64" s="317">
        <f>IF(ISBLANK('DEM2'!F7),"-",'DEM2'!F7)</f>
        <v>320</v>
      </c>
      <c r="D64" s="789"/>
      <c r="E64" s="317">
        <f>IF(ISBLANK('DEM2'!G8),"-",'DEM2'!G8)</f>
        <v>295</v>
      </c>
      <c r="F64" s="317">
        <f>IF(ISBLANK('DEM2'!F8),"-",'DEM2'!F8)</f>
        <v>301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203</v>
      </c>
      <c r="C65" s="345">
        <f>IF(ISBLANK('DEM2'!I7),"-",'DEM2'!I7)</f>
        <v>212</v>
      </c>
      <c r="D65" s="393"/>
      <c r="E65" s="345">
        <f>IF(ISBLANK('DEM2'!J8),"-",'DEM2'!J8)</f>
        <v>155</v>
      </c>
      <c r="F65" s="345">
        <f>IF(ISBLANK('DEM2'!I8),"-",'DEM2'!I8)</f>
        <v>178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686</v>
      </c>
      <c r="C66" s="317">
        <f>IF(ISBLANK('DEM2'!L7),"-",'DEM2'!L7)</f>
        <v>708</v>
      </c>
      <c r="D66" s="395"/>
      <c r="E66" s="317">
        <f>IF(ISBLANK('DEM2'!M8),"-",'DEM2'!M8)</f>
        <v>633</v>
      </c>
      <c r="F66" s="317">
        <f>IF(ISBLANK('DEM2'!L8),"-",'DEM2'!L8)</f>
        <v>684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798</v>
      </c>
      <c r="C67" s="317">
        <f>IF(ISBLANK('DEM2'!O7),"-",'DEM2'!O7)</f>
        <v>914</v>
      </c>
      <c r="D67" s="395"/>
      <c r="E67" s="317">
        <f>IF(ISBLANK('DEM2'!P8),"-",'DEM2'!P8)</f>
        <v>628</v>
      </c>
      <c r="F67" s="317">
        <f>IF(ISBLANK('DEM2'!O8),"-",'DEM2'!O8)</f>
        <v>689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2950</v>
      </c>
      <c r="C68" s="414">
        <f>IF(ISBLANK('DEM2'!R7),"-",'DEM2'!R7)</f>
        <v>3250</v>
      </c>
      <c r="D68" s="420"/>
      <c r="E68" s="414">
        <f>IF(ISBLANK('DEM2'!S8),"-",'DEM2'!S8)</f>
        <v>2568</v>
      </c>
      <c r="F68" s="414">
        <f>IF(ISBLANK('DEM2'!R8),"-",'DEM2'!R8)</f>
        <v>2780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5403</v>
      </c>
      <c r="C69" s="463">
        <f>IF(ISBLANK('DEM2'!U7),"-",'DEM2'!U7)</f>
        <v>5250</v>
      </c>
      <c r="D69" s="799"/>
      <c r="E69" s="463">
        <f>IF(ISBLANK('DEM2'!V8),"-",'DEM2'!V8)</f>
        <v>4996</v>
      </c>
      <c r="F69" s="463">
        <f>IF(ISBLANK('DEM2'!U8),"-",'DEM2'!U8)</f>
        <v>4775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19.600000000000001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1824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2303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23.6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68086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40.299999999999997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131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14.4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873797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89428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240327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154711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24596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209338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21424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556637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56968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536807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54939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86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284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155779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3156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3779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2253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10393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3060</v>
      </c>
      <c r="C300" s="808">
        <f>IF(ISBLANK(POLJ3!C4),"-",POLJ3!C4)</f>
        <v>638</v>
      </c>
      <c r="D300" s="1160">
        <f>IF(ISBLANK(POLJ3!D4),"-",POLJ3!D4)</f>
        <v>2422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4792</v>
      </c>
      <c r="C301" s="789">
        <f>IF(ISBLANK(POLJ3!C5),"-",POLJ3!C5)</f>
        <v>3142</v>
      </c>
      <c r="D301" s="1161">
        <f>IF(ISBLANK(POLJ3!D5),"-",POLJ3!D5)</f>
        <v>1650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19</v>
      </c>
      <c r="C303" s="791">
        <f>IF(ISBLANK(POLJ3!C7),"-",POLJ3!C7)</f>
        <v>8</v>
      </c>
      <c r="D303" s="1163">
        <f>IF(ISBLANK(POLJ3!D7),"-",POLJ3!D7)</f>
        <v>11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3156</v>
      </c>
      <c r="C304" s="807">
        <f>IF(ISBLANK(POLJ3!C8),"-",POLJ3!C8)</f>
        <v>635</v>
      </c>
      <c r="D304" s="1164">
        <f>IF(ISBLANK(POLJ3!D8),"-",POLJ3!D8)</f>
        <v>2521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68.819999999999993</v>
      </c>
      <c r="C310" s="1165"/>
      <c r="D310" s="3"/>
      <c r="E310" s="5"/>
      <c r="F310" s="5"/>
      <c r="G310" s="815" t="s">
        <v>765</v>
      </c>
      <c r="H310" s="816">
        <f>IF(ISBLANK(POLJ2!H3),"-",POLJ2!H3)</f>
        <v>5967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6955.82</v>
      </c>
      <c r="C311" s="1154"/>
      <c r="D311" s="3"/>
      <c r="E311" s="5"/>
      <c r="F311" s="5"/>
      <c r="G311" s="810" t="s">
        <v>766</v>
      </c>
      <c r="H311" s="248">
        <f>IF(ISBLANK(POLJ2!H4),"-",POLJ2!H4)</f>
        <v>10603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603.25</v>
      </c>
      <c r="C312" s="1154"/>
      <c r="D312" s="3"/>
      <c r="E312" s="5"/>
      <c r="F312" s="5"/>
      <c r="G312" s="810" t="s">
        <v>767</v>
      </c>
      <c r="H312" s="248">
        <f>IF(ISBLANK(POLJ2!H5),"-",POLJ2!H5)</f>
        <v>12707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4.6100000000000003</v>
      </c>
      <c r="C313" s="1154"/>
      <c r="D313" s="3"/>
      <c r="E313" s="5"/>
      <c r="F313" s="5"/>
      <c r="G313" s="812" t="s">
        <v>768</v>
      </c>
      <c r="H313" s="249">
        <f>IF(ISBLANK(POLJ2!H6),"-",POLJ2!H6)</f>
        <v>93583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</v>
      </c>
      <c r="C314" s="1154"/>
      <c r="D314" s="3"/>
      <c r="E314" s="5"/>
      <c r="F314" s="5"/>
      <c r="G314" s="814" t="s">
        <v>16</v>
      </c>
      <c r="H314" s="817">
        <f>IF(ISBLANK(POLJ2!H7),"-",POLJ2!H7)</f>
        <v>122860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11260.39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18892.89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24.8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250</v>
      </c>
      <c r="I364" s="808">
        <f>IF(ISBLANK(OBRAZ2!I6),"-",OBRAZ2!I6)</f>
        <v>0</v>
      </c>
      <c r="J364" s="808">
        <f>IF(ISBLANK(OBRAZ2!J6),"-",OBRAZ2!J6)</f>
        <v>250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128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75.099999999999994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80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6.5789473684210522</v>
      </c>
      <c r="I375" s="850">
        <f>IF(ISBLANK(OBRAZ2!C12),"-",OBRAZ2!C21)</f>
        <v>16</v>
      </c>
      <c r="J375" s="850">
        <f>IF(ISBLANK(OBRAZ2!D12),"-",OBRAZ2!D21)</f>
        <v>13.008130081300814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62.719298245614027</v>
      </c>
      <c r="I377" s="851">
        <f>IF(ISBLANK(OBRAZ2!C14),"-",OBRAZ2!C23)</f>
        <v>58.4</v>
      </c>
      <c r="J377" s="851">
        <f>IF(ISBLANK(OBRAZ2!D14),"-",OBRAZ2!D23)</f>
        <v>54.471544715447152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10.964912280701753</v>
      </c>
      <c r="I379" s="851">
        <f>IF(ISBLANK(OBRAZ2!C16),"-",OBRAZ2!C25)</f>
        <v>17.2</v>
      </c>
      <c r="J379" s="851">
        <f>IF(ISBLANK(OBRAZ2!D16),"-",OBRAZ2!D25)</f>
        <v>25.203252032520325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19.736842105263158</v>
      </c>
      <c r="I380" s="852">
        <f>IF(ISBLANK(OBRAZ2!C17),"-",OBRAZ2!C26)</f>
        <v>8.4</v>
      </c>
      <c r="J380" s="852">
        <f>IF(ISBLANK(OBRAZ2!D17),"-",OBRAZ2!D26)</f>
        <v>7.3170731707317067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153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309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126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78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100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56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1200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3.4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0.45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93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589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295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4842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128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147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11.2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56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15.2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69.099999999999994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223.697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177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3510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37795.160000000003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50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15.495010000000001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56</v>
      </c>
      <c r="D696" s="315"/>
      <c r="E696" s="314"/>
      <c r="F696" s="5"/>
      <c r="G696" s="837">
        <v>2012</v>
      </c>
      <c r="H696" s="835">
        <f>IF(ISBLANK(INDEKSI2!B5),"-",INDEKSI2!B5)</f>
        <v>28.03</v>
      </c>
      <c r="I696" s="835">
        <f>IF(ISBLANK(INDEKSI2!C5),"-",INDEKSI2!C5)</f>
        <v>93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46.37</v>
      </c>
      <c r="D697" s="315"/>
      <c r="E697" s="314"/>
      <c r="F697" s="5"/>
      <c r="G697" s="838">
        <v>2013</v>
      </c>
      <c r="H697" s="559">
        <f>IF(ISBLANK(INDEKSI2!B6),"-",INDEKSI2!B6)</f>
        <v>26.68</v>
      </c>
      <c r="I697" s="559">
        <f>IF(ISBLANK(INDEKSI2!C6),"-",INDEKSI2!C6)</f>
        <v>115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28.82</v>
      </c>
      <c r="I698" s="836">
        <f>IF(ISBLANK(INDEKSI2!C7),"-",INDEKSI2!C7)</f>
        <v>102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881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2933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192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5</v>
      </c>
      <c r="D6" s="612">
        <v>0</v>
      </c>
      <c r="E6" s="612">
        <v>5</v>
      </c>
      <c r="F6" s="1033">
        <v>46</v>
      </c>
      <c r="G6" s="612">
        <v>29</v>
      </c>
      <c r="H6" s="980">
        <v>17</v>
      </c>
      <c r="I6" s="1034">
        <v>29.3</v>
      </c>
      <c r="J6" s="612">
        <v>35.799999999999997</v>
      </c>
      <c r="K6" s="1035">
        <v>22.4</v>
      </c>
      <c r="L6" s="1033">
        <v>112</v>
      </c>
      <c r="M6" s="612">
        <v>57</v>
      </c>
      <c r="N6" s="1028">
        <v>55</v>
      </c>
      <c r="O6" s="1034">
        <v>62</v>
      </c>
      <c r="P6" s="612">
        <v>65.900000000000006</v>
      </c>
      <c r="Q6" s="1028">
        <v>58.5</v>
      </c>
      <c r="R6" s="1033">
        <v>70</v>
      </c>
      <c r="S6" s="612">
        <v>35</v>
      </c>
      <c r="T6" s="1035">
        <v>35</v>
      </c>
    </row>
    <row r="7" spans="1:20" x14ac:dyDescent="0.25">
      <c r="A7" s="286">
        <v>2021</v>
      </c>
      <c r="B7" s="602">
        <v>1</v>
      </c>
      <c r="C7" s="601">
        <v>5</v>
      </c>
      <c r="D7" s="612">
        <v>0</v>
      </c>
      <c r="E7" s="612">
        <v>5</v>
      </c>
      <c r="F7" s="1033">
        <v>49</v>
      </c>
      <c r="G7" s="612">
        <v>31</v>
      </c>
      <c r="H7" s="980">
        <v>18</v>
      </c>
      <c r="I7" s="1034">
        <v>33.9</v>
      </c>
      <c r="J7" s="612">
        <v>40.799999999999997</v>
      </c>
      <c r="K7" s="1035">
        <v>26.3</v>
      </c>
      <c r="L7" s="1033">
        <v>137</v>
      </c>
      <c r="M7" s="612">
        <v>71</v>
      </c>
      <c r="N7" s="1028">
        <v>66</v>
      </c>
      <c r="O7" s="1034">
        <v>77</v>
      </c>
      <c r="P7" s="612">
        <v>81.599999999999994</v>
      </c>
      <c r="Q7" s="1028">
        <v>72.5</v>
      </c>
      <c r="R7" s="1033">
        <v>64</v>
      </c>
      <c r="S7" s="612">
        <v>32</v>
      </c>
      <c r="T7" s="1035">
        <v>32</v>
      </c>
    </row>
    <row r="8" spans="1:20" x14ac:dyDescent="0.25">
      <c r="A8" s="219">
        <v>2022</v>
      </c>
      <c r="B8" s="617">
        <v>1</v>
      </c>
      <c r="C8" s="947">
        <v>5</v>
      </c>
      <c r="D8" s="981">
        <v>0</v>
      </c>
      <c r="E8" s="981">
        <v>5</v>
      </c>
      <c r="F8" s="1036">
        <v>38</v>
      </c>
      <c r="G8" s="981">
        <v>19</v>
      </c>
      <c r="H8" s="979">
        <v>19</v>
      </c>
      <c r="I8" s="754">
        <v>24.8</v>
      </c>
      <c r="J8" s="981">
        <v>24.2</v>
      </c>
      <c r="K8" s="1037">
        <v>25.5</v>
      </c>
      <c r="L8" s="1036">
        <v>128</v>
      </c>
      <c r="M8" s="981">
        <v>49</v>
      </c>
      <c r="N8" s="691">
        <v>79</v>
      </c>
      <c r="O8" s="754">
        <v>75.099999999999994</v>
      </c>
      <c r="P8" s="981">
        <v>54.8</v>
      </c>
      <c r="Q8" s="691">
        <v>97.5</v>
      </c>
      <c r="R8" s="1036">
        <v>80</v>
      </c>
      <c r="S8" s="981">
        <v>31</v>
      </c>
      <c r="T8" s="1037">
        <v>49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153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309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126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54.838709677419352</v>
      </c>
      <c r="C21" s="739">
        <f>B10/(B7+B10)*100</f>
        <v>45.161290322580641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54.838709677419352</v>
      </c>
      <c r="C26" s="739">
        <f>C21</f>
        <v>45.161290322580641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3</v>
      </c>
      <c r="D5" s="914" t="s">
        <v>5</v>
      </c>
      <c r="E5" s="211"/>
      <c r="F5" s="125">
        <v>2021</v>
      </c>
      <c r="G5" s="70">
        <v>3</v>
      </c>
      <c r="H5" s="55">
        <v>0</v>
      </c>
      <c r="I5" s="110">
        <v>3</v>
      </c>
      <c r="J5" s="70">
        <v>11</v>
      </c>
      <c r="K5" s="55">
        <v>0</v>
      </c>
      <c r="L5" s="110">
        <v>11</v>
      </c>
      <c r="M5" s="70">
        <v>168</v>
      </c>
      <c r="N5" s="55">
        <v>305</v>
      </c>
      <c r="O5" s="70">
        <v>127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12</v>
      </c>
      <c r="D6" s="915" t="s">
        <v>5</v>
      </c>
      <c r="E6" s="254"/>
      <c r="F6" s="125">
        <v>2022</v>
      </c>
      <c r="G6" s="212">
        <v>3</v>
      </c>
      <c r="H6" s="58">
        <v>0</v>
      </c>
      <c r="I6" s="160">
        <v>3</v>
      </c>
      <c r="J6" s="212">
        <v>12</v>
      </c>
      <c r="K6" s="58">
        <v>0</v>
      </c>
      <c r="L6" s="160">
        <v>12</v>
      </c>
      <c r="M6" s="212">
        <v>153</v>
      </c>
      <c r="N6" s="58">
        <v>309</v>
      </c>
      <c r="O6" s="212">
        <v>126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0</v>
      </c>
      <c r="I7" s="169">
        <v>3</v>
      </c>
      <c r="J7" s="167"/>
      <c r="K7" s="94"/>
      <c r="L7" s="169"/>
      <c r="M7" s="167">
        <v>297</v>
      </c>
      <c r="N7" s="94">
        <v>288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88.4</v>
      </c>
      <c r="C5" s="611">
        <v>85.9</v>
      </c>
      <c r="D5" s="945">
        <v>91</v>
      </c>
      <c r="E5" s="610"/>
      <c r="F5" s="611"/>
      <c r="G5" s="945"/>
      <c r="H5" s="610"/>
      <c r="I5" s="611"/>
      <c r="J5" s="945"/>
      <c r="K5" s="610">
        <v>88</v>
      </c>
      <c r="L5" s="611">
        <v>43</v>
      </c>
      <c r="M5" s="945">
        <v>45</v>
      </c>
      <c r="N5" s="610">
        <v>83</v>
      </c>
      <c r="O5" s="611">
        <v>71.7</v>
      </c>
      <c r="P5" s="945">
        <v>97.8</v>
      </c>
      <c r="Q5" s="610">
        <v>0.2</v>
      </c>
      <c r="R5" s="611">
        <v>0.3</v>
      </c>
      <c r="S5" s="945">
        <v>0</v>
      </c>
    </row>
    <row r="6" spans="1:19" x14ac:dyDescent="0.25">
      <c r="A6" s="286">
        <v>2021</v>
      </c>
      <c r="B6" s="457">
        <v>91.9</v>
      </c>
      <c r="C6" s="458">
        <v>92.2</v>
      </c>
      <c r="D6" s="976">
        <v>91.7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84</v>
      </c>
      <c r="L6" s="458">
        <v>45</v>
      </c>
      <c r="M6" s="976">
        <v>39</v>
      </c>
      <c r="N6" s="457">
        <v>96.6</v>
      </c>
      <c r="O6" s="458">
        <v>93.8</v>
      </c>
      <c r="P6" s="976">
        <v>100</v>
      </c>
      <c r="Q6" s="457">
        <v>0.3</v>
      </c>
      <c r="R6" s="458">
        <v>0.6</v>
      </c>
      <c r="S6" s="976">
        <v>0</v>
      </c>
    </row>
    <row r="7" spans="1:19" x14ac:dyDescent="0.25">
      <c r="A7" s="286">
        <v>2022</v>
      </c>
      <c r="B7" s="601">
        <v>97.7</v>
      </c>
      <c r="C7" s="612">
        <v>95.4</v>
      </c>
      <c r="D7" s="980">
        <v>100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78</v>
      </c>
      <c r="L7" s="612">
        <v>45</v>
      </c>
      <c r="M7" s="980">
        <v>33</v>
      </c>
      <c r="N7" s="601">
        <v>104</v>
      </c>
      <c r="O7" s="612">
        <v>109.8</v>
      </c>
      <c r="P7" s="980">
        <v>97.1</v>
      </c>
      <c r="Q7" s="601">
        <v>0.2</v>
      </c>
      <c r="R7" s="612">
        <v>-3</v>
      </c>
      <c r="S7" s="980">
        <v>3.4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240327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24596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45</v>
      </c>
      <c r="C5" s="616">
        <v>33</v>
      </c>
      <c r="D5" s="616">
        <v>12</v>
      </c>
      <c r="E5" s="599">
        <v>106</v>
      </c>
      <c r="F5" s="616">
        <v>58</v>
      </c>
      <c r="G5" s="945">
        <v>48</v>
      </c>
      <c r="H5" s="616">
        <v>0</v>
      </c>
      <c r="I5" s="616">
        <v>0</v>
      </c>
      <c r="J5" s="616">
        <v>0</v>
      </c>
      <c r="K5" s="217">
        <f>SUM(B5,E5,H5)</f>
        <v>151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46</v>
      </c>
      <c r="C6" s="612">
        <v>35</v>
      </c>
      <c r="D6" s="946">
        <v>11</v>
      </c>
      <c r="E6" s="601">
        <v>79</v>
      </c>
      <c r="F6" s="612">
        <v>43</v>
      </c>
      <c r="G6" s="946">
        <v>36</v>
      </c>
      <c r="H6" s="601">
        <v>0</v>
      </c>
      <c r="I6" s="612">
        <v>0</v>
      </c>
      <c r="J6" s="612">
        <v>0</v>
      </c>
      <c r="K6" s="218">
        <f>SUM(B6,E6,H6)</f>
        <v>125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38</v>
      </c>
      <c r="C7" s="612">
        <v>29</v>
      </c>
      <c r="D7" s="946">
        <v>9</v>
      </c>
      <c r="E7" s="601">
        <v>62</v>
      </c>
      <c r="F7" s="612">
        <v>26</v>
      </c>
      <c r="G7" s="946">
        <v>36</v>
      </c>
      <c r="H7" s="601">
        <v>0</v>
      </c>
      <c r="I7" s="612">
        <v>0</v>
      </c>
      <c r="J7" s="612">
        <v>0</v>
      </c>
      <c r="K7" s="218">
        <f>SUM(B7,E7,H7)</f>
        <v>100</v>
      </c>
      <c r="M7" s="106" t="s">
        <v>285</v>
      </c>
      <c r="N7" s="220">
        <f>IF(ISBLANK(G7),"",G7)</f>
        <v>36</v>
      </c>
      <c r="O7" s="107">
        <f>IF(ISBLANK(F7),"",F7)</f>
        <v>26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9</v>
      </c>
      <c r="O8" s="83">
        <f>IF(ISBLANK(C7),"",C7)</f>
        <v>29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36</v>
      </c>
      <c r="O14" s="107">
        <f>IF(ISBLANK(F7),"",F7)</f>
        <v>26</v>
      </c>
      <c r="P14" s="211"/>
    </row>
    <row r="15" spans="1:17" ht="26.25" customHeight="1" x14ac:dyDescent="0.25">
      <c r="M15" s="108" t="s">
        <v>516</v>
      </c>
      <c r="N15" s="170">
        <f>IF(ISBLANK(D7),"",D7)</f>
        <v>9</v>
      </c>
      <c r="O15" s="83">
        <f>IF(ISBLANK(C7),"",C7)</f>
        <v>29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8</v>
      </c>
      <c r="C21" s="616">
        <v>6</v>
      </c>
      <c r="D21" s="616">
        <v>2</v>
      </c>
      <c r="E21" s="599">
        <v>37</v>
      </c>
      <c r="F21" s="616">
        <v>21</v>
      </c>
      <c r="G21" s="945">
        <v>16</v>
      </c>
      <c r="H21" s="616">
        <v>0</v>
      </c>
      <c r="I21" s="616">
        <v>0</v>
      </c>
      <c r="J21" s="616">
        <v>0</v>
      </c>
      <c r="K21" s="217">
        <f>SUM(B21,E21,H21)</f>
        <v>45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18</v>
      </c>
      <c r="C22" s="1028">
        <v>12</v>
      </c>
      <c r="D22" s="980">
        <v>6</v>
      </c>
      <c r="E22" s="1034">
        <v>31</v>
      </c>
      <c r="F22" s="1028">
        <v>16</v>
      </c>
      <c r="G22" s="980">
        <v>15</v>
      </c>
      <c r="H22" s="1034">
        <v>0</v>
      </c>
      <c r="I22" s="1028">
        <v>0</v>
      </c>
      <c r="J22" s="1028">
        <v>0</v>
      </c>
      <c r="K22" s="218">
        <f>SUM(B22,E22,H22)</f>
        <v>49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17</v>
      </c>
      <c r="C23" s="1028">
        <v>12</v>
      </c>
      <c r="D23" s="980">
        <v>5</v>
      </c>
      <c r="E23" s="1034">
        <v>39</v>
      </c>
      <c r="F23" s="1028">
        <v>19</v>
      </c>
      <c r="G23" s="980">
        <v>20</v>
      </c>
      <c r="H23" s="1034">
        <v>0</v>
      </c>
      <c r="I23" s="1028">
        <v>0</v>
      </c>
      <c r="J23" s="1028">
        <v>0</v>
      </c>
      <c r="K23" s="218">
        <f>SUM(B23,E23,H23)</f>
        <v>56</v>
      </c>
      <c r="M23" s="106" t="s">
        <v>285</v>
      </c>
      <c r="N23" s="220">
        <f>IF(ISBLANK(G23),"",G23)</f>
        <v>20</v>
      </c>
      <c r="O23" s="107">
        <f>IF(ISBLANK(F23),"",F23)</f>
        <v>19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</v>
      </c>
      <c r="O24" s="109">
        <f>IF(ISBLANK(C23),"",C23)</f>
        <v>12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20</v>
      </c>
      <c r="O30" s="107">
        <f>IF(ISBLANK(F23),"",F23)</f>
        <v>19</v>
      </c>
      <c r="P30" s="211"/>
    </row>
    <row r="31" spans="1:17" ht="27.75" customHeight="1" x14ac:dyDescent="0.25">
      <c r="M31" s="108" t="s">
        <v>516</v>
      </c>
      <c r="N31" s="221">
        <f>IF(ISBLANK(D23),"",D23)</f>
        <v>5</v>
      </c>
      <c r="O31" s="109">
        <f>IF(ISBLANK(C23),"",C23)</f>
        <v>12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154711</v>
      </c>
      <c r="D5" s="253"/>
    </row>
    <row r="6" spans="1:4" ht="30" x14ac:dyDescent="0.25">
      <c r="A6" s="686" t="s">
        <v>474</v>
      </c>
      <c r="B6" s="617">
        <v>85616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-1.1000000000000001</v>
      </c>
      <c r="J5" s="611">
        <v>0</v>
      </c>
      <c r="K5" s="945">
        <v>-2.7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-1.7</v>
      </c>
      <c r="J6" s="458">
        <v>-1.9</v>
      </c>
      <c r="K6" s="976">
        <v>-1.4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42</v>
      </c>
      <c r="C5" s="207">
        <v>41</v>
      </c>
      <c r="G5" s="113"/>
      <c r="H5" s="174" t="s">
        <v>586</v>
      </c>
      <c r="I5" s="207">
        <v>4</v>
      </c>
      <c r="J5" s="207">
        <v>2</v>
      </c>
    </row>
    <row r="6" spans="1:13" ht="15" customHeight="1" x14ac:dyDescent="0.25">
      <c r="A6" s="175" t="s">
        <v>587</v>
      </c>
      <c r="B6" s="208">
        <v>631</v>
      </c>
      <c r="C6" s="208">
        <v>142</v>
      </c>
      <c r="G6" s="113"/>
      <c r="H6" s="175" t="s">
        <v>587</v>
      </c>
      <c r="I6" s="208">
        <v>154</v>
      </c>
      <c r="J6" s="208">
        <v>43</v>
      </c>
    </row>
    <row r="7" spans="1:13" ht="15" customHeight="1" x14ac:dyDescent="0.25">
      <c r="A7" s="175" t="s">
        <v>588</v>
      </c>
      <c r="B7" s="208">
        <v>1882</v>
      </c>
      <c r="C7" s="208">
        <v>1131</v>
      </c>
      <c r="G7" s="113"/>
      <c r="H7" s="175" t="s">
        <v>588</v>
      </c>
      <c r="I7" s="208">
        <v>1265</v>
      </c>
      <c r="J7" s="208">
        <v>492</v>
      </c>
    </row>
    <row r="8" spans="1:13" ht="15" customHeight="1" x14ac:dyDescent="0.25">
      <c r="A8" s="175" t="s">
        <v>589</v>
      </c>
      <c r="B8" s="208">
        <v>1622</v>
      </c>
      <c r="C8" s="208">
        <v>1910</v>
      </c>
      <c r="G8" s="113"/>
      <c r="H8" s="175" t="s">
        <v>589</v>
      </c>
      <c r="I8" s="208">
        <v>1280</v>
      </c>
      <c r="J8" s="208">
        <v>1361</v>
      </c>
    </row>
    <row r="9" spans="1:13" ht="15" customHeight="1" x14ac:dyDescent="0.25">
      <c r="A9" s="175" t="s">
        <v>590</v>
      </c>
      <c r="B9" s="208">
        <v>1328</v>
      </c>
      <c r="C9" s="208">
        <v>1959</v>
      </c>
      <c r="G9" s="113"/>
      <c r="H9" s="175" t="s">
        <v>590</v>
      </c>
      <c r="I9" s="208">
        <v>1436</v>
      </c>
      <c r="J9" s="208">
        <v>2017</v>
      </c>
    </row>
    <row r="10" spans="1:13" ht="15" customHeight="1" x14ac:dyDescent="0.25">
      <c r="A10" s="175" t="s">
        <v>591</v>
      </c>
      <c r="B10" s="208">
        <v>101</v>
      </c>
      <c r="C10" s="208">
        <v>128</v>
      </c>
      <c r="G10" s="113"/>
      <c r="H10" s="175" t="s">
        <v>591</v>
      </c>
      <c r="I10" s="208">
        <v>86</v>
      </c>
      <c r="J10" s="208">
        <v>95</v>
      </c>
    </row>
    <row r="11" spans="1:13" ht="15" customHeight="1" x14ac:dyDescent="0.25">
      <c r="A11" s="176" t="s">
        <v>592</v>
      </c>
      <c r="B11" s="209">
        <v>130</v>
      </c>
      <c r="C11" s="209">
        <v>132</v>
      </c>
      <c r="G11" s="113"/>
      <c r="H11" s="176" t="s">
        <v>592</v>
      </c>
      <c r="I11" s="209">
        <v>228</v>
      </c>
      <c r="J11" s="209">
        <v>199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42</v>
      </c>
      <c r="C17" s="178">
        <f>IF(ISBLANK(C5),"0",C5)</f>
        <v>41</v>
      </c>
      <c r="G17" s="113"/>
      <c r="H17" s="174" t="s">
        <v>586</v>
      </c>
      <c r="I17" s="177">
        <f>IF(ISBLANK(I5),"0",I5)</f>
        <v>4</v>
      </c>
      <c r="J17" s="178">
        <f>IF(ISBLANK(J5),"0",J5)</f>
        <v>2</v>
      </c>
    </row>
    <row r="18" spans="1:13" ht="15" customHeight="1" x14ac:dyDescent="0.25">
      <c r="A18" s="175" t="s">
        <v>587</v>
      </c>
      <c r="B18" s="179">
        <f t="shared" ref="B18:C18" si="0">IF(ISBLANK(B6),"0",B6)</f>
        <v>631</v>
      </c>
      <c r="C18" s="180">
        <f t="shared" si="0"/>
        <v>142</v>
      </c>
      <c r="G18" s="113"/>
      <c r="H18" s="175" t="s">
        <v>587</v>
      </c>
      <c r="I18" s="179">
        <f t="shared" ref="I18:J18" si="1">IF(ISBLANK(I6),"0",I6)</f>
        <v>154</v>
      </c>
      <c r="J18" s="180">
        <f t="shared" si="1"/>
        <v>43</v>
      </c>
    </row>
    <row r="19" spans="1:13" ht="15" customHeight="1" x14ac:dyDescent="0.25">
      <c r="A19" s="175" t="s">
        <v>588</v>
      </c>
      <c r="B19" s="179">
        <f t="shared" ref="B19:C19" si="2">IF(ISBLANK(B7),"0",B7)</f>
        <v>1882</v>
      </c>
      <c r="C19" s="180">
        <f t="shared" si="2"/>
        <v>1131</v>
      </c>
      <c r="G19" s="113"/>
      <c r="H19" s="175" t="s">
        <v>588</v>
      </c>
      <c r="I19" s="179">
        <f t="shared" ref="I19:J19" si="3">IF(ISBLANK(I7),"0",I7)</f>
        <v>1265</v>
      </c>
      <c r="J19" s="180">
        <f t="shared" si="3"/>
        <v>492</v>
      </c>
    </row>
    <row r="20" spans="1:13" ht="15" customHeight="1" x14ac:dyDescent="0.25">
      <c r="A20" s="175" t="s">
        <v>589</v>
      </c>
      <c r="B20" s="179">
        <f t="shared" ref="B20:C20" si="4">IF(ISBLANK(B8),"0",B8)</f>
        <v>1622</v>
      </c>
      <c r="C20" s="180">
        <f t="shared" si="4"/>
        <v>1910</v>
      </c>
      <c r="G20" s="113"/>
      <c r="H20" s="175" t="s">
        <v>589</v>
      </c>
      <c r="I20" s="179">
        <f t="shared" ref="I20:J20" si="5">IF(ISBLANK(I8),"0",I8)</f>
        <v>1280</v>
      </c>
      <c r="J20" s="180">
        <f t="shared" si="5"/>
        <v>1361</v>
      </c>
    </row>
    <row r="21" spans="1:13" ht="15" customHeight="1" x14ac:dyDescent="0.25">
      <c r="A21" s="175" t="s">
        <v>590</v>
      </c>
      <c r="B21" s="179">
        <f t="shared" ref="B21:C21" si="6">IF(ISBLANK(B9),"0",B9)</f>
        <v>1328</v>
      </c>
      <c r="C21" s="180">
        <f t="shared" si="6"/>
        <v>1959</v>
      </c>
      <c r="G21" s="113"/>
      <c r="H21" s="175" t="s">
        <v>590</v>
      </c>
      <c r="I21" s="179">
        <f t="shared" ref="I21:J21" si="7">IF(ISBLANK(I9),"0",I9)</f>
        <v>1436</v>
      </c>
      <c r="J21" s="180">
        <f t="shared" si="7"/>
        <v>2017</v>
      </c>
    </row>
    <row r="22" spans="1:13" ht="15" customHeight="1" x14ac:dyDescent="0.25">
      <c r="A22" s="175" t="s">
        <v>591</v>
      </c>
      <c r="B22" s="179">
        <f t="shared" ref="B22:C22" si="8">IF(ISBLANK(B10),"0",B10)</f>
        <v>101</v>
      </c>
      <c r="C22" s="180">
        <f t="shared" si="8"/>
        <v>128</v>
      </c>
      <c r="G22" s="113"/>
      <c r="H22" s="175" t="s">
        <v>591</v>
      </c>
      <c r="I22" s="179">
        <f t="shared" ref="I22:J22" si="9">IF(ISBLANK(I10),"0",I10)</f>
        <v>86</v>
      </c>
      <c r="J22" s="180">
        <f t="shared" si="9"/>
        <v>95</v>
      </c>
    </row>
    <row r="23" spans="1:13" ht="15" customHeight="1" x14ac:dyDescent="0.25">
      <c r="A23" s="176" t="s">
        <v>592</v>
      </c>
      <c r="B23" s="181">
        <f t="shared" ref="B23:C23" si="10">IF(ISBLANK(B11),"0",B11)</f>
        <v>130</v>
      </c>
      <c r="C23" s="182">
        <f t="shared" si="10"/>
        <v>132</v>
      </c>
      <c r="G23" s="113"/>
      <c r="H23" s="176" t="s">
        <v>592</v>
      </c>
      <c r="I23" s="181">
        <f t="shared" ref="I23:J23" si="11">IF(ISBLANK(I11),"0",I11)</f>
        <v>228</v>
      </c>
      <c r="J23" s="182">
        <f t="shared" si="11"/>
        <v>199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0.73221757322175729</v>
      </c>
      <c r="C29" s="184">
        <f>C17/SUM(C17:C23)*100</f>
        <v>0.75326106926327396</v>
      </c>
      <c r="D29" s="253"/>
      <c r="E29" s="253"/>
      <c r="G29" s="113"/>
      <c r="H29" s="174" t="s">
        <v>593</v>
      </c>
      <c r="I29" s="184">
        <f>I17/SUM(I17:I23)*100</f>
        <v>8.9827082865483951E-2</v>
      </c>
      <c r="J29" s="184">
        <f>J17/SUM(J17:J23)*100</f>
        <v>4.7517224994060345E-2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11.000697350069736</v>
      </c>
      <c r="C30" s="185">
        <f>C18/SUM(C17:C23)*100</f>
        <v>2.6088554106191437</v>
      </c>
      <c r="D30" s="253"/>
      <c r="E30" s="253"/>
      <c r="G30" s="113"/>
      <c r="H30" s="175" t="s">
        <v>594</v>
      </c>
      <c r="I30" s="185">
        <f>I18/SUM(I17:I23)*100</f>
        <v>3.4583426903211318</v>
      </c>
      <c r="J30" s="185">
        <f>J18/SUM(J17:J23)*100</f>
        <v>1.0216203373722974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32.810320781032075</v>
      </c>
      <c r="C31" s="185">
        <f>C19/SUM(C17:C23)*100</f>
        <v>20.778982178945434</v>
      </c>
      <c r="D31" s="253"/>
      <c r="E31" s="253"/>
      <c r="G31" s="113"/>
      <c r="H31" s="175" t="s">
        <v>595</v>
      </c>
      <c r="I31" s="185">
        <f>I19/SUM(I17:I23)*100</f>
        <v>28.4078149562093</v>
      </c>
      <c r="J31" s="185">
        <f>J19/SUM(J17:J23)*100</f>
        <v>11.689237348538846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28.277545327754535</v>
      </c>
      <c r="C32" s="185">
        <f>C20/SUM(C17:C23)*100</f>
        <v>35.09094249494764</v>
      </c>
      <c r="D32" s="253"/>
      <c r="E32" s="253"/>
      <c r="G32" s="113"/>
      <c r="H32" s="175" t="s">
        <v>596</v>
      </c>
      <c r="I32" s="185">
        <f>I20/SUM(I17:I23)*100</f>
        <v>28.744666516954865</v>
      </c>
      <c r="J32" s="185">
        <f>J20/SUM(J17:J23)*100</f>
        <v>32.335471608458064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23.152022315202231</v>
      </c>
      <c r="C33" s="185">
        <f>C21/SUM(C17:C23)*100</f>
        <v>35.991181333823256</v>
      </c>
      <c r="D33" s="253"/>
      <c r="E33" s="253"/>
      <c r="G33" s="113"/>
      <c r="H33" s="175" t="s">
        <v>597</v>
      </c>
      <c r="I33" s="185">
        <f>I21/SUM(I17:I23)*100</f>
        <v>32.247922748708731</v>
      </c>
      <c r="J33" s="185">
        <f>J21/SUM(J17:J23)*100</f>
        <v>47.921121406509862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1.7608089260808928</v>
      </c>
      <c r="C34" s="185">
        <f>C22/SUM(C17:C23)*100</f>
        <v>2.3516443137975385</v>
      </c>
      <c r="D34" s="253"/>
      <c r="E34" s="253"/>
      <c r="G34" s="113"/>
      <c r="H34" s="175" t="s">
        <v>598</v>
      </c>
      <c r="I34" s="185">
        <f>I22/SUM(I17:I23)*100</f>
        <v>1.9312822816079049</v>
      </c>
      <c r="J34" s="185">
        <f>J22/SUM(J17:J23)*100</f>
        <v>2.2570681872178664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2.2663877266387726</v>
      </c>
      <c r="C35" s="186">
        <f>C23/SUM(C17:C23)*100</f>
        <v>2.425133198603711</v>
      </c>
      <c r="D35" s="253"/>
      <c r="E35" s="253"/>
      <c r="G35" s="113"/>
      <c r="H35" s="176" t="s">
        <v>599</v>
      </c>
      <c r="I35" s="186">
        <f>I23/SUM(I17:I23)*100</f>
        <v>5.1201437233325846</v>
      </c>
      <c r="J35" s="186">
        <f>J23/SUM(J17:J23)*100</f>
        <v>4.7279638869090039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0.73221757322175729</v>
      </c>
      <c r="C41" s="184">
        <f t="shared" si="12"/>
        <v>0.75326106926327396</v>
      </c>
      <c r="G41" s="113"/>
      <c r="H41" s="174" t="s">
        <v>601</v>
      </c>
      <c r="I41" s="184">
        <f t="shared" ref="I41:J41" si="13">I29</f>
        <v>8.9827082865483951E-2</v>
      </c>
      <c r="J41" s="184">
        <f t="shared" si="13"/>
        <v>4.7517224994060345E-2</v>
      </c>
    </row>
    <row r="42" spans="1:12" x14ac:dyDescent="0.25">
      <c r="A42" s="175" t="s">
        <v>602</v>
      </c>
      <c r="B42" s="185">
        <f t="shared" si="12"/>
        <v>11.000697350069736</v>
      </c>
      <c r="C42" s="185">
        <f t="shared" si="12"/>
        <v>2.6088554106191437</v>
      </c>
      <c r="G42" s="113"/>
      <c r="H42" s="175" t="s">
        <v>602</v>
      </c>
      <c r="I42" s="185">
        <f t="shared" ref="I42:J42" si="14">I30</f>
        <v>3.4583426903211318</v>
      </c>
      <c r="J42" s="185">
        <f t="shared" si="14"/>
        <v>1.0216203373722974</v>
      </c>
    </row>
    <row r="43" spans="1:12" x14ac:dyDescent="0.25">
      <c r="A43" s="175" t="s">
        <v>603</v>
      </c>
      <c r="B43" s="185">
        <f t="shared" si="12"/>
        <v>32.810320781032075</v>
      </c>
      <c r="C43" s="185">
        <f t="shared" si="12"/>
        <v>20.778982178945434</v>
      </c>
      <c r="G43" s="113"/>
      <c r="H43" s="175" t="s">
        <v>603</v>
      </c>
      <c r="I43" s="185">
        <f t="shared" ref="I43:J43" si="15">I31</f>
        <v>28.4078149562093</v>
      </c>
      <c r="J43" s="185">
        <f t="shared" si="15"/>
        <v>11.689237348538846</v>
      </c>
    </row>
    <row r="44" spans="1:12" x14ac:dyDescent="0.25">
      <c r="A44" s="175" t="s">
        <v>604</v>
      </c>
      <c r="B44" s="185">
        <f t="shared" si="12"/>
        <v>28.277545327754535</v>
      </c>
      <c r="C44" s="185">
        <f t="shared" si="12"/>
        <v>35.09094249494764</v>
      </c>
      <c r="G44" s="113"/>
      <c r="H44" s="175" t="s">
        <v>604</v>
      </c>
      <c r="I44" s="185">
        <f t="shared" ref="I44:J44" si="16">I32</f>
        <v>28.744666516954865</v>
      </c>
      <c r="J44" s="185">
        <f t="shared" si="16"/>
        <v>32.335471608458064</v>
      </c>
    </row>
    <row r="45" spans="1:12" x14ac:dyDescent="0.25">
      <c r="A45" s="175" t="s">
        <v>605</v>
      </c>
      <c r="B45" s="185">
        <f t="shared" si="12"/>
        <v>23.152022315202231</v>
      </c>
      <c r="C45" s="185">
        <f t="shared" si="12"/>
        <v>35.991181333823256</v>
      </c>
      <c r="G45" s="113"/>
      <c r="H45" s="175" t="s">
        <v>605</v>
      </c>
      <c r="I45" s="185">
        <f t="shared" ref="I45:J45" si="17">I33</f>
        <v>32.247922748708731</v>
      </c>
      <c r="J45" s="185">
        <f t="shared" si="17"/>
        <v>47.921121406509862</v>
      </c>
    </row>
    <row r="46" spans="1:12" x14ac:dyDescent="0.25">
      <c r="A46" s="175" t="s">
        <v>606</v>
      </c>
      <c r="B46" s="185">
        <f t="shared" si="12"/>
        <v>1.7608089260808928</v>
      </c>
      <c r="C46" s="185">
        <f t="shared" si="12"/>
        <v>2.3516443137975385</v>
      </c>
      <c r="G46" s="113"/>
      <c r="H46" s="175" t="s">
        <v>606</v>
      </c>
      <c r="I46" s="185">
        <f t="shared" ref="I46:J46" si="18">I34</f>
        <v>1.9312822816079049</v>
      </c>
      <c r="J46" s="185">
        <f t="shared" si="18"/>
        <v>2.2570681872178664</v>
      </c>
    </row>
    <row r="47" spans="1:12" x14ac:dyDescent="0.25">
      <c r="A47" s="176" t="s">
        <v>607</v>
      </c>
      <c r="B47" s="186">
        <f t="shared" si="12"/>
        <v>2.2663877266387726</v>
      </c>
      <c r="C47" s="186">
        <f t="shared" si="12"/>
        <v>2.425133198603711</v>
      </c>
      <c r="G47" s="113"/>
      <c r="H47" s="176" t="s">
        <v>607</v>
      </c>
      <c r="I47" s="186">
        <f t="shared" ref="I47:J47" si="19">I35</f>
        <v>5.1201437233325846</v>
      </c>
      <c r="J47" s="186">
        <f t="shared" si="19"/>
        <v>4.7279638869090039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4360</v>
      </c>
      <c r="C5" s="207">
        <v>3722</v>
      </c>
      <c r="D5" s="253"/>
      <c r="E5" s="253"/>
      <c r="F5" s="1003"/>
      <c r="H5" s="174" t="s">
        <v>624</v>
      </c>
      <c r="I5" s="207">
        <v>1798</v>
      </c>
      <c r="J5" s="207">
        <v>1358</v>
      </c>
    </row>
    <row r="6" spans="1:10" ht="15" customHeight="1" x14ac:dyDescent="0.25">
      <c r="A6" s="175" t="s">
        <v>625</v>
      </c>
      <c r="B6" s="208">
        <v>681</v>
      </c>
      <c r="C6" s="208">
        <v>895</v>
      </c>
      <c r="D6" s="253"/>
      <c r="E6" s="253"/>
      <c r="F6" s="1003"/>
      <c r="H6" s="175" t="s">
        <v>625</v>
      </c>
      <c r="I6" s="208">
        <v>1699</v>
      </c>
      <c r="J6" s="208">
        <v>1923</v>
      </c>
    </row>
    <row r="7" spans="1:10" ht="15" customHeight="1" x14ac:dyDescent="0.25">
      <c r="A7" s="176" t="s">
        <v>626</v>
      </c>
      <c r="B7" s="209">
        <v>695</v>
      </c>
      <c r="C7" s="209">
        <v>826</v>
      </c>
      <c r="D7" s="253"/>
      <c r="E7" s="253"/>
      <c r="F7" s="1003"/>
      <c r="H7" s="175" t="s">
        <v>626</v>
      </c>
      <c r="I7" s="208">
        <v>949</v>
      </c>
      <c r="J7" s="208">
        <v>925</v>
      </c>
    </row>
    <row r="8" spans="1:10" x14ac:dyDescent="0.25">
      <c r="D8" s="253"/>
      <c r="E8" s="253"/>
      <c r="F8" s="1003"/>
      <c r="H8" s="176" t="s">
        <v>2351</v>
      </c>
      <c r="I8" s="209">
        <v>7</v>
      </c>
      <c r="J8" s="209">
        <v>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4360</v>
      </c>
      <c r="C13" s="178">
        <f>IF(ISBLANK(C5),"0",C5)</f>
        <v>3722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681</v>
      </c>
      <c r="C14" s="180">
        <f t="shared" si="0"/>
        <v>895</v>
      </c>
      <c r="D14" s="253"/>
      <c r="E14" s="253"/>
      <c r="F14" s="1003"/>
      <c r="H14" s="174" t="s">
        <v>624</v>
      </c>
      <c r="I14" s="177">
        <f>IF(ISBLANK(I5),"0",I5)</f>
        <v>1798</v>
      </c>
      <c r="J14" s="178">
        <f>IF(ISBLANK(J5),"0",J5)</f>
        <v>1358</v>
      </c>
    </row>
    <row r="15" spans="1:10" ht="15" customHeight="1" x14ac:dyDescent="0.25">
      <c r="A15" s="176" t="s">
        <v>626</v>
      </c>
      <c r="B15" s="181">
        <f t="shared" si="0"/>
        <v>695</v>
      </c>
      <c r="C15" s="182">
        <f t="shared" si="0"/>
        <v>826</v>
      </c>
      <c r="D15" s="253"/>
      <c r="E15" s="253"/>
      <c r="F15" s="1003"/>
      <c r="H15" s="175" t="s">
        <v>625</v>
      </c>
      <c r="I15" s="179">
        <f t="shared" ref="I15:J15" si="1">IF(ISBLANK(I6),"0",I6)</f>
        <v>1699</v>
      </c>
      <c r="J15" s="180">
        <f t="shared" si="1"/>
        <v>1923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949</v>
      </c>
      <c r="J16" s="180">
        <f t="shared" si="2"/>
        <v>925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</v>
      </c>
      <c r="J17" s="182">
        <f t="shared" si="3"/>
        <v>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76.011157601115769</v>
      </c>
      <c r="C21" s="184">
        <f>C13/SUM(C13:C15)*100</f>
        <v>68.381407312144034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11.872384937238493</v>
      </c>
      <c r="C22" s="185">
        <f>C14/SUM(C13:C15)*100</f>
        <v>16.443137975381223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12.116457461645746</v>
      </c>
      <c r="C23" s="186">
        <f>C15/SUM(C13:C15)*100</f>
        <v>15.175454712474737</v>
      </c>
      <c r="D23" s="253"/>
      <c r="E23" s="253"/>
      <c r="F23" s="1003"/>
      <c r="H23" s="174" t="s">
        <v>629</v>
      </c>
      <c r="I23" s="184">
        <f>I14/SUM(I14:I17)*100</f>
        <v>40.37727374803503</v>
      </c>
      <c r="J23" s="184">
        <f>J14/SUM(J14:J17)*100</f>
        <v>32.264195770966978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38.154053447114308</v>
      </c>
      <c r="J24" s="185">
        <f>J15/SUM(J14:J17)*100</f>
        <v>45.68781183178902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21.311475409836063</v>
      </c>
      <c r="J25" s="185">
        <f>J16/SUM(J14:J17)*100</f>
        <v>21.976716559752909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0.1571973950145969</v>
      </c>
      <c r="J26" s="186">
        <f>J17/SUM(J14:J17)*100</f>
        <v>7.1275837491090524E-2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76.011157601115769</v>
      </c>
      <c r="C29" s="189">
        <f t="shared" si="4"/>
        <v>68.381407312144034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11.872384937238493</v>
      </c>
      <c r="C30" s="192">
        <f t="shared" si="4"/>
        <v>16.443137975381223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12.116457461645746</v>
      </c>
      <c r="C31" s="195">
        <f t="shared" si="4"/>
        <v>15.175454712474737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40.37727374803503</v>
      </c>
      <c r="J32" s="189">
        <f>J23</f>
        <v>32.264195770966978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38.154053447114308</v>
      </c>
      <c r="J33" s="192">
        <f t="shared" si="5"/>
        <v>45.68781183178902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21.311475409836063</v>
      </c>
      <c r="J34" s="192">
        <f t="shared" si="6"/>
        <v>21.976716559752909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0.1571973950145969</v>
      </c>
      <c r="J35" s="195">
        <f t="shared" si="7"/>
        <v>7.1275837491090524E-2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760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9771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-14.6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76.319999999999993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50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276.8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5</v>
      </c>
      <c r="E5" s="28"/>
      <c r="J5" s="654" t="s">
        <v>542</v>
      </c>
      <c r="K5" s="669">
        <f>IF(ISBLANK(B5),"",B5)</f>
        <v>2</v>
      </c>
      <c r="L5" s="618">
        <f>IF(ISBLANK(C5),"",C5)</f>
        <v>5</v>
      </c>
      <c r="N5" s="28"/>
    </row>
    <row r="6" spans="1:15" x14ac:dyDescent="0.25">
      <c r="A6" s="656" t="s">
        <v>543</v>
      </c>
      <c r="B6" s="657">
        <v>2</v>
      </c>
      <c r="C6" s="657">
        <v>4</v>
      </c>
      <c r="E6" s="44"/>
      <c r="J6" s="656" t="s">
        <v>543</v>
      </c>
      <c r="K6" s="670">
        <f t="shared" ref="K6:K10" si="0">IF(ISBLANK(B6),"",B6)</f>
        <v>2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7</v>
      </c>
      <c r="C7" s="657">
        <v>10</v>
      </c>
      <c r="E7" s="44"/>
      <c r="J7" s="656" t="s">
        <v>641</v>
      </c>
      <c r="K7" s="670">
        <f t="shared" si="0"/>
        <v>7</v>
      </c>
      <c r="L7" s="619">
        <f t="shared" si="1"/>
        <v>10</v>
      </c>
      <c r="N7" s="44"/>
    </row>
    <row r="8" spans="1:15" x14ac:dyDescent="0.25">
      <c r="A8" s="650" t="s">
        <v>642</v>
      </c>
      <c r="B8" s="651">
        <v>17</v>
      </c>
      <c r="C8" s="651">
        <v>12</v>
      </c>
      <c r="E8" s="21"/>
      <c r="J8" s="650" t="s">
        <v>642</v>
      </c>
      <c r="K8" s="670">
        <f t="shared" si="0"/>
        <v>17</v>
      </c>
      <c r="L8" s="619">
        <f t="shared" si="1"/>
        <v>12</v>
      </c>
      <c r="N8" s="21"/>
    </row>
    <row r="9" spans="1:15" x14ac:dyDescent="0.25">
      <c r="A9" s="650" t="s">
        <v>643</v>
      </c>
      <c r="B9" s="651">
        <v>36</v>
      </c>
      <c r="C9" s="651">
        <v>18</v>
      </c>
      <c r="E9" s="21"/>
      <c r="J9" s="650" t="s">
        <v>643</v>
      </c>
      <c r="K9" s="670">
        <f t="shared" si="0"/>
        <v>36</v>
      </c>
      <c r="L9" s="619">
        <f t="shared" si="1"/>
        <v>18</v>
      </c>
      <c r="N9" s="21"/>
    </row>
    <row r="10" spans="1:15" x14ac:dyDescent="0.25">
      <c r="A10" s="652" t="s">
        <v>365</v>
      </c>
      <c r="B10" s="653">
        <v>513</v>
      </c>
      <c r="C10" s="653">
        <v>52</v>
      </c>
      <c r="J10" s="652" t="s">
        <v>365</v>
      </c>
      <c r="K10" s="671">
        <f t="shared" si="0"/>
        <v>513</v>
      </c>
      <c r="L10" s="620">
        <f t="shared" si="1"/>
        <v>52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9.59</v>
      </c>
      <c r="C15" s="197"/>
      <c r="D15" s="253"/>
      <c r="E15" s="211"/>
      <c r="F15" s="253"/>
      <c r="G15" s="253"/>
      <c r="J15" s="673" t="s">
        <v>488</v>
      </c>
      <c r="K15" s="674">
        <f>B15</f>
        <v>9.59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1.75</v>
      </c>
      <c r="C16" s="197"/>
      <c r="D16" s="253"/>
      <c r="E16" s="254"/>
      <c r="F16" s="253"/>
      <c r="G16" s="253"/>
      <c r="J16" s="675" t="s">
        <v>489</v>
      </c>
      <c r="K16" s="676">
        <f>B16</f>
        <v>1.75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5.75</v>
      </c>
      <c r="C19" s="198"/>
      <c r="D19" s="255"/>
      <c r="E19" s="256"/>
      <c r="F19" s="253"/>
      <c r="G19" s="253"/>
      <c r="J19" s="672" t="s">
        <v>502</v>
      </c>
      <c r="K19" s="676">
        <f>B19</f>
        <v>5.75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5.75</v>
      </c>
      <c r="C21" s="253"/>
      <c r="D21" s="253"/>
      <c r="E21" s="253"/>
      <c r="F21" s="253"/>
      <c r="G21" s="253"/>
      <c r="J21" s="661" t="s">
        <v>498</v>
      </c>
      <c r="K21" s="679">
        <f>B21</f>
        <v>5.75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2</v>
      </c>
      <c r="E32" s="28"/>
      <c r="J32" s="654" t="s">
        <v>542</v>
      </c>
      <c r="K32" s="669">
        <f>IF(ISBLANK(B32),"",B32)</f>
        <v>0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4</v>
      </c>
      <c r="C34" s="657">
        <v>5</v>
      </c>
      <c r="E34" s="44"/>
      <c r="J34" s="656" t="s">
        <v>641</v>
      </c>
      <c r="K34" s="670">
        <f t="shared" si="2"/>
        <v>4</v>
      </c>
      <c r="L34" s="619">
        <f t="shared" si="3"/>
        <v>5</v>
      </c>
      <c r="N34" s="44"/>
    </row>
    <row r="35" spans="1:15" x14ac:dyDescent="0.25">
      <c r="A35" s="650" t="s">
        <v>642</v>
      </c>
      <c r="B35" s="651">
        <v>4</v>
      </c>
      <c r="C35" s="651">
        <v>7</v>
      </c>
      <c r="E35" s="21"/>
      <c r="J35" s="650" t="s">
        <v>642</v>
      </c>
      <c r="K35" s="670">
        <f t="shared" si="2"/>
        <v>4</v>
      </c>
      <c r="L35" s="619">
        <f t="shared" si="3"/>
        <v>7</v>
      </c>
      <c r="N35" s="21"/>
    </row>
    <row r="36" spans="1:15" x14ac:dyDescent="0.25">
      <c r="A36" s="650" t="s">
        <v>643</v>
      </c>
      <c r="B36" s="651">
        <v>14</v>
      </c>
      <c r="C36" s="651">
        <v>8</v>
      </c>
      <c r="E36" s="21"/>
      <c r="J36" s="650" t="s">
        <v>643</v>
      </c>
      <c r="K36" s="670">
        <f t="shared" si="2"/>
        <v>14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110</v>
      </c>
      <c r="C37" s="653">
        <v>10</v>
      </c>
      <c r="J37" s="652" t="s">
        <v>365</v>
      </c>
      <c r="K37" s="671">
        <f t="shared" si="2"/>
        <v>110</v>
      </c>
      <c r="L37" s="620">
        <f t="shared" si="3"/>
        <v>10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2.85</v>
      </c>
      <c r="C42" s="197"/>
      <c r="D42" s="253"/>
      <c r="E42" s="211"/>
      <c r="F42" s="253"/>
      <c r="G42" s="253"/>
      <c r="J42" s="673" t="s">
        <v>488</v>
      </c>
      <c r="K42" s="674">
        <f>B42</f>
        <v>2.85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0.73</v>
      </c>
      <c r="C43" s="197"/>
      <c r="D43" s="253"/>
      <c r="E43" s="254"/>
      <c r="F43" s="253"/>
      <c r="G43" s="253"/>
      <c r="J43" s="675" t="s">
        <v>489</v>
      </c>
      <c r="K43" s="676">
        <f>B43</f>
        <v>0.73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1.82</v>
      </c>
      <c r="C46" s="198"/>
      <c r="D46" s="255"/>
      <c r="E46" s="256"/>
      <c r="F46" s="253"/>
      <c r="G46" s="253"/>
      <c r="J46" s="672" t="s">
        <v>502</v>
      </c>
      <c r="K46" s="676">
        <f>B46</f>
        <v>1.82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1.82</v>
      </c>
      <c r="C48" s="253"/>
      <c r="D48" s="253"/>
      <c r="E48" s="253"/>
      <c r="F48" s="253"/>
      <c r="G48" s="253"/>
      <c r="J48" s="661" t="s">
        <v>498</v>
      </c>
      <c r="K48" s="679">
        <f>B48</f>
        <v>1.82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1200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1200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3.4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0.45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209338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21424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79.599999999999994</v>
      </c>
      <c r="E4" s="600">
        <v>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72.900000000000006</v>
      </c>
      <c r="E5" s="751">
        <v>0.92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93</v>
      </c>
      <c r="E6" s="959">
        <v>0.84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19</v>
      </c>
      <c r="C4" s="643">
        <v>1.7</v>
      </c>
      <c r="D4" s="643">
        <v>1.8</v>
      </c>
      <c r="E4" s="643">
        <v>0.2</v>
      </c>
      <c r="F4" s="643">
        <v>1.3</v>
      </c>
      <c r="G4" s="643">
        <v>1.8</v>
      </c>
      <c r="H4" s="1066"/>
      <c r="I4" s="253"/>
      <c r="J4" s="253"/>
      <c r="K4" s="253"/>
    </row>
    <row r="5" spans="1:11" x14ac:dyDescent="0.25">
      <c r="A5" s="480">
        <v>2021</v>
      </c>
      <c r="B5" s="602">
        <v>18</v>
      </c>
      <c r="C5" s="602">
        <v>1.7</v>
      </c>
      <c r="D5" s="602">
        <v>1.9</v>
      </c>
      <c r="E5" s="602">
        <v>0.21</v>
      </c>
      <c r="F5" s="602">
        <v>1.3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17</v>
      </c>
      <c r="C6" s="602">
        <v>1.7</v>
      </c>
      <c r="D6" s="602">
        <v>3.4</v>
      </c>
      <c r="E6" s="602">
        <v>0.45</v>
      </c>
      <c r="F6" s="602">
        <v>0.6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96.3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96.3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589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295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4842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675</v>
      </c>
      <c r="C5" s="1034">
        <v>364</v>
      </c>
      <c r="D5" s="600">
        <v>311</v>
      </c>
      <c r="G5" s="871" t="s">
        <v>126</v>
      </c>
      <c r="H5" s="637">
        <f>IF(ISBLANK(D7),"",D7)</f>
        <v>301</v>
      </c>
    </row>
    <row r="6" spans="1:17" x14ac:dyDescent="0.25">
      <c r="A6" s="641">
        <v>2021</v>
      </c>
      <c r="B6" s="1034">
        <v>630</v>
      </c>
      <c r="C6" s="1034">
        <v>310</v>
      </c>
      <c r="D6" s="602">
        <v>320</v>
      </c>
      <c r="G6" s="635" t="s">
        <v>127</v>
      </c>
      <c r="H6" s="623">
        <f>IF(ISBLANK(C7),"",C7)</f>
        <v>288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589</v>
      </c>
      <c r="C7" s="1034">
        <v>288</v>
      </c>
      <c r="D7" s="617">
        <v>301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301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288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474</v>
      </c>
      <c r="C6" s="55">
        <v>239</v>
      </c>
      <c r="D6" s="55">
        <v>235</v>
      </c>
      <c r="E6" s="70">
        <v>662</v>
      </c>
      <c r="F6" s="55">
        <v>341</v>
      </c>
      <c r="G6" s="110">
        <v>321</v>
      </c>
      <c r="H6" s="55">
        <v>435</v>
      </c>
      <c r="I6" s="55">
        <v>219</v>
      </c>
      <c r="J6" s="55">
        <v>216</v>
      </c>
      <c r="K6" s="70">
        <v>1450</v>
      </c>
      <c r="L6" s="55">
        <v>735</v>
      </c>
      <c r="M6" s="110">
        <v>715</v>
      </c>
      <c r="N6" s="70">
        <v>1751</v>
      </c>
      <c r="O6" s="55">
        <v>931</v>
      </c>
      <c r="P6" s="110">
        <v>820</v>
      </c>
      <c r="Q6" s="70">
        <v>6347</v>
      </c>
      <c r="R6" s="55">
        <v>3314</v>
      </c>
      <c r="S6" s="110">
        <v>3033</v>
      </c>
      <c r="T6" s="70">
        <v>10920</v>
      </c>
      <c r="U6" s="55">
        <v>5375</v>
      </c>
      <c r="V6" s="160">
        <v>5545</v>
      </c>
    </row>
    <row r="7" spans="1:22" x14ac:dyDescent="0.25">
      <c r="A7" s="286">
        <v>2021</v>
      </c>
      <c r="B7" s="167">
        <v>452</v>
      </c>
      <c r="C7" s="94">
        <v>227</v>
      </c>
      <c r="D7" s="94">
        <v>225</v>
      </c>
      <c r="E7" s="167">
        <v>632</v>
      </c>
      <c r="F7" s="94">
        <v>320</v>
      </c>
      <c r="G7" s="169">
        <v>312</v>
      </c>
      <c r="H7" s="94">
        <v>415</v>
      </c>
      <c r="I7" s="94">
        <v>212</v>
      </c>
      <c r="J7" s="94">
        <v>203</v>
      </c>
      <c r="K7" s="167">
        <v>1394</v>
      </c>
      <c r="L7" s="94">
        <v>708</v>
      </c>
      <c r="M7" s="169">
        <v>686</v>
      </c>
      <c r="N7" s="167">
        <v>1712</v>
      </c>
      <c r="O7" s="94">
        <v>914</v>
      </c>
      <c r="P7" s="169">
        <v>798</v>
      </c>
      <c r="Q7" s="167">
        <v>6200</v>
      </c>
      <c r="R7" s="94">
        <v>3250</v>
      </c>
      <c r="S7" s="169">
        <v>2950</v>
      </c>
      <c r="T7" s="212">
        <v>10653</v>
      </c>
      <c r="U7" s="58">
        <v>5250</v>
      </c>
      <c r="V7" s="160">
        <v>5403</v>
      </c>
    </row>
    <row r="8" spans="1:22" x14ac:dyDescent="0.25">
      <c r="A8" s="219">
        <v>2022</v>
      </c>
      <c r="B8" s="72">
        <v>470</v>
      </c>
      <c r="C8" s="61">
        <v>243</v>
      </c>
      <c r="D8" s="61">
        <v>227</v>
      </c>
      <c r="E8" s="72">
        <v>596</v>
      </c>
      <c r="F8" s="61">
        <v>301</v>
      </c>
      <c r="G8" s="111">
        <v>295</v>
      </c>
      <c r="H8" s="61">
        <v>333</v>
      </c>
      <c r="I8" s="61">
        <v>178</v>
      </c>
      <c r="J8" s="61">
        <v>155</v>
      </c>
      <c r="K8" s="72">
        <v>1317</v>
      </c>
      <c r="L8" s="61">
        <v>684</v>
      </c>
      <c r="M8" s="111">
        <v>633</v>
      </c>
      <c r="N8" s="72">
        <v>1317</v>
      </c>
      <c r="O8" s="61">
        <v>689</v>
      </c>
      <c r="P8" s="111">
        <v>628</v>
      </c>
      <c r="Q8" s="72">
        <v>5348</v>
      </c>
      <c r="R8" s="61">
        <v>2780</v>
      </c>
      <c r="S8" s="111">
        <v>2568</v>
      </c>
      <c r="T8" s="72">
        <v>9771</v>
      </c>
      <c r="U8" s="61">
        <v>4775</v>
      </c>
      <c r="V8" s="111">
        <v>4996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470</v>
      </c>
      <c r="C15" s="172">
        <f>E8</f>
        <v>596</v>
      </c>
      <c r="D15" s="172">
        <f>H8</f>
        <v>333</v>
      </c>
      <c r="E15" s="172">
        <f>K8</f>
        <v>1317</v>
      </c>
      <c r="F15" s="172">
        <f>N8</f>
        <v>1317</v>
      </c>
      <c r="G15" s="172">
        <f>Q8</f>
        <v>5348</v>
      </c>
      <c r="H15" s="334">
        <f>T8</f>
        <v>9771</v>
      </c>
      <c r="M15" s="172">
        <f>K8</f>
        <v>1317</v>
      </c>
      <c r="N15" s="172">
        <f>H15-E15-O15</f>
        <v>5097</v>
      </c>
      <c r="O15" s="172">
        <f>H15-(B15+C15+G15)</f>
        <v>3357</v>
      </c>
      <c r="P15" s="29"/>
      <c r="Q15" s="100">
        <f>M15/H15*100</f>
        <v>13.478661344795825</v>
      </c>
      <c r="R15" s="100">
        <f>N15/H15*100</f>
        <v>52.16456862143076</v>
      </c>
      <c r="S15" s="100">
        <f>O15/H15*100</f>
        <v>34.356770033773408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13.478661344795825</v>
      </c>
      <c r="R18" s="100">
        <f>N15/H15*100</f>
        <v>52.16456862143076</v>
      </c>
      <c r="S18" s="100">
        <f>O15/H15*100</f>
        <v>34.356770033773408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19.600000000000001</v>
      </c>
      <c r="C23" s="361"/>
      <c r="D23" s="361"/>
      <c r="E23" s="167">
        <v>0</v>
      </c>
      <c r="F23" s="361"/>
      <c r="G23" s="362"/>
      <c r="H23" s="167">
        <v>19.61</v>
      </c>
      <c r="I23" s="94">
        <v>32.26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32.26</v>
      </c>
      <c r="F32" s="700">
        <f>A23</f>
        <v>2020</v>
      </c>
      <c r="G32" s="674">
        <f>IF(ISBLANK(J23),"",J23)</f>
        <v>0</v>
      </c>
      <c r="H32" s="674">
        <f>IF(ISBLANK(I23),"",I23)</f>
        <v>32.26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</v>
      </c>
      <c r="C4" s="600">
        <v>0</v>
      </c>
      <c r="D4" s="600">
        <v>0</v>
      </c>
      <c r="E4" s="599">
        <v>0</v>
      </c>
      <c r="F4" s="600">
        <v>2.2000000000000002</v>
      </c>
      <c r="G4" s="600">
        <v>0</v>
      </c>
    </row>
    <row r="5" spans="1:10" x14ac:dyDescent="0.25">
      <c r="A5" s="286">
        <v>2022</v>
      </c>
      <c r="B5" s="751">
        <v>4</v>
      </c>
      <c r="C5" s="751">
        <v>0</v>
      </c>
      <c r="D5" s="751">
        <v>0</v>
      </c>
      <c r="E5" s="753">
        <v>0</v>
      </c>
      <c r="F5" s="751">
        <v>3.1</v>
      </c>
      <c r="G5" s="751">
        <v>0</v>
      </c>
    </row>
    <row r="6" spans="1:10" x14ac:dyDescent="0.25">
      <c r="A6" s="218">
        <v>2023</v>
      </c>
      <c r="B6" s="752">
        <v>4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</v>
      </c>
      <c r="C11" s="80">
        <f>IF(ISBLANK(D4),"",D4)</f>
        <v>0</v>
      </c>
      <c r="E11" s="103">
        <f>A4</f>
        <v>2021</v>
      </c>
      <c r="F11" s="80">
        <f>IF(ISBLANK(B4),"",B4)</f>
        <v>3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4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4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4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128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147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11.2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177</v>
      </c>
    </row>
    <row r="17" spans="2:3" x14ac:dyDescent="0.25">
      <c r="B17" s="253">
        <v>2022</v>
      </c>
      <c r="C17" s="1100">
        <v>146</v>
      </c>
    </row>
    <row r="18" spans="2:3" x14ac:dyDescent="0.25">
      <c r="B18" s="253">
        <v>2023</v>
      </c>
      <c r="C18" s="1100">
        <v>147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177</v>
      </c>
    </row>
    <row r="22" spans="2:3" x14ac:dyDescent="0.25">
      <c r="B22" s="636">
        <f>B17</f>
        <v>2022</v>
      </c>
      <c r="C22" s="636">
        <f t="shared" ref="C22:C23" si="0">IF(ISBLANK(C17),"",C17)</f>
        <v>146</v>
      </c>
    </row>
    <row r="23" spans="2:3" x14ac:dyDescent="0.25">
      <c r="B23" s="636">
        <f>B18</f>
        <v>2023</v>
      </c>
      <c r="C23" s="636">
        <f t="shared" si="0"/>
        <v>147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</v>
      </c>
      <c r="C5" s="55">
        <v>16</v>
      </c>
      <c r="D5" s="55">
        <v>17</v>
      </c>
      <c r="E5" s="269">
        <f>SUM(B5:D5)</f>
        <v>37</v>
      </c>
      <c r="F5" s="71">
        <v>154</v>
      </c>
      <c r="G5" s="70">
        <v>0.3</v>
      </c>
      <c r="H5" s="55">
        <v>0.3</v>
      </c>
      <c r="I5" s="110">
        <v>0.5</v>
      </c>
      <c r="J5" s="71">
        <v>1.5</v>
      </c>
    </row>
    <row r="6" spans="1:10" x14ac:dyDescent="0.25">
      <c r="A6" s="286">
        <v>2022</v>
      </c>
      <c r="B6" s="757">
        <v>4</v>
      </c>
      <c r="C6" s="758">
        <v>16</v>
      </c>
      <c r="D6" s="758">
        <v>15</v>
      </c>
      <c r="E6" s="270">
        <f>SUM(B6:D6)</f>
        <v>35</v>
      </c>
      <c r="F6" s="214">
        <v>135</v>
      </c>
      <c r="G6" s="457">
        <v>0.3</v>
      </c>
      <c r="H6" s="458">
        <v>0.3</v>
      </c>
      <c r="I6" s="763">
        <v>0.4</v>
      </c>
      <c r="J6" s="214">
        <v>1.4</v>
      </c>
    </row>
    <row r="7" spans="1:10" x14ac:dyDescent="0.25">
      <c r="A7" s="218">
        <v>2023</v>
      </c>
      <c r="B7" s="167">
        <v>4</v>
      </c>
      <c r="C7" s="94">
        <v>19</v>
      </c>
      <c r="D7" s="94">
        <v>16</v>
      </c>
      <c r="E7" s="447">
        <f>SUM(B7:D7)</f>
        <v>39</v>
      </c>
      <c r="F7" s="168">
        <v>128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135</v>
      </c>
      <c r="C14" s="28"/>
      <c r="D14" s="28"/>
      <c r="F14" s="625" t="s">
        <v>1526</v>
      </c>
      <c r="G14" s="621">
        <f>IF(ISBLANK(B7),"",B7)</f>
        <v>4</v>
      </c>
      <c r="I14" s="625" t="s">
        <v>1529</v>
      </c>
      <c r="J14" s="621">
        <f>IF(ISBLANK(B7),"",B7)</f>
        <v>4</v>
      </c>
    </row>
    <row r="15" spans="1:10" x14ac:dyDescent="0.25">
      <c r="A15" s="624">
        <f t="shared" ref="A15" si="1">A7</f>
        <v>2023</v>
      </c>
      <c r="B15" s="623">
        <f t="shared" si="0"/>
        <v>128</v>
      </c>
      <c r="C15" s="28"/>
      <c r="D15" s="28"/>
      <c r="F15" s="626" t="s">
        <v>1527</v>
      </c>
      <c r="G15" s="622">
        <f>IF(ISBLANK(C7),"",C7)</f>
        <v>19</v>
      </c>
      <c r="I15" s="626" t="s">
        <v>1538</v>
      </c>
      <c r="J15" s="622">
        <f>IF(ISBLANK(C7),"",C7)</f>
        <v>19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16</v>
      </c>
      <c r="I16" s="627" t="s">
        <v>1539</v>
      </c>
      <c r="J16" s="623">
        <f>IF(ISBLANK(D7),"",D7)</f>
        <v>16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15.2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10</v>
      </c>
      <c r="C6" s="759"/>
      <c r="D6" s="759"/>
      <c r="E6" s="457">
        <v>9.5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9</v>
      </c>
      <c r="C7" s="759"/>
      <c r="D7" s="759"/>
      <c r="E7" s="457">
        <v>8.9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14</v>
      </c>
      <c r="C8" s="760"/>
      <c r="D8" s="760"/>
      <c r="E8" s="601">
        <v>15.2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10</v>
      </c>
      <c r="C16" s="755"/>
      <c r="I16" s="700">
        <f>A6</f>
        <v>2020</v>
      </c>
      <c r="J16" s="674">
        <f>IF(ISBLANK(E6),"",E6)</f>
        <v>9.5</v>
      </c>
      <c r="K16" s="756"/>
    </row>
    <row r="17" spans="1:10" x14ac:dyDescent="0.25">
      <c r="A17" s="701">
        <f>A7</f>
        <v>2021</v>
      </c>
      <c r="B17" s="853">
        <f>IF(ISBLANK(B7),"",B7)</f>
        <v>9</v>
      </c>
      <c r="C17" s="755"/>
      <c r="I17" s="701">
        <f>A7</f>
        <v>2021</v>
      </c>
      <c r="J17" s="853">
        <f>IF(ISBLANK(E7),"",E7)</f>
        <v>8.9</v>
      </c>
    </row>
    <row r="18" spans="1:10" x14ac:dyDescent="0.25">
      <c r="A18" s="702">
        <f>A8</f>
        <v>2022</v>
      </c>
      <c r="B18" s="676">
        <f>IF(ISBLANK(B8),"",B8)</f>
        <v>14</v>
      </c>
      <c r="C18" s="755"/>
      <c r="I18" s="702">
        <f>A8</f>
        <v>2022</v>
      </c>
      <c r="J18" s="676">
        <f>IF(ISBLANK(E8),"",E8)</f>
        <v>15.2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25</v>
      </c>
      <c r="D5" s="449">
        <f>IF(ISBLANK(B5),"",A5)</f>
        <v>2021</v>
      </c>
      <c r="E5" s="618">
        <f>IF(ISBLANK(B5),"",B5)</f>
        <v>25</v>
      </c>
      <c r="K5" s="217">
        <v>2020</v>
      </c>
      <c r="L5" s="655">
        <v>2.8</v>
      </c>
    </row>
    <row r="6" spans="1:12" x14ac:dyDescent="0.25">
      <c r="A6" s="229">
        <v>2022</v>
      </c>
      <c r="B6" s="602">
        <v>25</v>
      </c>
      <c r="D6" s="450">
        <f>IF(ISBLANK(B6),"",A6)</f>
        <v>2022</v>
      </c>
      <c r="E6" s="619">
        <f>IF(ISBLANK(B6),"",B6)</f>
        <v>25</v>
      </c>
      <c r="K6" s="286">
        <v>2021</v>
      </c>
      <c r="L6" s="657">
        <v>2.2000000000000002</v>
      </c>
    </row>
    <row r="7" spans="1:12" x14ac:dyDescent="0.25">
      <c r="A7" s="123">
        <v>2023</v>
      </c>
      <c r="B7" s="617">
        <v>28</v>
      </c>
      <c r="D7" s="379">
        <f>IF(ISBLANK(B7),"",A7)</f>
        <v>2023</v>
      </c>
      <c r="E7" s="620">
        <f>IF(ISBLANK(B7),"",B7)</f>
        <v>28</v>
      </c>
      <c r="K7" s="219">
        <v>2022</v>
      </c>
      <c r="L7" s="617">
        <v>3.1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</v>
      </c>
      <c r="C5" s="602">
        <v>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</v>
      </c>
      <c r="C6" s="602">
        <v>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</v>
      </c>
      <c r="C5" s="643">
        <v>10771</v>
      </c>
      <c r="D5" s="643">
        <v>675</v>
      </c>
      <c r="E5" s="869">
        <v>6.2</v>
      </c>
      <c r="F5" s="1039">
        <v>6.8</v>
      </c>
      <c r="G5" s="1039">
        <v>5.6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</v>
      </c>
      <c r="C6" s="657">
        <v>5268</v>
      </c>
      <c r="D6" s="657">
        <v>315</v>
      </c>
      <c r="E6" s="657">
        <v>5.9</v>
      </c>
      <c r="F6" s="657">
        <v>5.9</v>
      </c>
      <c r="G6" s="657">
        <v>5.9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</v>
      </c>
      <c r="C7" s="617">
        <v>4842</v>
      </c>
      <c r="D7" s="617">
        <v>295</v>
      </c>
      <c r="E7" s="617">
        <v>6</v>
      </c>
      <c r="F7" s="617">
        <v>6</v>
      </c>
      <c r="G7" s="617">
        <v>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12.9</v>
      </c>
      <c r="C4" s="655">
        <v>33</v>
      </c>
      <c r="D4" s="655">
        <v>2.4</v>
      </c>
      <c r="E4" s="655">
        <v>55</v>
      </c>
      <c r="F4" s="655">
        <v>0.5</v>
      </c>
      <c r="G4" s="655">
        <v>3</v>
      </c>
      <c r="H4" s="655">
        <v>0</v>
      </c>
      <c r="I4" s="655">
        <v>2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11.2</v>
      </c>
      <c r="C5" s="602">
        <v>41</v>
      </c>
      <c r="D5" s="602">
        <v>3.1</v>
      </c>
      <c r="E5" s="602">
        <v>55</v>
      </c>
      <c r="F5" s="602">
        <v>0.6</v>
      </c>
      <c r="G5" s="602">
        <v>4</v>
      </c>
      <c r="H5" s="602">
        <v>0</v>
      </c>
      <c r="I5" s="602">
        <v>4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56</v>
      </c>
      <c r="D6" s="617"/>
      <c r="E6" s="617">
        <v>50</v>
      </c>
      <c r="F6" s="617"/>
      <c r="G6" s="617">
        <v>4</v>
      </c>
      <c r="H6" s="617">
        <v>0</v>
      </c>
      <c r="I6" s="617">
        <v>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51</v>
      </c>
      <c r="C4" s="1006">
        <v>31</v>
      </c>
      <c r="D4" s="1006">
        <v>20</v>
      </c>
      <c r="E4" s="1005">
        <v>274</v>
      </c>
      <c r="F4" s="1006">
        <v>141</v>
      </c>
      <c r="G4" s="1006">
        <v>133</v>
      </c>
      <c r="H4" s="1007">
        <v>4.7</v>
      </c>
      <c r="I4" s="1007">
        <v>25.1</v>
      </c>
      <c r="J4" s="1007">
        <v>-20.399999999999999</v>
      </c>
      <c r="K4" s="70">
        <v>93</v>
      </c>
      <c r="L4" s="55">
        <v>40</v>
      </c>
      <c r="M4" s="110">
        <v>53</v>
      </c>
      <c r="N4" s="55">
        <v>167</v>
      </c>
      <c r="O4" s="55">
        <v>65</v>
      </c>
      <c r="P4" s="110">
        <v>102</v>
      </c>
    </row>
    <row r="5" spans="1:17" x14ac:dyDescent="0.25">
      <c r="A5" s="286">
        <v>2021</v>
      </c>
      <c r="B5" s="1008">
        <v>60</v>
      </c>
      <c r="C5" s="1009">
        <v>30</v>
      </c>
      <c r="D5" s="1009">
        <v>30</v>
      </c>
      <c r="E5" s="1008">
        <v>282</v>
      </c>
      <c r="F5" s="1009">
        <v>128</v>
      </c>
      <c r="G5" s="1009">
        <v>154</v>
      </c>
      <c r="H5" s="1010">
        <v>5.6</v>
      </c>
      <c r="I5" s="1010">
        <v>26.5</v>
      </c>
      <c r="J5" s="1010">
        <v>-20.8</v>
      </c>
      <c r="K5" s="212">
        <v>177</v>
      </c>
      <c r="L5" s="58">
        <v>65</v>
      </c>
      <c r="M5" s="160">
        <v>112</v>
      </c>
      <c r="N5" s="58">
        <v>191</v>
      </c>
      <c r="O5" s="58">
        <v>82</v>
      </c>
      <c r="P5" s="160">
        <v>109</v>
      </c>
    </row>
    <row r="6" spans="1:17" x14ac:dyDescent="0.25">
      <c r="A6" s="219">
        <v>2022</v>
      </c>
      <c r="B6" s="1011">
        <v>63</v>
      </c>
      <c r="C6" s="1012">
        <v>32</v>
      </c>
      <c r="D6" s="1012">
        <v>31</v>
      </c>
      <c r="E6" s="1011">
        <v>206</v>
      </c>
      <c r="F6" s="1012">
        <v>108</v>
      </c>
      <c r="G6" s="1012">
        <v>98</v>
      </c>
      <c r="H6" s="1013">
        <v>6.4</v>
      </c>
      <c r="I6" s="1013">
        <v>21.1</v>
      </c>
      <c r="J6" s="1013">
        <v>-14.6</v>
      </c>
      <c r="K6" s="1014">
        <v>199</v>
      </c>
      <c r="L6" s="1015">
        <v>74</v>
      </c>
      <c r="M6" s="1016">
        <v>125</v>
      </c>
      <c r="N6" s="1015">
        <v>229</v>
      </c>
      <c r="O6" s="1015">
        <v>91</v>
      </c>
      <c r="P6" s="1016">
        <v>138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20</v>
      </c>
      <c r="C13" s="319">
        <f>IF(ISBLANK(C4),"",C4)</f>
        <v>31</v>
      </c>
      <c r="D13" s="364"/>
      <c r="E13" s="322">
        <f>A4</f>
        <v>2020</v>
      </c>
      <c r="F13" s="319">
        <f>IF(ISBLANK(G4),"",G4)</f>
        <v>133</v>
      </c>
      <c r="G13" s="319">
        <f>IF(ISBLANK(F4),"",F4)</f>
        <v>141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30</v>
      </c>
      <c r="C14" s="320">
        <f t="shared" ref="C14:C15" si="2">IF(ISBLANK(C5),"",C5)</f>
        <v>30</v>
      </c>
      <c r="D14" s="364"/>
      <c r="E14" s="323">
        <f t="shared" ref="E14:E15" si="3">A5</f>
        <v>2021</v>
      </c>
      <c r="F14" s="320">
        <f t="shared" ref="F14:F15" si="4">IF(ISBLANK(G5),"",G5)</f>
        <v>154</v>
      </c>
      <c r="G14" s="320">
        <f t="shared" ref="G14:G15" si="5">IF(ISBLANK(F5),"",F5)</f>
        <v>128</v>
      </c>
      <c r="H14" s="389"/>
      <c r="I14" s="389"/>
      <c r="J14" s="48"/>
      <c r="K14" s="325" t="s">
        <v>536</v>
      </c>
      <c r="L14" s="328">
        <f>IF(ISBLANK(K4),"",K4)</f>
        <v>93</v>
      </c>
      <c r="M14" s="328">
        <f>IF(ISBLANK(K5),"",K5)</f>
        <v>177</v>
      </c>
      <c r="N14" s="328">
        <f>IF(ISBLANK(K6),"",K6)</f>
        <v>199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31</v>
      </c>
      <c r="C15" s="321">
        <f t="shared" si="2"/>
        <v>32</v>
      </c>
      <c r="E15" s="324">
        <f t="shared" si="3"/>
        <v>2022</v>
      </c>
      <c r="F15" s="321">
        <f t="shared" si="4"/>
        <v>98</v>
      </c>
      <c r="G15" s="321">
        <f t="shared" si="5"/>
        <v>108</v>
      </c>
      <c r="H15" s="211"/>
      <c r="I15" s="211"/>
      <c r="J15" s="28"/>
      <c r="K15" s="326" t="s">
        <v>535</v>
      </c>
      <c r="L15" s="329">
        <f>IF(ISBLANK(N4),"",N4)</f>
        <v>167</v>
      </c>
      <c r="M15" s="329">
        <f>IF(ISBLANK(N5),"",N5)</f>
        <v>191</v>
      </c>
      <c r="N15" s="329">
        <f>IF(ISBLANK(N6),"",N6)</f>
        <v>229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93</v>
      </c>
      <c r="M19" s="328">
        <f>IF(ISBLANK(K5),"",K5)</f>
        <v>177</v>
      </c>
      <c r="N19" s="328">
        <f>IF(ISBLANK(K6),"",K6)</f>
        <v>199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167</v>
      </c>
      <c r="M20" s="329">
        <f>IF(ISBLANK(N5),"",N5)</f>
        <v>191</v>
      </c>
      <c r="N20" s="329">
        <f>IF(ISBLANK(N6),"",N6)</f>
        <v>229</v>
      </c>
      <c r="O20" s="364"/>
    </row>
    <row r="21" spans="1:15" x14ac:dyDescent="0.25">
      <c r="A21" s="322">
        <f>A4</f>
        <v>2020</v>
      </c>
      <c r="B21" s="319">
        <f>IF(ISBLANK(D4),"",D4)</f>
        <v>20</v>
      </c>
      <c r="C21" s="319">
        <f>IF(ISBLANK(C4),"",C4)</f>
        <v>31</v>
      </c>
      <c r="E21" s="322">
        <f>A4</f>
        <v>2020</v>
      </c>
      <c r="F21" s="319">
        <f>IF(ISBLANK(G4),"",G4)</f>
        <v>133</v>
      </c>
      <c r="G21" s="319">
        <f>IF(ISBLANK(F4),"",F4)</f>
        <v>141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30</v>
      </c>
      <c r="C22" s="320">
        <f t="shared" ref="C22:C23" si="8">IF(ISBLANK(C5),"",C5)</f>
        <v>30</v>
      </c>
      <c r="E22" s="323">
        <f t="shared" ref="E22:E23" si="9">A5</f>
        <v>2021</v>
      </c>
      <c r="F22" s="320">
        <f t="shared" ref="F22:F23" si="10">IF(ISBLANK(G5),"",G5)</f>
        <v>154</v>
      </c>
      <c r="G22" s="320">
        <f t="shared" ref="G22:G23" si="11">IF(ISBLANK(F5),"",F5)</f>
        <v>128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31</v>
      </c>
      <c r="C23" s="321">
        <f t="shared" si="8"/>
        <v>32</v>
      </c>
      <c r="E23" s="324">
        <f t="shared" si="9"/>
        <v>2022</v>
      </c>
      <c r="F23" s="321">
        <f t="shared" si="10"/>
        <v>98</v>
      </c>
      <c r="G23" s="321">
        <f t="shared" si="11"/>
        <v>108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4</v>
      </c>
      <c r="F5" s="616"/>
      <c r="G5" s="945"/>
      <c r="H5" s="599">
        <v>17</v>
      </c>
      <c r="I5" s="616">
        <v>5</v>
      </c>
      <c r="J5" s="616">
        <v>12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1</v>
      </c>
      <c r="F6" s="1028"/>
      <c r="G6" s="980"/>
      <c r="H6" s="1034">
        <v>16</v>
      </c>
      <c r="I6" s="1028">
        <v>6</v>
      </c>
      <c r="J6" s="1028">
        <v>10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1</v>
      </c>
      <c r="F7" s="1028"/>
      <c r="G7" s="980"/>
      <c r="H7" s="1034">
        <v>21</v>
      </c>
      <c r="I7" s="1028">
        <v>7</v>
      </c>
      <c r="J7" s="1028">
        <v>14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7</v>
      </c>
    </row>
    <row r="15" spans="1:12" ht="30" x14ac:dyDescent="0.25">
      <c r="A15" s="833" t="s">
        <v>1543</v>
      </c>
      <c r="B15" s="623">
        <f>IF(ISBLANK(J7),"",J7)</f>
        <v>14</v>
      </c>
    </row>
    <row r="17" spans="1:2" x14ac:dyDescent="0.25">
      <c r="A17" s="625" t="s">
        <v>1540</v>
      </c>
      <c r="B17" s="621">
        <f>IF(ISBLANK(I7),"",I7)</f>
        <v>7</v>
      </c>
    </row>
    <row r="18" spans="1:2" x14ac:dyDescent="0.25">
      <c r="A18" s="627" t="s">
        <v>1541</v>
      </c>
      <c r="B18" s="623">
        <f>IF(ISBLANK(J7),"",J7)</f>
        <v>14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69.099999999999994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67.900000000000006</v>
      </c>
      <c r="C6" s="614">
        <v>33.299999999999997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70.7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69.099999999999994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223.697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177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3510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37795.160000000003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223.697</v>
      </c>
      <c r="C5" s="611">
        <v>145.197</v>
      </c>
      <c r="D5" s="751">
        <v>3020</v>
      </c>
      <c r="E5" s="751">
        <v>28</v>
      </c>
      <c r="G5" s="358">
        <v>2014</v>
      </c>
      <c r="H5" s="70">
        <v>40338.080000000002</v>
      </c>
      <c r="I5" s="55">
        <v>26382.97</v>
      </c>
      <c r="J5" s="55">
        <v>13955.11</v>
      </c>
      <c r="K5" s="71">
        <v>53</v>
      </c>
    </row>
    <row r="6" spans="1:12" x14ac:dyDescent="0.25">
      <c r="A6" s="286">
        <v>2021</v>
      </c>
      <c r="B6" s="601">
        <v>223.697</v>
      </c>
      <c r="C6" s="612">
        <v>150.197</v>
      </c>
      <c r="D6" s="959">
        <v>2838</v>
      </c>
      <c r="E6" s="959">
        <v>27</v>
      </c>
      <c r="G6" s="480">
        <v>2017</v>
      </c>
      <c r="H6" s="212">
        <v>37268.25</v>
      </c>
      <c r="I6" s="58">
        <v>23313.02</v>
      </c>
      <c r="J6" s="58">
        <v>13955.23</v>
      </c>
      <c r="K6" s="214">
        <v>49</v>
      </c>
    </row>
    <row r="7" spans="1:12" x14ac:dyDescent="0.25">
      <c r="A7" s="218">
        <v>2022</v>
      </c>
      <c r="B7" s="601">
        <v>223.697</v>
      </c>
      <c r="C7" s="612">
        <v>150.197</v>
      </c>
      <c r="D7" s="959">
        <v>2666</v>
      </c>
      <c r="E7" s="959">
        <v>27</v>
      </c>
      <c r="G7" s="482">
        <v>2020</v>
      </c>
      <c r="H7" s="72">
        <v>37795.160000000003</v>
      </c>
      <c r="I7" s="61">
        <v>24198.87</v>
      </c>
      <c r="J7" s="61">
        <v>13596.29</v>
      </c>
      <c r="K7" s="73">
        <v>50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150.197</v>
      </c>
      <c r="D14" s="631">
        <f>A5</f>
        <v>2020</v>
      </c>
      <c r="E14" s="625">
        <f>IF(ISBLANK(D5),"",D5)</f>
        <v>3020</v>
      </c>
      <c r="F14" s="211"/>
      <c r="G14" s="634" t="s">
        <v>925</v>
      </c>
      <c r="H14" s="621">
        <f>IF(ISBLANK(J7),"",J7)</f>
        <v>13596.29</v>
      </c>
      <c r="I14" s="211"/>
      <c r="J14" s="211"/>
    </row>
    <row r="15" spans="1:12" x14ac:dyDescent="0.25">
      <c r="A15" s="870" t="s">
        <v>16</v>
      </c>
      <c r="B15" s="630">
        <f>IF(ISBLANK(B7),"",B7)</f>
        <v>223.697</v>
      </c>
      <c r="D15" s="632">
        <f t="shared" ref="D15:D16" si="0">A6</f>
        <v>2021</v>
      </c>
      <c r="E15" s="626">
        <f>IF(ISBLANK(D6),"",D6)</f>
        <v>2838</v>
      </c>
      <c r="F15" s="211"/>
      <c r="G15" s="635" t="s">
        <v>926</v>
      </c>
      <c r="H15" s="623">
        <f>IF(ISBLANK(I7),"",I7)</f>
        <v>24198.87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2666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150.197</v>
      </c>
      <c r="F19" s="253"/>
      <c r="G19" s="634" t="s">
        <v>529</v>
      </c>
      <c r="H19" s="621">
        <f>IF(ISBLANK(J7),"",J7)</f>
        <v>13596.29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223.697</v>
      </c>
      <c r="F20" s="253"/>
      <c r="G20" s="635" t="s">
        <v>528</v>
      </c>
      <c r="H20" s="623">
        <f>IF(ISBLANK(I7),"",I7)</f>
        <v>24198.87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0.5</v>
      </c>
      <c r="C5" s="1092">
        <v>3510</v>
      </c>
      <c r="D5" s="1093">
        <v>177</v>
      </c>
      <c r="E5" s="1092"/>
      <c r="F5" s="1093"/>
    </row>
    <row r="6" spans="1:9" x14ac:dyDescent="0.25">
      <c r="A6" s="218">
        <v>2021</v>
      </c>
      <c r="B6" s="1092">
        <v>0.6</v>
      </c>
      <c r="C6" s="1092">
        <v>3510</v>
      </c>
      <c r="D6" s="1093">
        <v>177</v>
      </c>
      <c r="E6" s="1092"/>
      <c r="F6" s="1093"/>
    </row>
    <row r="7" spans="1:9" x14ac:dyDescent="0.25">
      <c r="A7" s="219">
        <v>2022</v>
      </c>
      <c r="B7" s="73">
        <v>2</v>
      </c>
      <c r="C7" s="73">
        <v>3510</v>
      </c>
      <c r="D7" s="73">
        <v>177</v>
      </c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897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881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3125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2933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192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1550</v>
      </c>
      <c r="C5" s="458">
        <v>1471</v>
      </c>
      <c r="D5" s="458">
        <v>79</v>
      </c>
      <c r="E5" s="457">
        <v>4653</v>
      </c>
      <c r="F5" s="458">
        <v>4267</v>
      </c>
      <c r="G5" s="458">
        <v>386</v>
      </c>
      <c r="H5" s="457">
        <v>2.9</v>
      </c>
      <c r="I5" s="763">
        <v>4.9000000000000004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1841</v>
      </c>
      <c r="C6" s="458">
        <v>1760</v>
      </c>
      <c r="D6" s="458">
        <v>81</v>
      </c>
      <c r="E6" s="457">
        <v>7468</v>
      </c>
      <c r="F6" s="458">
        <v>6936</v>
      </c>
      <c r="G6" s="458">
        <v>532</v>
      </c>
      <c r="H6" s="457">
        <v>3.9</v>
      </c>
      <c r="I6" s="763">
        <v>6.6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897</v>
      </c>
      <c r="C7" s="612">
        <v>881</v>
      </c>
      <c r="D7" s="612">
        <v>16</v>
      </c>
      <c r="E7" s="601">
        <v>3125</v>
      </c>
      <c r="F7" s="612">
        <v>2933</v>
      </c>
      <c r="G7" s="612">
        <v>192</v>
      </c>
      <c r="H7" s="947">
        <v>3.3</v>
      </c>
      <c r="I7" s="948">
        <v>12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1550</v>
      </c>
      <c r="C14" s="674">
        <f t="shared" ref="C14:D14" si="0">IF(ISBLANK(C5),"",C5)</f>
        <v>1471</v>
      </c>
      <c r="D14" s="669">
        <f t="shared" si="0"/>
        <v>79</v>
      </c>
      <c r="F14" s="884">
        <f>A5</f>
        <v>2020</v>
      </c>
      <c r="G14" s="674">
        <f>IF(ISBLANK(E5),"",E5)</f>
        <v>4653</v>
      </c>
      <c r="H14" s="674">
        <f t="shared" ref="H14:I16" si="1">IF(ISBLANK(F5),"",F5)</f>
        <v>4267</v>
      </c>
      <c r="I14" s="669">
        <f t="shared" si="1"/>
        <v>386</v>
      </c>
      <c r="J14" s="756"/>
      <c r="K14" s="884">
        <f>A5</f>
        <v>2020</v>
      </c>
      <c r="L14" s="674">
        <f>IF(ISBLANK(H5),"",H5)</f>
        <v>2.9</v>
      </c>
      <c r="M14" s="669">
        <f>IF(ISBLANK(I5),"",I5)</f>
        <v>4.9000000000000004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1841</v>
      </c>
      <c r="C15" s="879">
        <f t="shared" si="3"/>
        <v>1760</v>
      </c>
      <c r="D15" s="886">
        <f t="shared" si="3"/>
        <v>81</v>
      </c>
      <c r="F15" s="890">
        <f t="shared" ref="F15:F16" si="4">A6</f>
        <v>2021</v>
      </c>
      <c r="G15" s="853">
        <f t="shared" ref="G15:G16" si="5">IF(ISBLANK(E6),"",E6)</f>
        <v>7468</v>
      </c>
      <c r="H15" s="853">
        <f t="shared" si="1"/>
        <v>6936</v>
      </c>
      <c r="I15" s="670">
        <f t="shared" si="1"/>
        <v>532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6.6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897</v>
      </c>
      <c r="C16" s="888">
        <f t="shared" si="3"/>
        <v>881</v>
      </c>
      <c r="D16" s="889">
        <f t="shared" si="3"/>
        <v>16</v>
      </c>
      <c r="F16" s="891">
        <f t="shared" si="4"/>
        <v>2022</v>
      </c>
      <c r="G16" s="676">
        <f t="shared" si="5"/>
        <v>3125</v>
      </c>
      <c r="H16" s="676">
        <f t="shared" si="1"/>
        <v>2933</v>
      </c>
      <c r="I16" s="671">
        <f t="shared" si="1"/>
        <v>192</v>
      </c>
      <c r="J16" s="211"/>
      <c r="K16" s="891">
        <f t="shared" si="6"/>
        <v>2022</v>
      </c>
      <c r="L16" s="676">
        <f t="shared" si="7"/>
        <v>3.3</v>
      </c>
      <c r="M16" s="671">
        <f t="shared" si="7"/>
        <v>12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1550</v>
      </c>
      <c r="C22" s="674">
        <f t="shared" ref="C22:D22" si="8">IF(ISBLANK(C5),"",C5)</f>
        <v>1471</v>
      </c>
      <c r="D22" s="669">
        <f t="shared" si="8"/>
        <v>79</v>
      </c>
      <c r="F22" s="884">
        <f>A5</f>
        <v>2020</v>
      </c>
      <c r="G22" s="674">
        <f>IF(ISBLANK(E5),"",E5)</f>
        <v>4653</v>
      </c>
      <c r="H22" s="674">
        <f t="shared" ref="H22:I24" si="9">IF(ISBLANK(F5),"",F5)</f>
        <v>4267</v>
      </c>
      <c r="I22" s="669">
        <f t="shared" si="9"/>
        <v>386</v>
      </c>
      <c r="J22" s="756"/>
      <c r="K22" s="884">
        <f>A5</f>
        <v>2020</v>
      </c>
      <c r="L22" s="674">
        <f>IF(ISBLANK(H5),"",H5)</f>
        <v>2.9</v>
      </c>
      <c r="M22" s="669">
        <f>IF(ISBLANK(I5),"",I5)</f>
        <v>4.9000000000000004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1841</v>
      </c>
      <c r="C23" s="853">
        <f t="shared" si="11"/>
        <v>1760</v>
      </c>
      <c r="D23" s="670">
        <f t="shared" si="11"/>
        <v>81</v>
      </c>
      <c r="F23" s="890">
        <f t="shared" ref="F23:F24" si="12">A6</f>
        <v>2021</v>
      </c>
      <c r="G23" s="853">
        <f t="shared" ref="G23:G24" si="13">IF(ISBLANK(E6),"",E6)</f>
        <v>7468</v>
      </c>
      <c r="H23" s="853">
        <f t="shared" si="9"/>
        <v>6936</v>
      </c>
      <c r="I23" s="670">
        <f t="shared" si="9"/>
        <v>532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6.6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897</v>
      </c>
      <c r="C24" s="676">
        <f t="shared" si="11"/>
        <v>881</v>
      </c>
      <c r="D24" s="671">
        <f t="shared" si="11"/>
        <v>16</v>
      </c>
      <c r="F24" s="891">
        <f t="shared" si="12"/>
        <v>2022</v>
      </c>
      <c r="G24" s="676">
        <f t="shared" si="13"/>
        <v>3125</v>
      </c>
      <c r="H24" s="676">
        <f t="shared" si="9"/>
        <v>2933</v>
      </c>
      <c r="I24" s="671">
        <f t="shared" si="9"/>
        <v>192</v>
      </c>
      <c r="J24" s="211"/>
      <c r="K24" s="891">
        <f t="shared" si="14"/>
        <v>2022</v>
      </c>
      <c r="L24" s="676">
        <f t="shared" si="15"/>
        <v>3.3</v>
      </c>
      <c r="M24" s="671">
        <f t="shared" si="15"/>
        <v>12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35</v>
      </c>
      <c r="C3" s="71">
        <v>5</v>
      </c>
      <c r="D3" s="71">
        <v>14.5</v>
      </c>
      <c r="F3" s="105" t="s">
        <v>537</v>
      </c>
      <c r="G3" s="97">
        <f>IF(ISBLANK(B3),"",B3)</f>
        <v>35</v>
      </c>
      <c r="H3" s="97">
        <f>IF(ISBLANK(B4),"",B4)</f>
        <v>40</v>
      </c>
      <c r="I3" s="97">
        <f>IF(ISBLANK(B5),"",B5)</f>
        <v>41</v>
      </c>
      <c r="J3" s="365"/>
    </row>
    <row r="4" spans="1:12" x14ac:dyDescent="0.25">
      <c r="A4" s="286">
        <v>2021</v>
      </c>
      <c r="B4" s="214">
        <v>40</v>
      </c>
      <c r="C4" s="214">
        <v>10</v>
      </c>
      <c r="D4" s="214">
        <v>10.6</v>
      </c>
      <c r="F4" s="130" t="s">
        <v>538</v>
      </c>
      <c r="G4" s="98">
        <f>IF(ISBLANK(C3),"",C3)</f>
        <v>5</v>
      </c>
      <c r="H4" s="98">
        <f>IF(ISBLANK(C4),"",C4)</f>
        <v>10</v>
      </c>
      <c r="I4" s="98">
        <f>IF(ISBLANK(C5),"",C5)</f>
        <v>11</v>
      </c>
      <c r="J4" s="365"/>
    </row>
    <row r="5" spans="1:12" x14ac:dyDescent="0.25">
      <c r="A5" s="218">
        <v>2022</v>
      </c>
      <c r="B5" s="168">
        <v>41</v>
      </c>
      <c r="C5" s="168">
        <v>11</v>
      </c>
      <c r="D5" s="168">
        <v>6.1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35</v>
      </c>
      <c r="H8" s="97">
        <f>IF(ISBLANK(B4),"",B4)</f>
        <v>40</v>
      </c>
      <c r="I8" s="97">
        <f>IF(ISBLANK(B5),"",B5)</f>
        <v>41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</v>
      </c>
      <c r="H9" s="98">
        <f>IF(ISBLANK(C4),"",C4)</f>
        <v>10</v>
      </c>
      <c r="I9" s="98">
        <f>IF(ISBLANK(C5),"",C5)</f>
        <v>11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14.5</v>
      </c>
      <c r="H13" s="132">
        <f>IF(ISBLANK(D4),"",D4)</f>
        <v>10.6</v>
      </c>
      <c r="I13" s="132">
        <f>IF(ISBLANK(D5),"",D5)</f>
        <v>6.1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153</v>
      </c>
      <c r="C4" s="110">
        <v>165</v>
      </c>
      <c r="E4" s="29" t="s">
        <v>540</v>
      </c>
      <c r="F4" s="163">
        <f>B4/($B$22+$C$22)*100</f>
        <v>1.5658581516733188</v>
      </c>
      <c r="G4" s="163">
        <f>C4/($B$22+$C$22)*100</f>
        <v>1.6886705557261283</v>
      </c>
      <c r="J4" s="29" t="s">
        <v>540</v>
      </c>
      <c r="K4" s="163">
        <f>G4</f>
        <v>1.6886705557261283</v>
      </c>
    </row>
    <row r="5" spans="1:11" x14ac:dyDescent="0.25">
      <c r="A5" s="202" t="s">
        <v>541</v>
      </c>
      <c r="B5" s="212">
        <v>182</v>
      </c>
      <c r="C5" s="160">
        <v>188</v>
      </c>
      <c r="E5" s="29" t="s">
        <v>541</v>
      </c>
      <c r="F5" s="163">
        <f t="shared" ref="F5:G21" si="0">B5/($B$22+$C$22)*100</f>
        <v>1.8626547948009415</v>
      </c>
      <c r="G5" s="163">
        <f t="shared" si="0"/>
        <v>1.9240609968273463</v>
      </c>
      <c r="J5" s="29" t="s">
        <v>541</v>
      </c>
      <c r="K5" s="163">
        <f t="shared" ref="K5:K21" si="1">G5</f>
        <v>1.9240609968273463</v>
      </c>
    </row>
    <row r="6" spans="1:11" x14ac:dyDescent="0.25">
      <c r="A6" s="202" t="s">
        <v>542</v>
      </c>
      <c r="B6" s="212">
        <v>187</v>
      </c>
      <c r="C6" s="160">
        <v>191</v>
      </c>
      <c r="E6" s="29" t="s">
        <v>542</v>
      </c>
      <c r="F6" s="163">
        <f t="shared" si="0"/>
        <v>1.9138266298229456</v>
      </c>
      <c r="G6" s="163">
        <f t="shared" si="0"/>
        <v>1.9547640978405487</v>
      </c>
      <c r="J6" s="29" t="s">
        <v>542</v>
      </c>
      <c r="K6" s="163">
        <f t="shared" si="1"/>
        <v>1.9547640978405487</v>
      </c>
    </row>
    <row r="7" spans="1:11" x14ac:dyDescent="0.25">
      <c r="A7" s="202" t="s">
        <v>543</v>
      </c>
      <c r="B7" s="212">
        <v>201</v>
      </c>
      <c r="C7" s="160">
        <v>220</v>
      </c>
      <c r="E7" s="29" t="s">
        <v>543</v>
      </c>
      <c r="F7" s="163">
        <f t="shared" si="0"/>
        <v>2.0571077678845562</v>
      </c>
      <c r="G7" s="163">
        <f t="shared" si="0"/>
        <v>2.2515607409681713</v>
      </c>
      <c r="J7" s="29" t="s">
        <v>543</v>
      </c>
      <c r="K7" s="163">
        <f t="shared" si="1"/>
        <v>2.2515607409681713</v>
      </c>
    </row>
    <row r="8" spans="1:11" x14ac:dyDescent="0.25">
      <c r="A8" s="202" t="s">
        <v>544</v>
      </c>
      <c r="B8" s="212">
        <v>205</v>
      </c>
      <c r="C8" s="160">
        <v>248</v>
      </c>
      <c r="E8" s="29" t="s">
        <v>544</v>
      </c>
      <c r="F8" s="163">
        <f t="shared" si="0"/>
        <v>2.0980452359021595</v>
      </c>
      <c r="G8" s="163">
        <f t="shared" si="0"/>
        <v>2.5381230170913929</v>
      </c>
      <c r="J8" s="29" t="s">
        <v>544</v>
      </c>
      <c r="K8" s="163">
        <f t="shared" si="1"/>
        <v>2.5381230170913929</v>
      </c>
    </row>
    <row r="9" spans="1:11" x14ac:dyDescent="0.25">
      <c r="A9" s="202" t="s">
        <v>545</v>
      </c>
      <c r="B9" s="212">
        <v>222</v>
      </c>
      <c r="C9" s="160">
        <v>221</v>
      </c>
      <c r="E9" s="29" t="s">
        <v>545</v>
      </c>
      <c r="F9" s="163">
        <f t="shared" si="0"/>
        <v>2.2720294749769727</v>
      </c>
      <c r="G9" s="163">
        <f t="shared" si="0"/>
        <v>2.261795107972572</v>
      </c>
      <c r="J9" s="29" t="s">
        <v>545</v>
      </c>
      <c r="K9" s="163">
        <f t="shared" si="1"/>
        <v>2.261795107972572</v>
      </c>
    </row>
    <row r="10" spans="1:11" x14ac:dyDescent="0.25">
      <c r="A10" s="202" t="s">
        <v>546</v>
      </c>
      <c r="B10" s="212">
        <v>193</v>
      </c>
      <c r="C10" s="160">
        <v>235</v>
      </c>
      <c r="E10" s="29" t="s">
        <v>546</v>
      </c>
      <c r="F10" s="163">
        <f t="shared" si="0"/>
        <v>1.9752328318493502</v>
      </c>
      <c r="G10" s="163">
        <f t="shared" si="0"/>
        <v>2.4050762460341826</v>
      </c>
      <c r="J10" s="29" t="s">
        <v>546</v>
      </c>
      <c r="K10" s="163">
        <f t="shared" si="1"/>
        <v>2.4050762460341826</v>
      </c>
    </row>
    <row r="11" spans="1:11" x14ac:dyDescent="0.25">
      <c r="A11" s="202" t="s">
        <v>547</v>
      </c>
      <c r="B11" s="212">
        <v>209</v>
      </c>
      <c r="C11" s="160">
        <v>238</v>
      </c>
      <c r="E11" s="29" t="s">
        <v>547</v>
      </c>
      <c r="F11" s="163">
        <f t="shared" si="0"/>
        <v>2.1389827039197624</v>
      </c>
      <c r="G11" s="163">
        <f t="shared" si="0"/>
        <v>2.4357793470473852</v>
      </c>
      <c r="J11" s="29" t="s">
        <v>547</v>
      </c>
      <c r="K11" s="163">
        <f t="shared" si="1"/>
        <v>2.4357793470473852</v>
      </c>
    </row>
    <row r="12" spans="1:11" x14ac:dyDescent="0.25">
      <c r="A12" s="202" t="s">
        <v>548</v>
      </c>
      <c r="B12" s="212">
        <v>231</v>
      </c>
      <c r="C12" s="160">
        <v>266</v>
      </c>
      <c r="E12" s="29" t="s">
        <v>548</v>
      </c>
      <c r="F12" s="163">
        <f t="shared" si="0"/>
        <v>2.3641387780165797</v>
      </c>
      <c r="G12" s="163">
        <f t="shared" si="0"/>
        <v>2.7223416231706068</v>
      </c>
      <c r="J12" s="29" t="s">
        <v>548</v>
      </c>
      <c r="K12" s="163">
        <f t="shared" si="1"/>
        <v>2.7223416231706068</v>
      </c>
    </row>
    <row r="13" spans="1:11" x14ac:dyDescent="0.25">
      <c r="A13" s="202" t="s">
        <v>549</v>
      </c>
      <c r="B13" s="212">
        <v>292</v>
      </c>
      <c r="C13" s="160">
        <v>316</v>
      </c>
      <c r="E13" s="29" t="s">
        <v>549</v>
      </c>
      <c r="F13" s="163">
        <f t="shared" si="0"/>
        <v>2.988435165285027</v>
      </c>
      <c r="G13" s="163">
        <f t="shared" si="0"/>
        <v>3.2340599733906461</v>
      </c>
      <c r="J13" s="29" t="s">
        <v>549</v>
      </c>
      <c r="K13" s="163">
        <f t="shared" si="1"/>
        <v>3.2340599733906461</v>
      </c>
    </row>
    <row r="14" spans="1:11" x14ac:dyDescent="0.25">
      <c r="A14" s="202" t="s">
        <v>550</v>
      </c>
      <c r="B14" s="212">
        <v>295</v>
      </c>
      <c r="C14" s="160">
        <v>324</v>
      </c>
      <c r="E14" s="29" t="s">
        <v>550</v>
      </c>
      <c r="F14" s="163">
        <f t="shared" si="0"/>
        <v>3.0191382662982291</v>
      </c>
      <c r="G14" s="163">
        <f t="shared" si="0"/>
        <v>3.3159349094258523</v>
      </c>
      <c r="J14" s="29" t="s">
        <v>550</v>
      </c>
      <c r="K14" s="163">
        <f t="shared" si="1"/>
        <v>3.3159349094258523</v>
      </c>
    </row>
    <row r="15" spans="1:11" x14ac:dyDescent="0.25">
      <c r="A15" s="202" t="s">
        <v>551</v>
      </c>
      <c r="B15" s="212">
        <v>331</v>
      </c>
      <c r="C15" s="160">
        <v>342</v>
      </c>
      <c r="E15" s="29" t="s">
        <v>551</v>
      </c>
      <c r="F15" s="163">
        <f t="shared" si="0"/>
        <v>3.3875754784566574</v>
      </c>
      <c r="G15" s="163">
        <f t="shared" si="0"/>
        <v>3.5001535155050658</v>
      </c>
      <c r="J15" s="29" t="s">
        <v>551</v>
      </c>
      <c r="K15" s="163">
        <f t="shared" si="1"/>
        <v>3.5001535155050658</v>
      </c>
    </row>
    <row r="16" spans="1:11" x14ac:dyDescent="0.25">
      <c r="A16" s="202" t="s">
        <v>552</v>
      </c>
      <c r="B16" s="212">
        <v>389</v>
      </c>
      <c r="C16" s="160">
        <v>370</v>
      </c>
      <c r="E16" s="29" t="s">
        <v>552</v>
      </c>
      <c r="F16" s="163">
        <f t="shared" si="0"/>
        <v>3.9811687647119025</v>
      </c>
      <c r="G16" s="163">
        <f t="shared" si="0"/>
        <v>3.7867157916282874</v>
      </c>
      <c r="J16" s="29" t="s">
        <v>552</v>
      </c>
      <c r="K16" s="163">
        <f t="shared" si="1"/>
        <v>3.7867157916282874</v>
      </c>
    </row>
    <row r="17" spans="1:11" x14ac:dyDescent="0.25">
      <c r="A17" s="202" t="s">
        <v>553</v>
      </c>
      <c r="B17" s="212">
        <v>555</v>
      </c>
      <c r="C17" s="160">
        <v>462</v>
      </c>
      <c r="E17" s="29" t="s">
        <v>553</v>
      </c>
      <c r="F17" s="163">
        <f t="shared" si="0"/>
        <v>5.6800736874424311</v>
      </c>
      <c r="G17" s="163">
        <f t="shared" si="0"/>
        <v>4.7282775560331594</v>
      </c>
      <c r="J17" s="29" t="s">
        <v>553</v>
      </c>
      <c r="K17" s="163">
        <f t="shared" si="1"/>
        <v>4.7282775560331594</v>
      </c>
    </row>
    <row r="18" spans="1:11" x14ac:dyDescent="0.25">
      <c r="A18" s="202" t="s">
        <v>554</v>
      </c>
      <c r="B18" s="212">
        <v>517</v>
      </c>
      <c r="C18" s="160">
        <v>448</v>
      </c>
      <c r="E18" s="29" t="s">
        <v>554</v>
      </c>
      <c r="F18" s="163">
        <f t="shared" si="0"/>
        <v>5.2911677412752027</v>
      </c>
      <c r="G18" s="163">
        <f t="shared" si="0"/>
        <v>4.5849964179715483</v>
      </c>
      <c r="J18" s="29" t="s">
        <v>554</v>
      </c>
      <c r="K18" s="163">
        <f t="shared" si="1"/>
        <v>4.5849964179715483</v>
      </c>
    </row>
    <row r="19" spans="1:11" x14ac:dyDescent="0.25">
      <c r="A19" s="202" t="s">
        <v>555</v>
      </c>
      <c r="B19" s="212">
        <v>368</v>
      </c>
      <c r="C19" s="160">
        <v>245</v>
      </c>
      <c r="E19" s="29" t="s">
        <v>555</v>
      </c>
      <c r="F19" s="163">
        <f t="shared" si="0"/>
        <v>3.766247057619486</v>
      </c>
      <c r="G19" s="163">
        <f t="shared" si="0"/>
        <v>2.5074199160781907</v>
      </c>
      <c r="J19" s="29" t="s">
        <v>555</v>
      </c>
      <c r="K19" s="163">
        <f t="shared" si="1"/>
        <v>2.5074199160781907</v>
      </c>
    </row>
    <row r="20" spans="1:11" x14ac:dyDescent="0.25">
      <c r="A20" s="202" t="s">
        <v>556</v>
      </c>
      <c r="B20" s="212">
        <v>257</v>
      </c>
      <c r="C20" s="160">
        <v>161</v>
      </c>
      <c r="E20" s="29" t="s">
        <v>556</v>
      </c>
      <c r="F20" s="163">
        <f t="shared" si="0"/>
        <v>2.6302323201309998</v>
      </c>
      <c r="G20" s="163">
        <f t="shared" si="0"/>
        <v>1.6477330877085254</v>
      </c>
      <c r="J20" s="29" t="s">
        <v>556</v>
      </c>
      <c r="K20" s="163">
        <f t="shared" si="1"/>
        <v>1.6477330877085254</v>
      </c>
    </row>
    <row r="21" spans="1:11" x14ac:dyDescent="0.25">
      <c r="A21" s="203" t="s">
        <v>557</v>
      </c>
      <c r="B21" s="72">
        <v>209</v>
      </c>
      <c r="C21" s="111">
        <v>135</v>
      </c>
      <c r="E21" s="31" t="s">
        <v>557</v>
      </c>
      <c r="F21" s="163">
        <f t="shared" si="0"/>
        <v>2.1389827039197624</v>
      </c>
      <c r="G21" s="163">
        <f t="shared" si="0"/>
        <v>1.3816395455941048</v>
      </c>
      <c r="J21" s="31" t="s">
        <v>557</v>
      </c>
      <c r="K21" s="210">
        <f t="shared" si="1"/>
        <v>1.3816395455941048</v>
      </c>
    </row>
    <row r="22" spans="1:11" x14ac:dyDescent="0.25">
      <c r="A22" s="309" t="s">
        <v>16</v>
      </c>
      <c r="B22" s="121">
        <f>SUM(B4:B21)</f>
        <v>4996</v>
      </c>
      <c r="C22" s="124">
        <f>SUM(C4:C21)</f>
        <v>4775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1060</v>
      </c>
      <c r="E3" s="297" t="s">
        <v>709</v>
      </c>
      <c r="F3" s="71">
        <v>51.4</v>
      </c>
      <c r="G3" s="71">
        <v>58.06</v>
      </c>
      <c r="K3" s="122" t="s">
        <v>16</v>
      </c>
      <c r="L3" s="71">
        <v>2.96</v>
      </c>
      <c r="M3" s="71">
        <v>2.58</v>
      </c>
    </row>
    <row r="4" spans="1:16" x14ac:dyDescent="0.25">
      <c r="A4" s="202" t="s">
        <v>704</v>
      </c>
      <c r="B4" s="212"/>
      <c r="C4" s="160">
        <v>1137</v>
      </c>
      <c r="E4" s="298" t="s">
        <v>710</v>
      </c>
      <c r="F4" s="214">
        <v>41.64</v>
      </c>
      <c r="G4" s="214">
        <v>32.86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663</v>
      </c>
      <c r="E5" s="298" t="s">
        <v>711</v>
      </c>
      <c r="F5" s="214">
        <v>5.6</v>
      </c>
      <c r="G5" s="214">
        <v>7.48</v>
      </c>
      <c r="K5" s="123" t="s">
        <v>213</v>
      </c>
      <c r="L5" s="73">
        <v>2.96</v>
      </c>
      <c r="M5" s="73">
        <v>2.58</v>
      </c>
      <c r="N5" s="211"/>
    </row>
    <row r="6" spans="1:16" x14ac:dyDescent="0.25">
      <c r="A6" s="202" t="s">
        <v>706</v>
      </c>
      <c r="B6" s="212"/>
      <c r="C6" s="160">
        <v>548</v>
      </c>
      <c r="E6" s="298" t="s">
        <v>712</v>
      </c>
      <c r="F6" s="214">
        <v>0.92</v>
      </c>
      <c r="G6" s="214">
        <v>1.35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385</v>
      </c>
      <c r="E7" s="299" t="s">
        <v>713</v>
      </c>
      <c r="F7" s="73">
        <v>0.43</v>
      </c>
      <c r="G7" s="73">
        <v>0.25</v>
      </c>
      <c r="K7" s="227"/>
      <c r="L7" s="211"/>
      <c r="M7" s="211"/>
    </row>
    <row r="8" spans="1:16" x14ac:dyDescent="0.25">
      <c r="A8" s="203" t="s">
        <v>708</v>
      </c>
      <c r="B8" s="72"/>
      <c r="C8" s="111">
        <v>497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24.708624708624708</v>
      </c>
      <c r="C13" s="301" t="e">
        <f>B3/SUM(B3:B8)*100</f>
        <v>#DIV/0!</v>
      </c>
      <c r="E13" s="217" t="s">
        <v>836</v>
      </c>
      <c r="F13" s="289">
        <f>IF(ISBLANK(F3),"",F3)</f>
        <v>51.4</v>
      </c>
      <c r="G13" s="289">
        <f>IF(ISBLANK(G3),"",G3)</f>
        <v>58.06</v>
      </c>
    </row>
    <row r="14" spans="1:16" x14ac:dyDescent="0.25">
      <c r="A14" s="220" t="s">
        <v>825</v>
      </c>
      <c r="B14" s="305">
        <f>C4/SUM(C3:C8)*100</f>
        <v>26.503496503496503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41.64</v>
      </c>
      <c r="G14" s="290">
        <f t="shared" si="0"/>
        <v>32.86</v>
      </c>
    </row>
    <row r="15" spans="1:16" x14ac:dyDescent="0.25">
      <c r="A15" s="220" t="s">
        <v>826</v>
      </c>
      <c r="B15" s="305">
        <f>C5/SUM(C3:C8)*100</f>
        <v>15.454545454545453</v>
      </c>
      <c r="C15" s="302" t="e">
        <f>B5/SUM(B3:B8)*100</f>
        <v>#DIV/0!</v>
      </c>
      <c r="E15" s="286" t="s">
        <v>838</v>
      </c>
      <c r="F15" s="290">
        <f t="shared" si="0"/>
        <v>5.6</v>
      </c>
      <c r="G15" s="290">
        <f t="shared" si="0"/>
        <v>7.48</v>
      </c>
    </row>
    <row r="16" spans="1:16" x14ac:dyDescent="0.25">
      <c r="A16" s="220" t="s">
        <v>827</v>
      </c>
      <c r="B16" s="305">
        <f>C6/SUM(C3:C8)*100</f>
        <v>12.773892773892772</v>
      </c>
      <c r="C16" s="302" t="e">
        <f>B6/SUM(B3:B8)*100</f>
        <v>#DIV/0!</v>
      </c>
      <c r="E16" s="286" t="s">
        <v>839</v>
      </c>
      <c r="F16" s="290">
        <f t="shared" si="0"/>
        <v>0.92</v>
      </c>
      <c r="G16" s="290">
        <f t="shared" si="0"/>
        <v>1.35</v>
      </c>
    </row>
    <row r="17" spans="1:18" x14ac:dyDescent="0.25">
      <c r="A17" s="220" t="s">
        <v>828</v>
      </c>
      <c r="B17" s="305">
        <f>C7/SUM(C3:C8)*100</f>
        <v>8.9743589743589745</v>
      </c>
      <c r="C17" s="302" t="e">
        <f>B7/SUM(B3:B8)*100</f>
        <v>#DIV/0!</v>
      </c>
      <c r="E17" s="219" t="s">
        <v>840</v>
      </c>
      <c r="F17" s="291">
        <f t="shared" si="0"/>
        <v>0.43</v>
      </c>
      <c r="G17" s="291">
        <f t="shared" si="0"/>
        <v>0.25</v>
      </c>
    </row>
    <row r="18" spans="1:18" x14ac:dyDescent="0.25">
      <c r="A18" s="221" t="s">
        <v>829</v>
      </c>
      <c r="B18" s="306">
        <f>C8/SUM(C3:C8)*100</f>
        <v>11.585081585081584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24.708624708624708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26.503496503496503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15.454545454545453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12.773892773892772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8.9743589743589745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11.585081585081584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1216</v>
      </c>
      <c r="E34" s="297" t="s">
        <v>709</v>
      </c>
      <c r="F34" s="71">
        <v>58.06</v>
      </c>
      <c r="G34" s="211"/>
      <c r="K34" s="122" t="s">
        <v>16</v>
      </c>
      <c r="L34" s="71">
        <v>2.58</v>
      </c>
      <c r="M34" s="211"/>
    </row>
    <row r="35" spans="1:16" x14ac:dyDescent="0.25">
      <c r="A35" s="202" t="s">
        <v>704</v>
      </c>
      <c r="B35" s="212"/>
      <c r="C35" s="160">
        <v>1078</v>
      </c>
      <c r="E35" s="298" t="s">
        <v>710</v>
      </c>
      <c r="F35" s="214">
        <v>32.86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531</v>
      </c>
      <c r="E36" s="298" t="s">
        <v>711</v>
      </c>
      <c r="F36" s="214">
        <v>7.48</v>
      </c>
      <c r="G36" s="211"/>
      <c r="K36" s="123" t="s">
        <v>213</v>
      </c>
      <c r="L36" s="73">
        <v>2.58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396</v>
      </c>
      <c r="E37" s="298" t="s">
        <v>712</v>
      </c>
      <c r="F37" s="214">
        <v>1.35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260</v>
      </c>
      <c r="E38" s="299" t="s">
        <v>713</v>
      </c>
      <c r="F38" s="73">
        <v>0.25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279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32.340425531914896</v>
      </c>
      <c r="C44" s="301" t="e">
        <f>B34/SUM(B34:B39)*100</f>
        <v>#DIV/0!</v>
      </c>
      <c r="E44" s="217" t="s">
        <v>836</v>
      </c>
      <c r="F44" s="289">
        <f>IF(ISBLANK(F34),"",F34)</f>
        <v>58.06</v>
      </c>
    </row>
    <row r="45" spans="1:16" x14ac:dyDescent="0.25">
      <c r="A45" s="220" t="s">
        <v>825</v>
      </c>
      <c r="B45" s="305">
        <f>C35/SUM(C34:C39)*100</f>
        <v>28.670212765957448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32.86</v>
      </c>
    </row>
    <row r="46" spans="1:16" x14ac:dyDescent="0.25">
      <c r="A46" s="220" t="s">
        <v>826</v>
      </c>
      <c r="B46" s="305">
        <f>C36/SUM(C34:C39)*100</f>
        <v>14.122340425531915</v>
      </c>
      <c r="C46" s="302" t="e">
        <f>B36/SUM(B34:B39)*100</f>
        <v>#DIV/0!</v>
      </c>
      <c r="E46" s="286" t="s">
        <v>838</v>
      </c>
      <c r="F46" s="290">
        <f t="shared" si="2"/>
        <v>7.48</v>
      </c>
    </row>
    <row r="47" spans="1:16" x14ac:dyDescent="0.25">
      <c r="A47" s="220" t="s">
        <v>827</v>
      </c>
      <c r="B47" s="305">
        <f>C37/SUM(C34:C39)*100</f>
        <v>10.531914893617021</v>
      </c>
      <c r="C47" s="302" t="e">
        <f>B37/SUM(B34:B39)*100</f>
        <v>#DIV/0!</v>
      </c>
      <c r="E47" s="286" t="s">
        <v>839</v>
      </c>
      <c r="F47" s="290">
        <f t="shared" si="2"/>
        <v>1.35</v>
      </c>
    </row>
    <row r="48" spans="1:16" x14ac:dyDescent="0.25">
      <c r="A48" s="220" t="s">
        <v>828</v>
      </c>
      <c r="B48" s="305">
        <f>C38/SUM(C34:C39)*100</f>
        <v>6.9148936170212769</v>
      </c>
      <c r="C48" s="302" t="e">
        <f>B38/SUM(B34:B39)*100</f>
        <v>#DIV/0!</v>
      </c>
      <c r="E48" s="219" t="s">
        <v>840</v>
      </c>
      <c r="F48" s="291">
        <f t="shared" si="2"/>
        <v>0.25</v>
      </c>
    </row>
    <row r="49" spans="1:3" x14ac:dyDescent="0.25">
      <c r="A49" s="221" t="s">
        <v>829</v>
      </c>
      <c r="B49" s="306">
        <f>C39/SUM(C34:C39)*100</f>
        <v>7.4202127659574471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32.340425531914896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28.670212765957448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14.122340425531915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10.531914893617021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6.9148936170212769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7.4202127659574471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2024-04-26T07:43:08Z</dcterms:modified>
</cp:coreProperties>
</file>