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<sst xmlns="http://schemas.openxmlformats.org/spreadsheetml/2006/main" count="6316" uniqueCount="2914">
  <si>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</si>
  <si>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</si>
  <si>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</si>
  <si>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</si>
  <si>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</si>
  <si>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</si>
  <si>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</si>
  <si>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</si>
  <si>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</si>
  <si>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</si>
  <si>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</si>
  <si>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</si>
  <si>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</si>
  <si>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</si>
  <si>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</si>
  <si>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</si>
  <si>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</si>
  <si>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</si>
  <si>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</si>
  <si>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</si>
  <si>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</si>
  <si>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</si>
  <si>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</si>
  <si>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</si>
  <si>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</si>
  <si>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</si>
  <si>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</si>
  <si>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</si>
  <si>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</si>
  <si>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</si>
  <si>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</si>
  <si>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</si>
  <si>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</si>
  <si>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</si>
  <si>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</si>
  <si>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</si>
  <si>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</si>
  <si>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</si>
  <si>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</si>
  <si>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</si>
  <si>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</si>
  <si>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</si>
  <si>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</si>
  <si>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</si>
  <si>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</si>
  <si>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</si>
  <si>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</si>
  <si>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</si>
  <si>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</si>
  <si>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</si>
  <si>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</si>
  <si>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</si>
  <si>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</si>
  <si>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</si>
  <si>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</si>
  <si>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</si>
  <si>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</si>
  <si>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</si>
  <si>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</si>
  <si>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</si>
  <si>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</si>
  <si>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</si>
  <si>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</si>
  <si>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</si>
  <si>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</si>
  <si>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</si>
  <si>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</si>
  <si>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</si>
  <si>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</si>
  <si>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</si>
  <si>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</si>
  <si>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</si>
  <si>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</si>
  <si>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</si>
  <si>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</si>
  <si>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</si>
  <si>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</si>
  <si>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</si>
  <si>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</si>
  <si>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</si>
  <si>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</si>
  <si>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</si>
  <si>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</si>
  <si>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</si>
  <si>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</si>
  <si>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</si>
  <si>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</si>
  <si>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</si>
  <si>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</si>
  <si>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</si>
  <si>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</si>
  <si>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</si>
  <si>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</si>
  <si>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</si>
  <si>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</si>
  <si>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</si>
  <si>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</si>
  <si>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</si>
  <si>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</si>
  <si>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</si>
  <si>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</si>
  <si>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</si>
  <si>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</si>
  <si>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</si>
  <si>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</si>
  <si>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</si>
  <si>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</si>
  <si>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</si>
  <si>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</si>
  <si>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</si>
  <si>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</si>
  <si>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</si>
  <si>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</si>
  <si>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</si>
  <si>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</si>
  <si>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</si>
  <si>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</si>
  <si>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</si>
  <si>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</si>
  <si>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</si>
  <si>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</si>
  <si>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</si>
  <si>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</si>
  <si>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</si>
  <si>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</si>
  <si>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</si>
  <si>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</si>
  <si>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</si>
  <si>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</si>
  <si>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</si>
  <si>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</si>
  <si>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</si>
  <si>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</si>
  <si>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</si>
  <si>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</si>
  <si>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</si>
  <si>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</si>
  <si>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</si>
  <si>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</si>
  <si>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</si>
  <si>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</si>
  <si>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</si>
  <si>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</si>
  <si>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</si>
  <si>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</si>
  <si>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</si>
  <si>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</si>
  <si>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</si>
  <si>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</si>
  <si>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</si>
  <si>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</si>
  <si>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</si>
  <si>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</si>
  <si>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</si>
  <si>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</si>
  <si>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</si>
  <si>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</si>
  <si>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</si>
  <si>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</si>
  <si>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</si>
  <si>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</si>
  <si>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</si>
  <si>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</si>
  <si>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</si>
  <si>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</si>
  <si>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</si>
  <si>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</si>
  <si>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</si>
  <si>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</si>
  <si>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</si>
  <si>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</si>
  <si>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</si>
  <si>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</si>
  <si>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</si>
  <si>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</si>
  <si>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</si>
  <si>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</si>
  <si>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</si>
  <si>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</si>
  <si>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</si>
  <si>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</si>
  <si>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</si>
  <si>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</si>
  <si>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</si>
  <si>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</si>
  <si>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</si>
  <si>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</si>
  <si>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</si>
  <si>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</si>
  <si>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</si>
  <si>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</si>
  <si>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</si>
  <si>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</si>
  <si>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</si>
  <si>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</si>
  <si>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</si>
  <si>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</si>
  <si>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</si>
  <si>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</si>
  <si>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</si>
  <si>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</si>
  <si>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</si>
  <si>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</si>
  <si>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</si>
  <si>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</si>
  <si>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</si>
  <si>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</si>
  <si>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</si>
  <si>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</si>
  <si>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</si>
  <si>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</si>
  <si>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</si>
  <si>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</si>
  <si>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</si>
  <si>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</si>
  <si>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</si>
  <si>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</si>
  <si>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</si>
  <si>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</si>
  <si>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</si>
  <si>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</si>
  <si>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</si>
  <si>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</si>
  <si>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</si>
  <si>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</si>
  <si>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</si>
  <si>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</si>
  <si>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</si>
  <si>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</si>
  <si>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</si>
  <si>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</si>
  <si>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</si>
  <si>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</si>
  <si>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</si>
  <si>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</si>
  <si>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</si>
  <si>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</si>
  <si>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</si>
  <si>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</si>
  <si>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</si>
  <si>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</si>
  <si>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</si>
  <si>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</si>
  <si>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</si>
  <si>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</si>
  <si>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</si>
  <si>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</si>
  <si>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</si>
  <si>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</si>
  <si>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</si>
  <si>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</si>
  <si>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</si>
  <si>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</si>
  <si>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</si>
  <si>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</si>
  <si>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</si>
  <si>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</si>
  <si>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</si>
  <si>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</si>
  <si>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</si>
  <si>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</si>
  <si>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</si>
  <si>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</si>
  <si>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</si>
  <si>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</si>
  <si>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</si>
  <si>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</si>
  <si>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</si>
  <si>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</si>
  <si>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</si>
  <si>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</si>
  <si>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</si>
  <si>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</si>
  <si>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</si>
  <si>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</si>
  <si>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</si>
  <si>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</si>
  <si>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</si>
  <si>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</si>
  <si>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</si>
  <si>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</si>
  <si>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</si>
  <si>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</si>
  <si>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</si>
  <si>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</si>
  <si>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</si>
  <si>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</si>
  <si>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</si>
  <si>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</si>
  <si>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</si>
  <si>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</si>
  <si>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</si>
  <si>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</si>
  <si>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</si>
  <si>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</si>
  <si>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</si>
  <si>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</si>
  <si>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</si>
  <si>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</si>
  <si>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</si>
  <si>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</si>
  <si>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</si>
  <si>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</si>
  <si>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</si>
  <si>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</si>
  <si>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</si>
  <si>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</si>
  <si>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</si>
  <si>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</si>
  <si>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</si>
  <si>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</si>
  <si>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</si>
  <si>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</si>
  <si>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</si>
  <si>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</si>
  <si>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</si>
  <si>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</si>
  <si>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</si>
  <si>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</si>
  <si>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</si>
  <si>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</si>
  <si>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</si>
  <si>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</si>
  <si>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</si>
  <si>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</si>
  <si>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</si>
  <si>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</si>
  <si>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</si>
  <si>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</si>
  <si>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</si>
  <si>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</si>
  <si>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</si>
  <si>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</si>
  <si>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</si>
  <si>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</si>
  <si>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</si>
  <si>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</si>
  <si>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</si>
  <si>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</si>
  <si>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</si>
  <si>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</si>
  <si>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</si>
  <si>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</si>
  <si>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</si>
  <si>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</si>
  <si>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</si>
  <si>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</si>
  <si>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</si>
  <si>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</si>
  <si>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</si>
  <si>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</si>
  <si>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</si>
  <si>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</si>
  <si>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</si>
  <si>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</si>
  <si>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</si>
  <si>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</si>
  <si>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</si>
  <si>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</si>
  <si>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</si>
  <si>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</si>
  <si>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</si>
  <si>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</si>
  <si>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</si>
  <si>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</si>
  <si>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</si>
  <si>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</si>
  <si>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</si>
  <si>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</si>
  <si>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</si>
  <si>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</si>
  <si>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</si>
  <si>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</si>
  <si>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</si>
  <si>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</si>
  <si>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</si>
  <si>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</si>
  <si>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</si>
  <si>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</si>
  <si>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</si>
  <si>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</si>
  <si>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</si>
  <si>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</si>
  <si>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</si>
  <si>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</si>
  <si>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</si>
  <si>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</si>
  <si>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</si>
  <si>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</si>
  <si>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</si>
  <si>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</si>
  <si>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</si>
  <si>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</si>
  <si>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</si>
  <si>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</si>
  <si>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</si>
  <si>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</si>
  <si>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</si>
  <si>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</si>
  <si>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</si>
  <si>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</si>
  <si>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</si>
  <si>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</si>
  <si>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</si>
  <si>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</si>
  <si>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</si>
  <si>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</si>
  <si>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</si>
  <si>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</si>
  <si>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</si>
  <si>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</si>
  <si>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</si>
  <si>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</si>
  <si>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</si>
  <si>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</si>
  <si>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</si>
  <si>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</si>
  <si>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</si>
  <si>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</si>
  <si>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</si>
  <si>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</si>
  <si>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</si>
  <si>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</si>
  <si>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</si>
  <si>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</si>
  <si>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</si>
  <si>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</si>
  <si>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</si>
  <si>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</si>
  <si>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</si>
  <si>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</si>
  <si>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</si>
  <si>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</si>
  <si>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</si>
  <si>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</si>
  <si>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</si>
  <si>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</si>
  <si>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</si>
  <si>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</si>
  <si>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</si>
  <si>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</si>
  <si>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</si>
  <si>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</si>
  <si>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</si>
  <si>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</si>
  <si>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</si>
  <si>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</si>
  <si>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</si>
  <si>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</si>
  <si>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</si>
  <si>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</si>
  <si>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</si>
  <si>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</si>
  <si>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</si>
  <si>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</si>
  <si>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</si>
  <si>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</si>
  <si>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</si>
  <si>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</si>
  <si>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</si>
  <si>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</si>
  <si>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</si>
  <si>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</si>
  <si>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</si>
  <si>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</si>
  <si>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</si>
  <si>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</si>
  <si>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</si>
  <si>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</si>
  <si>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</si>
  <si>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</si>
  <si>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</si>
  <si>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</si>
  <si>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</si>
  <si>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</si>
  <si>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</si>
  <si>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</si>
  <si>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</si>
  <si>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</si>
  <si>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</si>
  <si>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</si>
  <si>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</si>
  <si>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</si>
  <si>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</si>
  <si>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</si>
  <si>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</si>
  <si>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</si>
  <si>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</si>
  <si>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</si>
  <si>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</si>
  <si>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</si>
  <si>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</si>
  <si>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</si>
  <si>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</si>
  <si>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</si>
  <si>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</si>
  <si>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</si>
  <si>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</si>
  <si>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</si>
  <si>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</si>
  <si>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</si>
  <si>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</si>
  <si>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</si>
  <si>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</si>
  <si>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</si>
  <si>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</si>
  <si>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</si>
  <si>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</si>
  <si>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</si>
  <si>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</si>
  <si>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</si>
  <si>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</si>
  <si>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</si>
  <si>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</si>
  <si>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</si>
  <si>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</si>
  <si>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</si>
  <si>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</si>
  <si>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</si>
  <si>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</si>
  <si>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</si>
  <si>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</si>
  <si>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</si>
  <si>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</si>
  <si>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</si>
  <si>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</si>
  <si>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</si>
  <si>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</si>
  <si>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</si>
  <si>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</si>
  <si>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</si>
  <si>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</si>
  <si>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</si>
  <si>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</si>
  <si>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</si>
  <si>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</si>
  <si>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</si>
  <si>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</si>
  <si>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</si>
  <si>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</si>
  <si>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</si>
  <si>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</si>
  <si>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</si>
  <si>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</si>
  <si>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</si>
  <si>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</si>
  <si>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</si>
  <si>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</si>
  <si>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</si>
  <si>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</si>
  <si>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</si>
  <si>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</si>
  <si>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</si>
  <si>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</si>
  <si>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</si>
  <si>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</si>
  <si>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</si>
  <si>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</si>
  <si>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</si>
  <si>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</si>
  <si>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</si>
  <si>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</si>
  <si>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</si>
  <si>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</si>
  <si>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</si>
  <si>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</si>
  <si>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</si>
  <si>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</si>
  <si>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</si>
  <si>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</si>
  <si>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</si>
  <si>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</si>
  <si>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</si>
  <si>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</si>
  <si>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</si>
  <si>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</si>
  <si>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</si>
  <si>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</si>
  <si>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</si>
  <si>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</si>
  <si>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</si>
  <si>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</si>
  <si>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</si>
  <si>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</si>
  <si>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</si>
  <si>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</si>
  <si>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</si>
  <si>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</si>
  <si>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</si>
  <si>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</si>
  <si>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</si>
  <si>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</si>
  <si>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</si>
  <si>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</si>
  <si>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</si>
  <si>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</si>
  <si>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</si>
  <si>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</si>
  <si>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</si>
  <si>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</si>
  <si>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</si>
  <si>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</si>
  <si>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</si>
  <si>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</si>
  <si>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</si>
  <si>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</si>
  <si>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</si>
  <si>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</si>
  <si>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</si>
  <si>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</si>
  <si>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</si>
  <si>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</si>
  <si>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</si>
  <si>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</si>
  <si>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</si>
  <si>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</si>
  <si>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</si>
  <si>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</si>
  <si>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</si>
  <si>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</si>
  <si>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</si>
  <si>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</si>
  <si>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</si>
  <si>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</si>
  <si>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</si>
  <si>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</si>
  <si>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</si>
  <si>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</si>
  <si>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</si>
  <si>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</si>
  <si>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</si>
  <si>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</si>
  <si>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</si>
  <si>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</si>
  <si>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</si>
  <si>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</si>
  <si>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</si>
  <si>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</si>
  <si>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</si>
  <si>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</si>
  <si>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</si>
  <si>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</si>
  <si>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</si>
  <si>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</si>
  <si>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</si>
  <si>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</si>
  <si>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</si>
  <si>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</si>
  <si>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</si>
  <si>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</si>
  <si>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</si>
  <si>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</si>
  <si>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</si>
  <si>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</si>
  <si>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</si>
  <si>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</si>
  <si>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</si>
  <si>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</si>
  <si>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</si>
  <si>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</si>
  <si>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</si>
  <si>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</si>
  <si>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</si>
  <si>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</si>
  <si>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</si>
  <si>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</si>
  <si>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</si>
  <si>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</si>
  <si>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</si>
  <si>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</si>
  <si>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</si>
  <si>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</si>
  <si>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</si>
  <si>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</si>
  <si>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</si>
  <si>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</si>
  <si>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</si>
  <si>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</si>
  <si>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</si>
  <si>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</si>
  <si>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</si>
  <si>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</si>
  <si>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</si>
  <si>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</si>
  <si>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</si>
  <si>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</si>
  <si>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</si>
  <si>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</si>
  <si>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</si>
  <si>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</si>
  <si>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</si>
  <si>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</si>
  <si>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</si>
  <si>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</si>
  <si>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</si>
  <si>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</si>
  <si>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</si>
  <si>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</si>
  <si>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</si>
  <si>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</si>
  <si>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</si>
  <si>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</si>
  <si>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</si>
  <si>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</si>
  <si>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</si>
  <si>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</si>
  <si>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</si>
  <si>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</si>
  <si>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</si>
  <si>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</si>
  <si>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</si>
  <si>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</si>
  <si>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</si>
  <si>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</si>
  <si>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</si>
  <si>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</si>
  <si>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</si>
  <si>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</si>
  <si>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</si>
  <si>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</si>
  <si>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</si>
  <si>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</si>
  <si>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</si>
  <si>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</si>
  <si>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</si>
  <si>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</si>
  <si>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</si>
  <si>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</si>
  <si>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</si>
  <si>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</si>
  <si>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</si>
  <si>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</si>
  <si>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</si>
  <si>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</si>
  <si>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</si>
  <si>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</si>
  <si>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</si>
  <si>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</si>
  <si>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</si>
  <si>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</si>
  <si>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</si>
  <si>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</si>
  <si>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</si>
  <si>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</si>
  <si>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</si>
  <si>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</si>
  <si>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</si>
  <si>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</si>
  <si>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</si>
  <si>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</si>
  <si>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</si>
  <si>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</si>
  <si>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</si>
  <si>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</si>
  <si>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</si>
  <si>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</si>
  <si>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</si>
  <si>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</si>
  <si>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</si>
  <si>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</si>
  <si>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</si>
  <si>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</si>
  <si>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</si>
  <si>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</si>
  <si>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</si>
  <si>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</si>
  <si>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</si>
  <si>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</si>
  <si>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</si>
  <si>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</si>
  <si>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</si>
  <si>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</si>
  <si>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</si>
  <si>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</si>
  <si>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</si>
  <si>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</si>
  <si>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</si>
  <si>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</si>
  <si>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</si>
  <si>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</si>
  <si>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</si>
  <si>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</si>
  <si>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</si>
  <si>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</si>
  <si>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</si>
  <si>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</si>
  <si>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</si>
  <si>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</si>
  <si>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</si>
  <si>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</si>
  <si>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</si>
  <si>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</si>
  <si>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</si>
  <si>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</si>
  <si>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</si>
  <si>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</si>
  <si>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</si>
  <si>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</si>
  <si>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</si>
  <si>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</si>
  <si>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</si>
  <si>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</si>
  <si>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</si>
  <si>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</si>
  <si>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</si>
  <si>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</si>
  <si>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</si>
  <si>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</si>
  <si>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</si>
  <si>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</si>
  <si>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</si>
  <si>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</si>
  <si>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</si>
  <si>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</si>
  <si>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</si>
  <si>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</si>
  <si>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</si>
  <si>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</si>
  <si>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</si>
  <si>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</si>
  <si>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</si>
  <si>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</si>
  <si>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</si>
  <si>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</si>
  <si>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</si>
  <si>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</si>
  <si>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</si>
  <si>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</si>
  <si>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</si>
  <si>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</si>
  <si>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</si>
  <si>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</si>
  <si>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</si>
  <si>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</si>
  <si>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</si>
  <si>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</si>
  <si>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</si>
  <si>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</si>
  <si>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</si>
  <si>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</si>
  <si>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</si>
  <si>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</si>
  <si>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</si>
  <si>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</si>
  <si>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</si>
  <si>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</si>
  <si>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</si>
  <si>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</si>
  <si>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</si>
  <si>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</si>
  <si>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</si>
  <si>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</si>
  <si>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</si>
  <si>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</si>
  <si>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</si>
  <si>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</si>
  <si>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</si>
  <si>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</si>
  <si>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</si>
  <si>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</si>
  <si>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</si>
  <si>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</si>
  <si>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</si>
  <si>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</si>
  <si>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</si>
  <si>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</si>
  <si>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</si>
  <si>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</si>
  <si>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</si>
  <si>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</si>
  <si>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</si>
  <si>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</si>
  <si>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</si>
  <si>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</si>
  <si>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</si>
  <si>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</si>
  <si>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</si>
  <si>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</si>
  <si>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</si>
  <si>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</si>
  <si>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</si>
  <si>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</si>
  <si>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</si>
  <si>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</si>
  <si>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</si>
  <si>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</si>
  <si>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</si>
  <si>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</si>
  <si>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</si>
  <si>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</si>
  <si>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</si>
  <si>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</si>
  <si>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</si>
  <si>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</si>
  <si>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</si>
  <si>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</si>
  <si>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</si>
  <si>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</si>
  <si>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</si>
  <si>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</si>
  <si>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</si>
  <si>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</si>
  <si>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</si>
  <si>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</si>
  <si>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</si>
  <si>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</si>
  <si>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</si>
  <si>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</si>
  <si>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</si>
  <si>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</si>
  <si>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</si>
  <si>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</si>
  <si>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</si>
  <si>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</si>
  <si>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</si>
  <si>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</si>
  <si>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</si>
  <si>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</si>
  <si>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</si>
  <si>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</si>
  <si>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</si>
  <si>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</si>
  <si>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</si>
  <si>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</si>
  <si>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</si>
  <si>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</si>
  <si>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</si>
  <si>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</si>
  <si>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</si>
  <si>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</si>
  <si>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</si>
  <si>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</si>
  <si>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</si>
  <si>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</si>
  <si>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</si>
  <si>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</si>
  <si>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</si>
  <si>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</si>
  <si>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</si>
  <si>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</si>
  <si>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</si>
  <si>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</si>
  <si>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</si>
  <si>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</si>
  <si>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</si>
  <si>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</si>
  <si>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</si>
  <si>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</si>
  <si>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</si>
  <si>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</si>
  <si>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</si>
  <si>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</si>
  <si>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</si>
  <si>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</si>
  <si>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</si>
  <si>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</si>
  <si>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</si>
  <si>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</si>
  <si>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</si>
  <si>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</si>
  <si>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</si>
  <si>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</si>
  <si>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</si>
  <si>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</si>
  <si>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</si>
  <si>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</si>
  <si>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</si>
  <si>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</si>
  <si>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</si>
  <si>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</si>
  <si>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</si>
  <si>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</si>
  <si>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</si>
  <si>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</si>
  <si>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</si>
  <si>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</si>
  <si>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</si>
  <si>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</si>
  <si>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</si>
  <si>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</si>
  <si>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</si>
  <si>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</si>
  <si>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</si>
  <si>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</si>
  <si>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</si>
  <si>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</si>
  <si>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</si>
  <si>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</si>
  <si>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</si>
  <si>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</si>
  <si>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</si>
  <si>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</si>
  <si>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</si>
  <si>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</si>
  <si>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</si>
  <si>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</si>
  <si>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</si>
  <si>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</si>
  <si>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</si>
  <si>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</si>
  <si>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</si>
  <si>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</si>
  <si>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</si>
  <si>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</si>
  <si>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</si>
  <si>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</si>
  <si>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</si>
  <si>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</si>
  <si>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</si>
  <si>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</si>
  <si>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</si>
  <si>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</si>
  <si>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</si>
  <si>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</si>
  <si>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</si>
  <si>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</si>
  <si>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</si>
  <si>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</si>
  <si>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</si>
  <si>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</si>
  <si>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</si>
  <si>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</si>
  <si>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</si>
  <si>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</si>
  <si>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</si>
  <si>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</si>
  <si>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</si>
  <si>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</si>
  <si>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</si>
  <si>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</si>
  <si>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</si>
  <si>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</si>
  <si>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</si>
  <si>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</si>
  <si>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</si>
  <si>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</si>
  <si>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</si>
  <si>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</si>
  <si>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</si>
  <si>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</si>
  <si>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</si>
  <si>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</si>
  <si>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</si>
  <si>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</si>
  <si>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</si>
  <si>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</si>
  <si>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</si>
  <si>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</si>
  <si>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</si>
  <si>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</si>
  <si>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</si>
  <si>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</si>
  <si>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</si>
  <si>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</si>
  <si>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</si>
  <si>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</si>
  <si>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</si>
  <si>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</si>
  <si>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</si>
  <si>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</si>
  <si>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</si>
  <si>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</si>
  <si>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</si>
  <si>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</si>
  <si>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</si>
  <si>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</si>
  <si>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</si>
  <si>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</si>
  <si>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</si>
  <si>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</si>
  <si>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</si>
  <si>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</si>
  <si>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</si>
  <si>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</si>
  <si>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</si>
  <si>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</si>
  <si>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</si>
  <si>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</si>
  <si>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</si>
  <si>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</si>
  <si>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</si>
  <si>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</si>
  <si>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</si>
  <si>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</si>
  <si>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</si>
  <si>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</si>
  <si>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</si>
  <si>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</si>
  <si>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</si>
  <si>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</si>
  <si>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</si>
  <si>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</si>
  <si>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</si>
  <si>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</si>
  <si>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</si>
  <si>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</si>
  <si>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</si>
  <si>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</si>
  <si>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</si>
  <si>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</si>
  <si>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</si>
  <si>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</si>
  <si>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</si>
  <si>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</si>
  <si>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</si>
  <si>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</si>
  <si>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</si>
  <si>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</si>
  <si>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</si>
  <si>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</si>
  <si>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</si>
  <si>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</si>
  <si>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</si>
  <si>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</si>
  <si>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</si>
  <si>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</si>
  <si>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</si>
  <si>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</si>
  <si>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</si>
  <si>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</si>
  <si>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</si>
  <si>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</si>
  <si>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</si>
  <si>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</si>
  <si>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</si>
  <si>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</si>
  <si>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</si>
  <si>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</si>
  <si>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</si>
  <si>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</si>
  <si>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</si>
  <si>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</si>
  <si>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</si>
  <si>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</si>
  <si>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</si>
  <si>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</si>
  <si>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</si>
  <si>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</si>
  <si>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</si>
  <si>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</si>
  <si>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</si>
  <si>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</si>
  <si>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</si>
  <si>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</si>
  <si>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</si>
  <si>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</si>
  <si>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</si>
  <si>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</si>
  <si>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</si>
  <si>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</si>
  <si>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</si>
  <si>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</si>
  <si>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</si>
  <si>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</si>
  <si>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</si>
  <si>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</si>
  <si>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</si>
  <si>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</si>
  <si>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</si>
  <si>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</si>
  <si>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</si>
  <si>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</si>
  <si>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</si>
  <si>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</si>
  <si>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</si>
  <si>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</si>
  <si>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</si>
  <si>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</si>
  <si>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</si>
  <si>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</si>
  <si>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</si>
  <si>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</si>
  <si>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</si>
  <si>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</si>
  <si>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</si>
  <si>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</si>
  <si>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</si>
  <si>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</si>
  <si>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</si>
  <si>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</si>
  <si>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</si>
  <si>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</si>
  <si>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</si>
  <si>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</si>
  <si>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</si>
  <si>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</si>
  <si>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</si>
  <si>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</si>
  <si>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</si>
  <si>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</si>
  <si>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</si>
  <si>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</si>
  <si>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</si>
  <si>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</si>
  <si>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</si>
  <si>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</si>
  <si>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</si>
  <si>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</si>
  <si>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</si>
  <si>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</si>
  <si>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</si>
  <si>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</si>
  <si>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</si>
  <si>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</si>
  <si>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</si>
  <si>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</si>
  <si>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</si>
  <si>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</si>
  <si>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</si>
  <si>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</si>
  <si>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</si>
  <si>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</si>
  <si>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</si>
  <si>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</si>
  <si>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</si>
  <si>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</si>
  <si>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</si>
  <si>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</si>
  <si>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</si>
  <si>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</si>
  <si>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</si>
  <si>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</si>
  <si>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</si>
  <si>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</si>
  <si>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</si>
  <si>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</si>
  <si>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</si>
  <si>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</si>
  <si>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</si>
  <si>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</si>
  <si>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</si>
  <si>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</si>
  <si>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</si>
  <si>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</si>
  <si>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</si>
  <si>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</si>
  <si>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</si>
  <si>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</si>
  <si>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</si>
  <si>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</si>
  <si>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</si>
  <si>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</si>
  <si>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</si>
  <si>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</si>
  <si>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</si>
  <si>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</si>
  <si>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</si>
  <si>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</si>
  <si>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</si>
  <si>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</si>
  <si>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</si>
  <si>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</si>
  <si>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</si>
  <si>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</si>
  <si>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</si>
  <si>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</si>
  <si>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</si>
  <si>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</si>
  <si>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</si>
  <si>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</si>
  <si>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</si>
  <si>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</si>
  <si>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</si>
  <si>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</si>
  <si>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</si>
  <si>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</si>
  <si>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</si>
  <si>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</si>
  <si>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</si>
  <si>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</si>
  <si>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</si>
  <si>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</si>
  <si>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</si>
  <si>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</si>
  <si>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</si>
  <si>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</si>
  <si>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</si>
  <si>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</si>
  <si>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</si>
  <si>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</si>
  <si>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</si>
  <si>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</si>
  <si>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</si>
  <si>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</si>
  <si>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</si>
  <si>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</si>
  <si>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</si>
  <si>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</si>
  <si>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</si>
  <si>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</si>
  <si>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</si>
  <si>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</si>
  <si>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</si>
  <si>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</si>
  <si>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</si>
  <si>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</si>
  <si>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</si>
  <si>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</si>
  <si>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</si>
  <si>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</si>
  <si>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</si>
  <si>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</si>
  <si>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</si>
  <si>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</si>
  <si>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</si>
  <si>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</si>
  <si>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</si>
  <si>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</si>
  <si>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</si>
  <si>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</si>
  <si>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</si>
  <si>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</si>
  <si>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</si>
  <si>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</si>
  <si>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</si>
  <si>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</si>
  <si>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</si>
  <si>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</si>
  <si>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</si>
  <si>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</si>
  <si>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</si>
  <si>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</si>
  <si>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</si>
  <si>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</si>
  <si>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</si>
  <si>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</si>
  <si>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</si>
  <si>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</si>
  <si>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</si>
  <si>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</si>
  <si>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</si>
  <si>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</si>
  <si>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</si>
  <si>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</si>
  <si>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</si>
  <si>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</si>
  <si>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</si>
  <si>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</si>
  <si>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</si>
  <si>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</si>
  <si>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</si>
  <si>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</si>
  <si>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</si>
  <si>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</si>
  <si>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</si>
  <si>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</si>
  <si>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</si>
  <si>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</si>
  <si>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</si>
  <si>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</si>
  <si>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</si>
  <si>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</si>
  <si>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</si>
  <si>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</si>
  <si>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</si>
  <si>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</si>
  <si>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</si>
  <si>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</si>
  <si>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</si>
  <si>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</si>
  <si>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</si>
  <si>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</si>
  <si>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</si>
  <si>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</si>
  <si>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</si>
  <si>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</si>
  <si>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</si>
  <si>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</si>
  <si>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</si>
  <si>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</si>
  <si>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</si>
  <si>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</si>
  <si>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</si>
  <si>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</si>
  <si>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</si>
  <si>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</si>
  <si>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</si>
  <si>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</si>
  <si>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</si>
  <si>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</si>
  <si>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</si>
  <si>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</si>
  <si>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</si>
  <si>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</si>
  <si>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</si>
  <si>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</si>
  <si>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</si>
  <si>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</si>
  <si>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</si>
  <si>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</si>
  <si>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</si>
  <si>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</si>
  <si>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</si>
  <si>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</si>
  <si>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</si>
  <si>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</si>
  <si>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</si>
  <si>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</si>
  <si>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</si>
  <si>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</si>
  <si>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</si>
  <si>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</si>
  <si>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</si>
  <si>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</si>
  <si>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</si>
  <si>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</si>
  <si>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</si>
  <si>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</si>
  <si>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</si>
  <si>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</si>
  <si>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</si>
  <si>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</si>
  <si>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</si>
  <si>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</si>
  <si>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</si>
  <si>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</si>
  <si>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</si>
  <si>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</si>
  <si>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</si>
  <si>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</si>
  <si>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</si>
  <si>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</si>
  <si>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</si>
  <si>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</si>
  <si>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</si>
  <si>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</si>
  <si>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</si>
  <si>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</si>
  <si>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</si>
  <si>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</si>
  <si>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</si>
  <si>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</si>
  <si>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</si>
  <si>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</si>
  <si>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</si>
  <si>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</si>
  <si>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</si>
  <si>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</si>
  <si>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</si>
  <si>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</si>
  <si>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</si>
  <si>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</si>
  <si>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</si>
  <si>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</si>
  <si>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</si>
  <si>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</si>
  <si>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</si>
  <si>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</si>
  <si>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</si>
  <si>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</si>
  <si>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</si>
  <si>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</si>
  <si>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</si>
  <si>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</si>
  <si>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</si>
  <si>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</si>
  <si>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</si>
  <si>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</si>
  <si>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</si>
  <si>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</si>
  <si>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</si>
  <si>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</si>
  <si>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</si>
  <si>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</si>
  <si>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</si>
  <si>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</si>
  <si>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</si>
  <si>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</si>
  <si>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</si>
  <si>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</si>
  <si>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</si>
  <si>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</si>
  <si>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</si>
  <si>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</si>
  <si>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</si>
  <si>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</si>
  <si>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</si>
  <si>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</si>
  <si>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</si>
  <si>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</si>
  <si>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</si>
  <si>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</si>
  <si>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</si>
  <si>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</si>
  <si>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</si>
  <si>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</si>
  <si>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</si>
  <si>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</si>
  <si>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</si>
  <si>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</si>
  <si>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</si>
  <si>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</si>
  <si>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</si>
  <si>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</si>
  <si>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</si>
  <si>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</si>
  <si>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</si>
  <si>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</si>
  <si>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</si>
  <si>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</si>
  <si>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</si>
  <si>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</si>
  <si>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</si>
  <si>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</si>
  <si>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</si>
  <si>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</si>
  <si>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</si>
  <si>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</si>
  <si>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</si>
  <si>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</si>
  <si>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</si>
  <si>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</si>
  <si>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</si>
  <si>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</si>
  <si>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</si>
  <si>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</si>
  <si>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</si>
  <si>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</si>
  <si>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</si>
  <si>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</si>
  <si>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</si>
  <si>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</si>
  <si>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</si>
  <si>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</si>
  <si>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</si>
  <si>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</si>
  <si>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</si>
  <si>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</si>
  <si>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</si>
  <si>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</si>
  <si>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</si>
  <si>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</si>
  <si>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</si>
  <si>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</si>
  <si>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</si>
  <si>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</si>
  <si>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</si>
  <si>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</si>
  <si>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</si>
  <si>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</si>
  <si>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</si>
  <si>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</si>
  <si>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</si>
  <si>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</si>
  <si>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</si>
  <si>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</si>
  <si>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</si>
  <si>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</si>
  <si>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</si>
  <si>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</si>
  <si>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</si>
  <si>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</si>
  <si>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</si>
  <si>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</si>
  <si>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</si>
  <si>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</si>
  <si>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</si>
  <si>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</si>
  <si>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</si>
  <si>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</si>
  <si>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</si>
  <si>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</si>
  <si>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</si>
  <si>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</si>
  <si>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</si>
  <si>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</si>
  <si>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</si>
  <si>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</si>
  <si>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</si>
  <si>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</si>
  <si>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</si>
  <si>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</si>
  <si>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</si>
  <si>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</si>
  <si>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</si>
  <si>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</si>
  <si>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</si>
  <si>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</si>
  <si>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</si>
  <si>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</si>
  <si>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</si>
  <si>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</si>
  <si>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</si>
  <si>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</si>
  <si>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</si>
  <si>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</si>
  <si>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</si>
  <si>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</si>
  <si>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</si>
  <si>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</si>
  <si>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</si>
  <si>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</si>
  <si>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</si>
  <si>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</si>
  <si>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</si>
  <si>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</si>
  <si>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</si>
  <si>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</si>
  <si>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</si>
  <si>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</si>
  <si>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</si>
  <si>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</si>
  <si>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</si>
  <si>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</si>
  <si>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</si>
  <si>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</si>
  <si>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</si>
  <si>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</si>
  <si>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</si>
  <si>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</si>
  <si>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</si>
  <si>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</si>
  <si>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</si>
  <si>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</si>
  <si>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</si>
  <si>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</si>
  <si>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</si>
  <si>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</si>
  <si>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</si>
  <si>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</si>
  <si>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</si>
  <si>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</si>
  <si>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</si>
  <si>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</si>
  <si>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</si>
  <si>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</si>
  <si>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</si>
  <si>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</si>
  <si>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</si>
  <si>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</si>
  <si>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</si>
  <si>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</si>
  <si>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</si>
  <si>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</si>
  <si>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</si>
  <si>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</si>
  <si>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</si>
  <si>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</si>
  <si>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</si>
  <si>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</si>
  <si>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</si>
  <si>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</si>
  <si>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</si>
  <si>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</si>
  <si>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</si>
  <si>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</si>
  <si>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</si>
  <si>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</si>
  <si>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</si>
  <si>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</si>
  <si>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</si>
  <si>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</si>
  <si>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</si>
  <si>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</si>
  <si>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</si>
  <si>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</si>
  <si>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</si>
  <si>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</si>
  <si>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</si>
  <si>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</si>
  <si>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</si>
  <si>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</si>
  <si>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</si>
  <si>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</si>
  <si>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</si>
  <si>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</si>
  <si>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</si>
  <si>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</si>
  <si>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</si>
  <si>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</si>
  <si>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</si>
  <si>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</si>
  <si>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</si>
  <si>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</si>
  <si>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</si>
  <si>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</si>
  <si>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</si>
  <si>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</si>
  <si>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</si>
  <si>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</si>
  <si>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</si>
  <si>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</si>
  <si>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</si>
  <si>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</si>
  <si>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</si>
  <si>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</si>
  <si>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</si>
  <si>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</si>
  <si>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</si>
  <si>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</si>
  <si>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</si>
  <si>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</si>
  <si>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</si>
  <si>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</si>
  <si>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</si>
  <si>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</si>
  <si>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</si>
  <si>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</si>
  <si>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</si>
  <si>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</si>
  <si>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</si>
  <si>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</si>
  <si>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</si>
  <si>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</si>
  <si>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</si>
  <si>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</si>
  <si>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</si>
  <si>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</si>
  <si>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</si>
  <si>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</si>
  <si>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</si>
  <si>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</si>
  <si>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</si>
  <si>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</si>
  <si>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</si>
  <si>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</si>
  <si>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</si>
  <si>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</si>
  <si>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</si>
  <si>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</si>
  <si>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</si>
  <si>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</si>
  <si>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</si>
  <si>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</si>
  <si>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</si>
  <si>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</si>
  <si>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</si>
  <si>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</si>
  <si>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</si>
  <si>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</si>
  <si>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</si>
  <si>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</si>
  <si>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</si>
  <si>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</si>
  <si>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</si>
  <si>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</si>
  <si>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</si>
  <si>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</si>
  <si>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</si>
  <si>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</si>
  <si>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</si>
  <si>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</si>
  <si>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</si>
  <si>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</si>
  <si>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</si>
  <si>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</si>
  <si>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</si>
  <si>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</si>
  <si>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</si>
  <si>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</si>
  <si>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</si>
  <si>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</si>
  <si>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</si>
  <si>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</si>
  <si>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</si>
  <si>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</si>
  <si>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</si>
  <si>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</si>
  <si>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</si>
  <si>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</si>
  <si>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</si>
  <si>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</si>
  <si>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</si>
  <si>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</si>
  <si>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</si>
  <si>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</si>
  <si>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</si>
  <si>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</si>
  <si>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</si>
  <si>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</si>
  <si>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</si>
  <si>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</si>
  <si>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</si>
  <si>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</si>
  <si>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</si>
  <si>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</si>
  <si>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</si>
  <si>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</si>
  <si>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</si>
  <si>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</si>
  <si>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</si>
  <si>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</si>
  <si>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</si>
  <si>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</si>
  <si>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</si>
  <si>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</si>
  <si>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</si>
  <si>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</si>
  <si>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</si>
  <si>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</si>
  <si>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</si>
  <si>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</si>
  <si>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</si>
  <si>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</si>
  <si>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</si>
  <si>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</si>
  <si>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</si>
  <si>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</si>
  <si>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</si>
  <si>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</si>
  <si>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</si>
  <si>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</si>
  <si>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</si>
  <si>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</si>
  <si>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</si>
  <si>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</si>
  <si>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</si>
  <si>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</si>
  <si>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</si>
  <si>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</si>
  <si>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</si>
  <si>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</si>
  <si>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</si>
  <si>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</si>
  <si>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</si>
  <si>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</si>
  <si>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</si>
  <si>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</si>
  <si>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</si>
  <si>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</si>
  <si>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</si>
  <si>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</si>
  <si>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</si>
  <si>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</si>
  <si>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</si>
  <si>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</si>
  <si>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</si>
  <si>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</si>
  <si>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</si>
  <si>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</si>
  <si>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</si>
  <si>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</si>
  <si>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</si>
  <si>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</si>
  <si>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</si>
  <si>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</si>
  <si>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</si>
  <si>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</si>
  <si>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</si>
  <si>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</si>
  <si>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</si>
  <si>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</si>
  <si>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</si>
  <si>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</si>
  <si>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</si>
  <si>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</si>
  <si>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</si>
  <si>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</si>
  <si>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</si>
  <si>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</si>
  <si>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</si>
  <si>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</si>
  <si>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</si>
  <si>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</si>
  <si>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</si>
  <si>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</si>
  <si>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</si>
  <si>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</si>
  <si>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</si>
  <si>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</si>
  <si>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</si>
  <si>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</si>
  <si>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</si>
  <si>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</si>
  <si>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</si>
  <si>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</si>
  <si>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</si>
  <si>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</si>
  <si>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</si>
  <si>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</si>
  <si>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</si>
  <si>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</si>
  <si>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</si>
  <si>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</si>
  <si>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</si>
  <si>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</si>
  <si>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</si>
  <si>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</si>
  <si>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</si>
  <si>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</si>
  <si>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</si>
  <si>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</si>
  <si>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</si>
  <si>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</si>
  <si>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</si>
  <si>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</si>
  <si>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</si>
  <si>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</si>
  <si>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</si>
  <si>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</si>
  <si>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</si>
  <si>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</si>
  <si>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</si>
  <si>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</si>
  <si>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</si>
  <si>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</si>
  <si>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</si>
  <si>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</si>
  <si>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</si>
  <si>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</si>
  <si>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</si>
  <si>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</si>
  <si>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</si>
  <si>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</si>
  <si>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</si>
  <si>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</si>
  <si>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</si>
  <si>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</si>
  <si>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</si>
  <si>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</si>
  <si>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</si>
  <si>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</si>
  <si>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</si>
  <si>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</si>
  <si>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</si>
  <si>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</si>
  <si>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</si>
  <si>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</si>
  <si>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</si>
  <si>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</si>
  <si>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</si>
  <si>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</si>
  <si>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</si>
  <si>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</si>
  <si>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</si>
  <si>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</si>
  <si>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</si>
  <si>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</si>
  <si>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</si>
  <si>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</si>
  <si>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</si>
  <si>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</si>
  <si>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</si>
  <si>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</si>
  <si>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</si>
  <si>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</si>
  <si>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</si>
  <si>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</si>
  <si>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</si>
  <si>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</si>
  <si>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</si>
  <si>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</si>
  <si>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</si>
  <si>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</si>
  <si>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</si>
  <si>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</si>
  <si>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</si>
  <si>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</si>
  <si>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</si>
  <si>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</si>
  <si>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</si>
  <si>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</si>
  <si>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</si>
  <si>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</si>
  <si>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</si>
  <si>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</si>
  <si>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</si>
  <si>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</si>
  <si>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</si>
  <si>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</si>
  <si>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</si>
  <si>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</si>
  <si>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</si>
  <si>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</si>
  <si>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</si>
  <si>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</si>
  <si>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</si>
  <si>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</si>
  <si>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</si>
  <si>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</si>
  <si>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</si>
  <si>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</si>
  <si>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</si>
  <si>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</si>
  <si>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</si>
  <si>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</si>
  <si>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</si>
  <si>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</si>
  <si>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</si>
  <si>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</si>
  <si>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</si>
  <si>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</si>
  <si>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</si>
  <si>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</si>
  <si>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</si>
  <si>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</si>
  <si>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</si>
  <si>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</si>
  <si>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</si>
  <si>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</si>
  <si>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</si>
  <si>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</si>
  <si>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</si>
  <si>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</si>
  <si>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</si>
  <si>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</si>
  <si>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</si>
  <si>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</si>
  <si>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</si>
  <si>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</si>
  <si>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</si>
  <si>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</si>
  <si>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</si>
  <si>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</si>
  <si>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</si>
  <si>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</si>
  <si>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</si>
  <si>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</si>
  <si>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</si>
  <si>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</si>
  <si>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</si>
  <si>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</si>
  <si>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</si>
  <si>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</si>
  <si>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</si>
  <si>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</si>
  <si>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</si>
  <si>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</si>
  <si>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</si>
  <si>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</si>
  <si>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</si>
  <si>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</si>
  <si>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</si>
  <si>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</si>
  <si>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</si>
  <si>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</si>
  <si>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</si>
  <si>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</si>
  <si>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</si>
  <si>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</si>
  <si>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</si>
  <si>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</si>
  <si>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</si>
  <si>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</si>
  <si>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</si>
  <si>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</si>
  <si>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</si>
  <si>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</si>
  <si>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</si>
  <si>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</si>
  <si>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</si>
  <si>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</si>
  <si>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</si>
  <si>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</si>
  <si>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</si>
  <si>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</si>
  <si>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</si>
  <si>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</si>
  <si>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</si>
  <si>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</si>
  <si>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</si>
  <si>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</si>
  <si>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</si>
  <si>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</si>
  <si>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</si>
  <si>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</si>
  <si>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</si>
  <si>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</si>
  <si>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</si>
  <si>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</si>
  <si>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</si>
  <si>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</si>
  <si>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</si>
  <si>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</si>
  <si>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</si>
  <si>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</si>
  <si>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</si>
  <si>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</si>
  <si>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</si>
  <si>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</si>
  <si>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</si>
  <si>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</si>
  <si>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</si>
  <si>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</si>
  <si>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</si>
  <si>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</si>
  <si>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</si>
  <si>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</si>
  <si>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</si>
  <si>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</si>
  <si>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</si>
  <si>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</si>
  <si>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</si>
  <si>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</si>
  <si>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</si>
  <si>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</si>
  <si>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</si>
  <si>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</si>
  <si>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</si>
  <si>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</si>
  <si>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</si>
  <si>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</si>
  <si>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</si>
  <si>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</si>
  <si>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</si>
  <si>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</si>
  <si>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</si>
  <si>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</si>
  <si>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</si>
  <si>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</si>
  <si>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</si>
  <si>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</si>
  <si>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</si>
  <si>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</si>
  <si>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</si>
  <si>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</si>
  <si>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</si>
  <si>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</si>
  <si>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</si>
  <si>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</si>
  <si>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</si>
  <si>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</si>
  <si>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</si>
  <si>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</si>
  <si>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</si>
  <si>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</si>
  <si>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</si>
  <si>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</si>
  <si>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</si>
  <si>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</si>
  <si>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</si>
  <si>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</si>
  <si>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</si>
  <si>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</si>
  <si>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</si>
  <si>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</si>
  <si>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</si>
  <si>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</si>
  <si>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</si>
  <si>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</si>
  <si>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</si>
  <si>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</si>
  <si>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</si>
  <si>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</si>
  <si>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</si>
  <si>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</si>
  <si>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</si>
  <si>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</si>
  <si>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</si>
  <si>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</si>
  <si>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</si>
  <si>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</si>
  <si>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</si>
  <si>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</si>
  <si>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</si>
  <si>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</si>
  <si>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</si>
  <si>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</si>
  <si>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</si>
  <si>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</si>
  <si>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</si>
  <si>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</si>
  <si>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</si>
  <si>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</si>
  <si>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</si>
  <si>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</si>
  <si>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</si>
  <si>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</si>
  <si>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</si>
  <si>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</si>
  <si>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</si>
  <si>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</si>
  <si>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</si>
  <si>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</si>
  <si>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</si>
  <si>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</si>
  <si>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</si>
  <si>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</si>
  <si>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</si>
  <si>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</si>
  <si>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</si>
  <si>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</si>
  <si>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</si>
  <si>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</si>
  <si>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</si>
  <si>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</si>
  <si>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</si>
  <si>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</si>
  <si>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</si>
  <si>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</si>
  <si>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</si>
  <si>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</si>
  <si>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</si>
  <si>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</si>
  <si>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</si>
  <si>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</si>
  <si>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</si>
  <si>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</si>
  <si>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</si>
  <si>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</si>
  <si>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</si>
  <si>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</si>
  <si>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</si>
  <si>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</si>
  <si>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</si>
  <si>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</si>
  <si>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</si>
  <si>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</si>
  <si>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</si>
  <si>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</si>
  <si>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</si>
  <si>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</si>
  <si>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</si>
  <si>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</si>
  <si>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</si>
  <si>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</si>
  <si>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</si>
  <si>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</si>
  <si>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</si>
  <si>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</si>
  <si>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</si>
  <si>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</si>
  <si>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</si>
  <si>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</si>
  <si>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</si>
  <si>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</si>
  <si>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</si>
  <si>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</si>
  <si>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</si>
  <si>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</si>
  <si>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</si>
  <si>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</si>
  <si>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</si>
  <si>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</si>
  <si>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</si>
  <si>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</si>
  <si>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</si>
  <si>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</si>
  <si>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</si>
  <si>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</si>
  <si>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</si>
  <si>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</si>
  <si>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</si>
  <si>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</si>
  <si>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</si>
  <si>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</si>
  <si>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</si>
  <si>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</si>
  <si>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</si>
  <si>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</si>
  <si>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</si>
  <si>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</si>
  <si>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</si>
  <si>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</si>
  <si>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</si>
  <si>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</si>
  <si>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</si>
  <si>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</si>
  <si>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</si>
  <si>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</si>
  <si>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</si>
  <si>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</si>
  <si>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</si>
  <si>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</si>
  <si>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</si>
  <si>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</si>
  <si>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</si>
  <si>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</si>
  <si>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</si>
  <si>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</si>
  <si>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</si>
  <si>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</si>
  <si>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</si>
  <si>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</si>
  <si>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</si>
  <si>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</si>
  <si>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</si>
  <si>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</si>
  <si>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</si>
  <si>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</si>
  <si>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</si>
  <si>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</si>
  <si>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</si>
  <si>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</si>
  <si>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</si>
  <si>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</si>
  <si>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</si>
  <si>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</si>
  <si>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</si>
  <si>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</si>
  <si>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</si>
  <si>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</si>
  <si>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</si>
  <si>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</si>
  <si>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</si>
  <si>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</si>
  <si>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</si>
  <si>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</si>
  <si>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</si>
  <si>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</si>
  <si>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</si>
  <si>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</si>
  <si>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</si>
  <si>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</si>
  <si>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</si>
  <si>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</si>
  <si>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</si>
  <si>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</si>
  <si>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</si>
  <si>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</si>
  <si>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</si>
  <si>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</si>
  <si>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</si>
  <si>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</si>
  <si>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</si>
  <si>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</si>
  <si>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</si>
  <si>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</si>
  <si>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</si>
  <si>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</si>
  <si>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</si>
  <si>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</si>
  <si>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</si>
  <si>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</si>
  <si>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</si>
  <si>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</si>
  <si>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</si>
  <si>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</si>
  <si>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</si>
  <si>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</si>
  <si>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</si>
  <si>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</si>
  <si>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</si>
  <si>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</si>
  <si>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</si>
  <si>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</si>
  <si>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</si>
  <si>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</si>
  <si>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</si>
  <si>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</si>
  <si>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</si>
  <si>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</si>
  <si>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</si>
  <si>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</si>
  <si>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</si>
  <si>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</si>
  <si>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</si>
  <si>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</si>
  <si>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</si>
  <si>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</si>
  <si>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</si>
  <si>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</si>
  <si>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</si>
  <si>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</si>
  <si>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</si>
  <si>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</si>
  <si>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</si>
  <si>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</si>
  <si>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</si>
  <si>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</si>
  <si>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</si>
  <si>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</si>
  <si>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</si>
  <si>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</si>
  <si>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</si>
  <si>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</si>
  <si>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</si>
  <si>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</si>
  <si>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</si>
  <si>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</si>
  <si>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</si>
  <si>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</si>
  <si>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</si>
  <si>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</si>
  <si>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</si>
  <si>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</si>
  <si>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</si>
  <si>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</si>
  <si>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</si>
  <si>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</si>
  <si>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</si>
  <si>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</si>
  <si>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</si>
  <si>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</si>
  <si>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</si>
  <si>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</si>
  <si>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</si>
  <si>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</si>
  <si>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</si>
  <si>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</si>
  <si>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</si>
  <si>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</si>
  <si>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</si>
  <si>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</si>
  <si>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</si>
  <si>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</si>
  <si>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</si>
  <si>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</si>
  <si>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</si>
  <si>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</si>
  <si>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</si>
  <si>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</si>
  <si>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</si>
  <si>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</si>
  <si>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</si>
  <si>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</si>
  <si>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</si>
  <si>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</si>
  <si>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</si>
  <si>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</si>
  <si>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</si>
  <si>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</si>
  <si>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</si>
  <si>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</si>
  <si>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</si>
  <si>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</si>
  <si>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</si>
  <si>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</si>
  <si>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</si>
  <si>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</si>
  <si>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</si>
  <si>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</si>
  <si>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</si>
  <si>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</si>
  <si>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</si>
  <si>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</si>
  <si>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</si>
  <si>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</si>
  <si>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</si>
  <si>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</si>
  <si>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</si>
  <si>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</si>
  <si>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</si>
  <si>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</si>
  <si>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</si>
  <si>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</si>
  <si>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</si>
  <si>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</si>
  <si>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</si>
  <si>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</si>
  <si>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</si>
  <si>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</si>
  <si>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</si>
  <si>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</si>
  <si>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</si>
  <si>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</si>
  <si>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</si>
  <si>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</si>
  <si>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</si>
  <si>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</si>
  <si>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</si>
  <si>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</si>
  <si>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</si>
  <si>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</si>
  <si>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</si>
  <si>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</si>
  <si>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</si>
  <si>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</si>
  <si>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</si>
  <si>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</si>
  <si>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</si>
  <si>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</si>
  <si>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</si>
  <si>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</si>
  <si>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</si>
  <si>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</si>
  <si>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</si>
  <si>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</si>
  <si>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</si>
  <si>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</si>
  <si>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</si>
  <si>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</si>
  <si>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</si>
  <si>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</si>
  <si>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</si>
  <si>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</si>
  <si>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</si>
  <si>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</si>
  <si>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</si>
  <si>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</si>
  <si>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</si>
  <si>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</si>
  <si>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</si>
  <si>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</si>
  <si>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</si>
  <si>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</si>
  <si>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</si>
  <si>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</si>
  <si>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</si>
  <si>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</si>
  <si>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</si>
  <si>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</si>
  <si>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</si>
  <si>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</si>
  <si>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</si>
  <si>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</si>
  <si>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</si>
  <si>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</si>
  <si>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</si>
  <si>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</si>
  <si>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</si>
  <si>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</si>
  <si>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</si>
  <si>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</si>
  <si>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</si>
  <si>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</si>
  <si>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</si>
  <si>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</si>
  <si>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</si>
  <si>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</si>
  <si>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</si>
  <si>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</si>
  <si>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</si>
  <si>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</si>
  <si>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</si>
  <si>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</si>
  <si>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</si>
  <si>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</si>
  <si>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</si>
  <si>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</si>
  <si>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</si>
  <si>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</si>
  <si>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</si>
  <si>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</si>
  <si>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</si>
  <si>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</si>
  <si>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</si>
  <si>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</si>
  <si>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</si>
  <si>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</si>
  <si>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</si>
  <si>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</si>
  <si>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</si>
  <si>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</si>
  <si>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</si>
  <si>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</si>
  <si>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</si>
  <si>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</si>
  <si>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</si>
  <si>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</si>
  <si>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</si>
  <si>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</si>
  <si>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</si>
  <si>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</si>
  <si>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</si>
  <si>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</si>
  <si>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</si>
  <si>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</si>
  <si>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</si>
  <si>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</si>
  <si>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</si>
  <si>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</si>
  <si>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</si>
  <si>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</si>
  <si>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</si>
  <si>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</si>
  <si>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</si>
  <si>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</si>
  <si>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</si>
  <si>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</si>
  <si>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</si>
  <si>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</si>
  <si>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</si>
  <si>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</si>
  <si>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</si>
  <si>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</si>
  <si>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</si>
  <si>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</si>
  <si>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</si>
  <si>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</si>
  <si>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</si>
  <si>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</si>
  <si>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</si>
  <si>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</si>
  <si>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</si>
  <si>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</si>
  <si>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</si>
  <si>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</si>
  <si>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</si>
  <si>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</si>
  <si>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</si>
  <si>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</si>
  <si>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</si>
  <si>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</si>
  <si>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</si>
  <si>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</si>
  <si>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</si>
  <si>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</si>
  <si>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</si>
  <si>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</si>
  <si>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</si>
  <si>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</si>
  <si>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</si>
  <si>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</si>
  <si>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</si>
  <si>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</si>
  <si>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</si>
  <si>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</si>
  <si>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</si>
  <si>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</si>
  <si>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</si>
  <si>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</si>
  <si>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</si>
  <si>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</si>
  <si>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</si>
  <si>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</si>
  <si>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</si>
  <si>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</si>
  <si>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</si>
  <si>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</si>
  <si>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</si>
  <si>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</si>
  <si>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</si>
  <si>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</si>
  <si>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</si>
  <si>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</si>
  <si>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</si>
  <si>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</si>
  <si>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</si>
  <si>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</si>
  <si>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</si>
  <si>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</si>
  <si>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</si>
  <si>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</si>
  <si>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</si>
  <si>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</si>
  <si>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</si>
  <si>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</si>
  <si>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</si>
  <si>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</si>
  <si>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</si>
  <si>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</si>
  <si>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</si>
  <si>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</si>
  <si>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</si>
  <si>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</si>
  <si>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</si>
  <si>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</si>
  <si>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</si>
  <si>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</si>
  <si>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</si>
  <si>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</si>
  <si>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</si>
  <si>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</si>
  <si>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</si>
  <si>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</si>
  <si>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</si>
  <si>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</si>
  <si>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</si>
  <si>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</si>
  <si>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</si>
  <si>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</si>
  <si>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</si>
  <si>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</si>
  <si>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</si>
  <si>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</si>
  <si>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</si>
  <si>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</si>
  <si>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</si>
  <si>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</si>
  <si>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</si>
  <si>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</si>
  <si>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</si>
  <si>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</si>
  <si>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</si>
  <si>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</si>
  <si>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</si>
  <si>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</si>
  <si>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</si>
  <si>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</si>
  <si>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</si>
  <si>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</si>
  <si>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</si>
  <si>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</si>
  <si>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</si>
  <si>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</si>
  <si>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</si>
  <si>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</si>
  <si>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</si>
  <si>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</si>
  <si>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</si>
  <si>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</si>
  <si>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</si>
  <si>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</si>
  <si>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</si>
  <si>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</si>
  <si>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</si>
  <si>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</si>
  <si>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</si>
  <si>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</si>
  <si>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</si>
  <si>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</si>
  <si>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</si>
  <si>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</si>
  <si>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</si>
  <si>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</si>
  <si>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</si>
  <si>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</si>
  <si>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</si>
  <si>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</si>
  <si>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</si>
  <si>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</si>
  <si>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</si>
  <si>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</si>
  <si>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</si>
  <si>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</si>
  <si>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</si>
  <si>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</si>
  <si>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</si>
  <si>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</si>
  <si>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</si>
  <si>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</si>
  <si>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</si>
  <si>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</si>
  <si>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</si>
  <si>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</si>
  <si>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</si>
  <si>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</si>
  <si>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</si>
  <si>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</si>
  <si>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</si>
  <si>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</si>
  <si>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</si>
  <si>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</si>
  <si>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</si>
  <si>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</si>
  <si>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</si>
  <si>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</si>
  <si>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</si>
  <si>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</si>
  <si>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</si>
  <si>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</si>
  <si>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</si>
  <si>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</si>
  <si>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</si>
  <si>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</si>
  <si>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</si>
  <si>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</si>
  <si>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</si>
  <si>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</si>
  <si>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</si>
  <si>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</si>
  <si>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</si>
  <si>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</si>
  <si>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</si>
  <si>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</si>
  <si>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</si>
  <si>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</si>
  <si>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</si>
  <si>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</si>
  <si>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</si>
  <si>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</si>
  <si>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</si>
  <si>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</si>
  <si>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</si>
  <si>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</si>
  <si>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</si>
  <si>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</si>
  <si>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</si>
  <si>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</si>
  <si>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</si>
  <si>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</si>
  <si>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</si>
  <si>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</si>
  <si>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</si>
  <si>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</si>
  <si>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</si>
  <si>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</si>
  <si>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</si>
  <si>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</si>
  <si>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</si>
  <si>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</si>
  <si>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</si>
  <si>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</si>
  <si>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</si>
  <si>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</si>
  <si>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</si>
  <si>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</si>
  <si>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</si>
  <si>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</si>
  <si>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</si>
  <si>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</si>
  <si>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</si>
  <si>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</si>
  <si>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</si>
  <si>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</si>
  <si>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</si>
  <si>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</si>
  <si>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</si>
  <si>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</si>
  <si>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</si>
  <si>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</si>
  <si>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</si>
  <si>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</si>
  <si>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</si>
  <si>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</si>
  <si>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</si>
  <si>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</si>
  <si>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</si>
  <si>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</si>
  <si>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</si>
  <si>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</si>
  <si>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</si>
  <si>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</si>
  <si>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</si>
  <si>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</si>
  <si>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</si>
  <si>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</si>
  <si>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</si>
  <si>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</si>
  <si>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</si>
  <si>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</si>
  <si>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</si>
  <si>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</si>
  <si>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</si>
  <si>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</si>
  <si>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</si>
  <si>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</si>
  <si>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</si>
  <si>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</si>
  <si>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</si>
  <si>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</si>
  <si>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</si>
  <si>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</si>
  <si>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</si>
  <si>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</si>
  <si>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</si>
  <si>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</si>
  <si>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</si>
  <si>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</si>
  <si>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</si>
  <si>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</si>
  <si>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</si>
  <si>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</si>
  <si>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</si>
  <si>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</si>
  <si>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</si>
  <si>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</si>
  <si>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</si>
  <si>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</si>
  <si>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</si>
  <si>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</si>
  <si>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</si>
  <si>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</si>
  <si>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</si>
  <si>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</si>
  <si>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</si>
  <si>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</si>
  <si>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</si>
  <si>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</si>
  <si>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</si>
  <si>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</si>
  <si>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</si>
  <si>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</si>
  <si>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</si>
  <si>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</si>
  <si>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</si>
  <si>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</si>
  <si>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</si>
  <si>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</si>
  <si>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</si>
  <si>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</si>
  <si>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</si>
  <si>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</si>
  <si>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</si>
  <si>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</si>
  <si>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</si>
  <si>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</si>
  <si>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</si>
  <si>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</si>
  <si>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</si>
  <si>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</si>
  <si>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</si>
  <si>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</si>
  <si>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</si>
  <si>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</si>
  <si>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</si>
  <si>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</si>
  <si>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</si>
  <si>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</si>
  <si>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</si>
  <si>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</si>
  <si>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</si>
  <si>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</si>
  <si>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</si>
  <si>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</si>
  <si>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</si>
  <si>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</si>
  <si>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</si>
  <si>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</si>
  <si>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</si>
  <si>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</si>
  <si>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</si>
  <si>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</si>
  <si>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</si>
  <si>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</si>
  <si>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</si>
  <si>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</si>
  <si>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</si>
  <si>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</si>
  <si>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</si>
  <si>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</si>
  <si>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</si>
  <si>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</si>
  <si>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</si>
  <si>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</si>
  <si>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</si>
  <si>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</si>
  <si>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</si>
  <si>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</si>
  <si>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</si>
  <si>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</si>
  <si>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</si>
  <si>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</si>
  <si>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</si>
  <si>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</si>
  <si>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</si>
  <si>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</si>
  <si>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</si>
  <si>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</si>
  <si>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</si>
  <si>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</si>
  <si>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</si>
  <si>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Vršac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</si>
</sst>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477</c:v>
                </c:pt>
                <c:pt idx="1">
                  <c:v>589</c:v>
                </c:pt>
                <c:pt idx="2">
                  <c:v>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534</c:v>
                </c:pt>
                <c:pt idx="1">
                  <c:v>643</c:v>
                </c:pt>
                <c:pt idx="2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816"/>
        <c:axId val="191877504"/>
      </c:barChart>
      <c:catAx>
        <c:axId val="19168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877504"/>
        <c:crosses val="autoZero"/>
        <c:auto val="1"/>
        <c:lblAlgn val="ctr"/>
        <c:lblOffset val="100"/>
        <c:noMultiLvlLbl val="0"/>
      </c:catAx>
      <c:valAx>
        <c:axId val="19187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8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3408</c:v>
                </c:pt>
                <c:pt idx="1">
                  <c:v>3138</c:v>
                </c:pt>
                <c:pt idx="2">
                  <c:v>2983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12192"/>
        <c:axId val="200713728"/>
      </c:barChart>
      <c:catAx>
        <c:axId val="20071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728"/>
        <c:crosses val="autoZero"/>
        <c:auto val="1"/>
        <c:lblAlgn val="ctr"/>
        <c:lblOffset val="100"/>
        <c:noMultiLvlLbl val="0"/>
      </c:catAx>
      <c:valAx>
        <c:axId val="20071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2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36</c:v>
                </c:pt>
                <c:pt idx="1">
                  <c:v>70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976"/>
        <c:axId val="200914048"/>
      </c:barChart>
      <c:catAx>
        <c:axId val="200734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4048"/>
        <c:crosses val="autoZero"/>
        <c:auto val="1"/>
        <c:lblAlgn val="ctr"/>
        <c:lblOffset val="100"/>
        <c:noMultiLvlLbl val="0"/>
      </c:catAx>
      <c:valAx>
        <c:axId val="2009140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9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79</c:v>
                </c:pt>
                <c:pt idx="1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792"/>
        <c:axId val="201091328"/>
      </c:barChart>
      <c:catAx>
        <c:axId val="2010897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1328"/>
        <c:crosses val="autoZero"/>
        <c:auto val="1"/>
        <c:lblAlgn val="ctr"/>
        <c:lblOffset val="100"/>
        <c:noMultiLvlLbl val="0"/>
      </c:catAx>
      <c:valAx>
        <c:axId val="2010913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16337</c:v>
                </c:pt>
                <c:pt idx="1">
                  <c:v>16597</c:v>
                </c:pt>
                <c:pt idx="2">
                  <c:v>18175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3264"/>
        <c:axId val="201602176"/>
      </c:barChart>
      <c:catAx>
        <c:axId val="20124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2176"/>
        <c:crosses val="autoZero"/>
        <c:auto val="1"/>
        <c:lblAlgn val="ctr"/>
        <c:lblOffset val="100"/>
        <c:noMultiLvlLbl val="0"/>
      </c:catAx>
      <c:valAx>
        <c:axId val="20160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3264"/>
        <c:crosses val="autoZero"/>
        <c:crossBetween val="between"/>
        <c:majorUnit val="4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17.776510081839525</c:v>
                </c:pt>
                <c:pt idx="1">
                  <c:v>59.374245781863657</c:v>
                </c:pt>
                <c:pt idx="2">
                  <c:v>22.849244136296818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43</c:v>
                </c:pt>
                <c:pt idx="1">
                  <c:v>49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952"/>
        <c:axId val="202418048"/>
      </c:barChart>
      <c:catAx>
        <c:axId val="2023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8048"/>
        <c:crosses val="autoZero"/>
        <c:auto val="1"/>
        <c:lblAlgn val="ctr"/>
        <c:lblOffset val="100"/>
        <c:noMultiLvlLbl val="0"/>
      </c:catAx>
      <c:valAx>
        <c:axId val="202418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2800"/>
        <c:axId val="285374336"/>
      </c:barChart>
      <c:catAx>
        <c:axId val="28537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74336"/>
        <c:crosses val="autoZero"/>
        <c:auto val="1"/>
        <c:lblAlgn val="ctr"/>
        <c:lblOffset val="100"/>
        <c:noMultiLvlLbl val="0"/>
      </c:catAx>
      <c:valAx>
        <c:axId val="285374336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280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107.5</c:v>
                </c:pt>
                <c:pt idx="1">
                  <c:v>106.6</c:v>
                </c:pt>
                <c:pt idx="2">
                  <c:v>93.3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105.2</c:v>
                </c:pt>
                <c:pt idx="1">
                  <c:v>112</c:v>
                </c:pt>
                <c:pt idx="2">
                  <c:v>121.7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2587008"/>
        <c:axId val="462591872"/>
      </c:barChart>
      <c:catAx>
        <c:axId val="462587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2591872"/>
        <c:crosses val="autoZero"/>
        <c:auto val="1"/>
        <c:lblAlgn val="ctr"/>
        <c:lblOffset val="100"/>
        <c:noMultiLvlLbl val="0"/>
      </c:catAx>
      <c:valAx>
        <c:axId val="462591872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258700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1123</c:v>
                </c:pt>
                <c:pt idx="1">
                  <c:v>978</c:v>
                </c:pt>
                <c:pt idx="2">
                  <c:v>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3094912"/>
        <c:axId val="463096832"/>
      </c:barChart>
      <c:catAx>
        <c:axId val="46309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096832"/>
        <c:crosses val="autoZero"/>
        <c:auto val="1"/>
        <c:lblAlgn val="ctr"/>
        <c:lblOffset val="100"/>
        <c:noMultiLvlLbl val="0"/>
      </c:catAx>
      <c:valAx>
        <c:axId val="463096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094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23</c:v>
                </c:pt>
                <c:pt idx="1">
                  <c:v>59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28</c:v>
                </c:pt>
                <c:pt idx="1">
                  <c:v>59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4646912"/>
        <c:axId val="464648448"/>
      </c:barChart>
      <c:catAx>
        <c:axId val="46464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648448"/>
        <c:crosses val="autoZero"/>
        <c:auto val="1"/>
        <c:lblAlgn val="ctr"/>
        <c:lblOffset val="100"/>
        <c:noMultiLvlLbl val="0"/>
      </c:catAx>
      <c:valAx>
        <c:axId val="46464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4646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163</c:v>
                </c:pt>
                <c:pt idx="1">
                  <c:v>228</c:v>
                </c:pt>
                <c:pt idx="2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77</c:v>
                </c:pt>
                <c:pt idx="1">
                  <c:v>112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656"/>
        <c:axId val="192392192"/>
      </c:barChart>
      <c:catAx>
        <c:axId val="19239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2192"/>
        <c:crosses val="autoZero"/>
        <c:auto val="1"/>
        <c:lblAlgn val="ctr"/>
        <c:lblOffset val="100"/>
        <c:noMultiLvlLbl val="0"/>
      </c:catAx>
      <c:valAx>
        <c:axId val="192392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148</c:v>
                </c:pt>
                <c:pt idx="1">
                  <c:v>139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153</c:v>
                </c:pt>
                <c:pt idx="1">
                  <c:v>151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5390976"/>
        <c:axId val="465528704"/>
      </c:barChart>
      <c:catAx>
        <c:axId val="46539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528704"/>
        <c:crosses val="autoZero"/>
        <c:auto val="1"/>
        <c:lblAlgn val="ctr"/>
        <c:lblOffset val="100"/>
        <c:noMultiLvlLbl val="0"/>
      </c:catAx>
      <c:valAx>
        <c:axId val="465528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53909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2.2423590846260177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2.4047216797946334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2.4705443535116398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2.6153542356890536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2.3476753625732276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2.5210084033613445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2.7623582069903683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3.223116923009413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3.5917238958246487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3.8594027689404746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3.2538341707440153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3.4271672115321326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3.8901200166750778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4.4737477236325338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3.8374618777014722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2.2094477477675145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1.64776093204906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1.0794918489589047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8474496"/>
        <c:axId val="468509056"/>
      </c:barChart>
      <c:catAx>
        <c:axId val="4684744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68509056"/>
        <c:crosses val="autoZero"/>
        <c:auto val="1"/>
        <c:lblAlgn val="ctr"/>
        <c:lblOffset val="100"/>
        <c:noMultiLvlLbl val="0"/>
      </c:catAx>
      <c:valAx>
        <c:axId val="468509056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684744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2.4200803036619347</c:v>
                </c:pt>
                <c:pt idx="1">
                  <c:v>2.3915571450512321</c:v>
                </c:pt>
                <c:pt idx="2">
                  <c:v>2.6153542356890536</c:v>
                </c:pt>
                <c:pt idx="3">
                  <c:v>2.6745946420343594</c:v>
                </c:pt>
                <c:pt idx="4">
                  <c:v>2.545143383724247</c:v>
                </c:pt>
                <c:pt idx="5">
                  <c:v>2.7426114048752659</c:v>
                </c:pt>
                <c:pt idx="6">
                  <c:v>2.8654803958136781</c:v>
                </c:pt>
                <c:pt idx="7">
                  <c:v>3.1858174079031092</c:v>
                </c:pt>
                <c:pt idx="8">
                  <c:v>3.6114706979397502</c:v>
                </c:pt>
                <c:pt idx="9">
                  <c:v>3.6421879456743538</c:v>
                </c:pt>
                <c:pt idx="10">
                  <c:v>3.2362814577528138</c:v>
                </c:pt>
                <c:pt idx="11">
                  <c:v>3.1485178927968054</c:v>
                </c:pt>
                <c:pt idx="12">
                  <c:v>3.4622726375145358</c:v>
                </c:pt>
                <c:pt idx="13">
                  <c:v>3.6531583912938546</c:v>
                </c:pt>
                <c:pt idx="14">
                  <c:v>2.9971257432476905</c:v>
                </c:pt>
                <c:pt idx="15">
                  <c:v>1.4524870000219408</c:v>
                </c:pt>
                <c:pt idx="16">
                  <c:v>0.98953419487899597</c:v>
                </c:pt>
                <c:pt idx="17">
                  <c:v>0.50902867674484942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8970112"/>
        <c:axId val="469312256"/>
      </c:barChart>
      <c:catAx>
        <c:axId val="4689701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69312256"/>
        <c:crosses val="autoZero"/>
        <c:auto val="1"/>
        <c:lblAlgn val="ctr"/>
        <c:lblOffset val="100"/>
        <c:noMultiLvlLbl val="0"/>
      </c:catAx>
      <c:valAx>
        <c:axId val="46931225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897011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0.59485767661373579</c:v>
                </c:pt>
                <c:pt idx="1">
                  <c:v>0.56719965427830588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1.7796568506956392</c:v>
                </c:pt>
                <c:pt idx="1">
                  <c:v>1.0317631806395853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7.3201907477508472</c:v>
                </c:pt>
                <c:pt idx="1">
                  <c:v>5.0345721694036305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20.21532864657588</c:v>
                </c:pt>
                <c:pt idx="1">
                  <c:v>17.92350907519447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49.402684233813481</c:v>
                </c:pt>
                <c:pt idx="1">
                  <c:v>57.249351771823683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6.8629860872130175</c:v>
                </c:pt>
                <c:pt idx="1">
                  <c:v>5.2344425237683661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13.824295757337399</c:v>
                </c:pt>
                <c:pt idx="1">
                  <c:v>12.959161624891962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4415488"/>
        <c:axId val="474417024"/>
      </c:barChart>
      <c:catAx>
        <c:axId val="47441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4417024"/>
        <c:crosses val="autoZero"/>
        <c:auto val="1"/>
        <c:lblAlgn val="ctr"/>
        <c:lblOffset val="100"/>
        <c:noMultiLvlLbl val="0"/>
      </c:catAx>
      <c:valAx>
        <c:axId val="474417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44154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26.213067204168922</c:v>
                </c:pt>
                <c:pt idx="1">
                  <c:v>23.082324978392393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29.172607049800899</c:v>
                </c:pt>
                <c:pt idx="1">
                  <c:v>33.065038893690577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43.965390098815199</c:v>
                </c:pt>
                <c:pt idx="1">
                  <c:v>43.23141745894555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0.64893564721498453</c:v>
                </c:pt>
                <c:pt idx="1">
                  <c:v>0.62121866897147804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7033984"/>
        <c:axId val="477035520"/>
      </c:barChart>
      <c:catAx>
        <c:axId val="477033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7035520"/>
        <c:crosses val="autoZero"/>
        <c:auto val="1"/>
        <c:lblAlgn val="ctr"/>
        <c:lblOffset val="100"/>
        <c:noMultiLvlLbl val="0"/>
      </c:catAx>
      <c:valAx>
        <c:axId val="477035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7033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31</c:v>
                </c:pt>
                <c:pt idx="3">
                  <c:v>42</c:v>
                </c:pt>
                <c:pt idx="4">
                  <c:v>55</c:v>
                </c:pt>
                <c:pt idx="5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24</c:v>
                </c:pt>
                <c:pt idx="3">
                  <c:v>45</c:v>
                </c:pt>
                <c:pt idx="4">
                  <c:v>35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78761344"/>
        <c:axId val="478788608"/>
      </c:barChart>
      <c:catAx>
        <c:axId val="478761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788608"/>
        <c:crosses val="autoZero"/>
        <c:auto val="1"/>
        <c:lblAlgn val="ctr"/>
        <c:lblOffset val="100"/>
        <c:noMultiLvlLbl val="0"/>
      </c:catAx>
      <c:valAx>
        <c:axId val="4787886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761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1.18</c:v>
                </c:pt>
                <c:pt idx="1">
                  <c:v>0.69</c:v>
                </c:pt>
                <c:pt idx="3">
                  <c:v>0.63</c:v>
                </c:pt>
                <c:pt idx="4">
                  <c:v>1.68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79537024"/>
        <c:axId val="479538560"/>
      </c:barChart>
      <c:catAx>
        <c:axId val="47953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9538560"/>
        <c:crosses val="autoZero"/>
        <c:auto val="1"/>
        <c:lblAlgn val="ctr"/>
        <c:lblOffset val="100"/>
        <c:noMultiLvlLbl val="0"/>
      </c:catAx>
      <c:valAx>
        <c:axId val="47953856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953702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10.526315789473683</c:v>
                </c:pt>
                <c:pt idx="1">
                  <c:v>60.809443507588533</c:v>
                </c:pt>
                <c:pt idx="2">
                  <c:v>15.376106194690264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89.473684210526315</c:v>
                </c:pt>
                <c:pt idx="1">
                  <c:v>39.190556492411467</c:v>
                </c:pt>
                <c:pt idx="2">
                  <c:v>84.623893805309734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9570176"/>
        <c:axId val="479576832"/>
      </c:barChart>
      <c:catAx>
        <c:axId val="479570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9576832"/>
        <c:crosses val="autoZero"/>
        <c:auto val="1"/>
        <c:lblAlgn val="ctr"/>
        <c:lblOffset val="100"/>
        <c:noMultiLvlLbl val="0"/>
      </c:catAx>
      <c:valAx>
        <c:axId val="47957683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957017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35.4</c:v>
                </c:pt>
                <c:pt idx="1">
                  <c:v>44.7</c:v>
                </c:pt>
                <c:pt idx="2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9915008"/>
        <c:axId val="479917184"/>
      </c:barChart>
      <c:catAx>
        <c:axId val="4799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9917184"/>
        <c:crosses val="autoZero"/>
        <c:auto val="1"/>
        <c:lblAlgn val="ctr"/>
        <c:lblOffset val="100"/>
        <c:noMultiLvlLbl val="0"/>
      </c:catAx>
      <c:valAx>
        <c:axId val="479917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9915008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212</c:v>
                </c:pt>
                <c:pt idx="1">
                  <c:v>191</c:v>
                </c:pt>
                <c:pt idx="2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227</c:v>
                </c:pt>
                <c:pt idx="1">
                  <c:v>223</c:v>
                </c:pt>
                <c:pt idx="2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1296384"/>
        <c:axId val="481298304"/>
      </c:barChart>
      <c:catAx>
        <c:axId val="48129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1298304"/>
        <c:crosses val="autoZero"/>
        <c:auto val="1"/>
        <c:lblAlgn val="ctr"/>
        <c:lblOffset val="100"/>
        <c:noMultiLvlLbl val="0"/>
      </c:catAx>
      <c:valAx>
        <c:axId val="481298304"/>
        <c:scaling>
          <c:orientation val="minMax"/>
          <c:max val="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81296384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1512</c:v>
                </c:pt>
                <c:pt idx="1">
                  <c:v>1338</c:v>
                </c:pt>
                <c:pt idx="2">
                  <c:v>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1711</c:v>
                </c:pt>
                <c:pt idx="1">
                  <c:v>1510</c:v>
                </c:pt>
                <c:pt idx="2">
                  <c:v>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552"/>
        <c:axId val="192844160"/>
      </c:barChart>
      <c:catAx>
        <c:axId val="1925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4160"/>
        <c:crosses val="autoZero"/>
        <c:auto val="1"/>
        <c:lblAlgn val="ctr"/>
        <c:lblOffset val="100"/>
        <c:noMultiLvlLbl val="0"/>
      </c:catAx>
      <c:valAx>
        <c:axId val="192844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552"/>
        <c:crosses val="autoZero"/>
        <c:crossBetween val="between"/>
        <c:majorUnit val="3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423</c:v>
                </c:pt>
                <c:pt idx="1">
                  <c:v>502</c:v>
                </c:pt>
                <c:pt idx="2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426</c:v>
                </c:pt>
                <c:pt idx="1">
                  <c:v>450</c:v>
                </c:pt>
                <c:pt idx="2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1487872"/>
        <c:axId val="481691520"/>
      </c:barChart>
      <c:catAx>
        <c:axId val="48148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1691520"/>
        <c:crosses val="autoZero"/>
        <c:auto val="1"/>
        <c:lblAlgn val="ctr"/>
        <c:lblOffset val="100"/>
        <c:noMultiLvlLbl val="0"/>
      </c:catAx>
      <c:valAx>
        <c:axId val="481691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81487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27.242865941285153</c:v>
                </c:pt>
                <c:pt idx="1">
                  <c:v>29.503792667509483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27.961404229111064</c:v>
                </c:pt>
                <c:pt idx="1">
                  <c:v>27.891908975979774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15.766783001437076</c:v>
                </c:pt>
                <c:pt idx="1">
                  <c:v>19.184576485461442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12.769451857934715</c:v>
                </c:pt>
                <c:pt idx="1">
                  <c:v>14.736093552465235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7.7602135085198114</c:v>
                </c:pt>
                <c:pt idx="1">
                  <c:v>5.3255372945638433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8.4992814617121741</c:v>
                </c:pt>
                <c:pt idx="1">
                  <c:v>3.3580910240202275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81876992"/>
        <c:axId val="481956608"/>
      </c:barChart>
      <c:catAx>
        <c:axId val="481876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81956608"/>
        <c:crosses val="autoZero"/>
        <c:auto val="1"/>
        <c:lblAlgn val="ctr"/>
        <c:lblOffset val="100"/>
        <c:noMultiLvlLbl val="0"/>
      </c:catAx>
      <c:valAx>
        <c:axId val="4819566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187699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53.92</c:v>
                </c:pt>
                <c:pt idx="1">
                  <c:v>38.76</c:v>
                </c:pt>
                <c:pt idx="2">
                  <c:v>5.61</c:v>
                </c:pt>
                <c:pt idx="3">
                  <c:v>1.2</c:v>
                </c:pt>
                <c:pt idx="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57.42</c:v>
                </c:pt>
                <c:pt idx="1">
                  <c:v>33.729999999999997</c:v>
                </c:pt>
                <c:pt idx="2">
                  <c:v>6.7</c:v>
                </c:pt>
                <c:pt idx="3">
                  <c:v>1.44</c:v>
                </c:pt>
                <c:pt idx="4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81980800"/>
        <c:axId val="481983104"/>
      </c:barChart>
      <c:catAx>
        <c:axId val="48198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1983104"/>
        <c:crosses val="autoZero"/>
        <c:auto val="1"/>
        <c:lblAlgn val="ctr"/>
        <c:lblOffset val="100"/>
        <c:noMultiLvlLbl val="0"/>
      </c:catAx>
      <c:valAx>
        <c:axId val="481983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19808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65374</c:v>
                </c:pt>
                <c:pt idx="1">
                  <c:v>72937</c:v>
                </c:pt>
                <c:pt idx="2">
                  <c:v>82212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1995392"/>
        <c:axId val="481997568"/>
      </c:barChart>
      <c:catAx>
        <c:axId val="48199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1997568"/>
        <c:crosses val="autoZero"/>
        <c:auto val="1"/>
        <c:lblAlgn val="ctr"/>
        <c:lblOffset val="100"/>
        <c:noMultiLvlLbl val="0"/>
      </c:catAx>
      <c:valAx>
        <c:axId val="481997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1995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7054</c:v>
                </c:pt>
                <c:pt idx="1">
                  <c:v>7075</c:v>
                </c:pt>
                <c:pt idx="2">
                  <c:v>7186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7529</c:v>
                </c:pt>
                <c:pt idx="1">
                  <c:v>7565</c:v>
                </c:pt>
                <c:pt idx="2">
                  <c:v>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2009472"/>
        <c:axId val="482012160"/>
      </c:barChart>
      <c:catAx>
        <c:axId val="48200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2012160"/>
        <c:crosses val="autoZero"/>
        <c:auto val="1"/>
        <c:lblAlgn val="ctr"/>
        <c:lblOffset val="100"/>
        <c:noMultiLvlLbl val="0"/>
      </c:catAx>
      <c:valAx>
        <c:axId val="4820121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2009472"/>
        <c:crosses val="autoZero"/>
        <c:crossBetween val="between"/>
        <c:majorUnit val="20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43.3</c:v>
                </c:pt>
                <c:pt idx="1">
                  <c:v>21</c:v>
                </c:pt>
                <c:pt idx="2">
                  <c:v>1.9</c:v>
                </c:pt>
                <c:pt idx="3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89.710789766407117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10.289210233592881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82180096"/>
        <c:axId val="482185984"/>
      </c:barChart>
      <c:catAx>
        <c:axId val="482180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185984"/>
        <c:crosses val="autoZero"/>
        <c:auto val="1"/>
        <c:lblAlgn val="ctr"/>
        <c:lblOffset val="100"/>
        <c:noMultiLvlLbl val="0"/>
      </c:catAx>
      <c:valAx>
        <c:axId val="48218598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218009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40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2198272"/>
        <c:axId val="482199808"/>
      </c:barChart>
      <c:catAx>
        <c:axId val="48219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2199808"/>
        <c:crosses val="autoZero"/>
        <c:auto val="1"/>
        <c:lblAlgn val="ctr"/>
        <c:lblOffset val="100"/>
        <c:noMultiLvlLbl val="0"/>
      </c:catAx>
      <c:valAx>
        <c:axId val="48219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2198272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5.2</c:v>
                </c:pt>
                <c:pt idx="1">
                  <c:v>6.8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2956416"/>
        <c:axId val="482958336"/>
      </c:barChart>
      <c:catAx>
        <c:axId val="48295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2958336"/>
        <c:crosses val="autoZero"/>
        <c:auto val="1"/>
        <c:lblAlgn val="ctr"/>
        <c:lblOffset val="100"/>
        <c:noMultiLvlLbl val="0"/>
      </c:catAx>
      <c:valAx>
        <c:axId val="48295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2956416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14.4</c:v>
                </c:pt>
                <c:pt idx="1">
                  <c:v>16.7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2967552"/>
        <c:axId val="482969088"/>
      </c:barChart>
      <c:catAx>
        <c:axId val="48296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2969088"/>
        <c:crosses val="autoZero"/>
        <c:auto val="1"/>
        <c:lblAlgn val="ctr"/>
        <c:lblOffset val="100"/>
        <c:noMultiLvlLbl val="0"/>
      </c:catAx>
      <c:valAx>
        <c:axId val="482969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29675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21</c:v>
                </c:pt>
                <c:pt idx="1">
                  <c:v>55.1</c:v>
                </c:pt>
                <c:pt idx="2">
                  <c:v>23.9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9.43</c:v>
                </c:pt>
                <c:pt idx="1">
                  <c:v>0</c:v>
                </c:pt>
                <c:pt idx="2">
                  <c:v>5.24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4.41</c:v>
                </c:pt>
                <c:pt idx="1">
                  <c:v>0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83825536"/>
        <c:axId val="483827072"/>
      </c:barChart>
      <c:catAx>
        <c:axId val="4838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3827072"/>
        <c:crosses val="autoZero"/>
        <c:auto val="1"/>
        <c:lblAlgn val="ctr"/>
        <c:lblOffset val="100"/>
        <c:noMultiLvlLbl val="0"/>
      </c:catAx>
      <c:valAx>
        <c:axId val="48382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8382553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4.2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84069376"/>
        <c:axId val="484071680"/>
      </c:barChart>
      <c:catAx>
        <c:axId val="48406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4071680"/>
        <c:crosses val="autoZero"/>
        <c:auto val="1"/>
        <c:lblAlgn val="ctr"/>
        <c:lblOffset val="100"/>
        <c:noMultiLvlLbl val="0"/>
      </c:catAx>
      <c:valAx>
        <c:axId val="48407168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406937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14.5</c:v>
                </c:pt>
                <c:pt idx="1">
                  <c:v>15.5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7.2</c:v>
                </c:pt>
                <c:pt idx="1">
                  <c:v>3.6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78.3</c:v>
                </c:pt>
                <c:pt idx="1">
                  <c:v>80.900000000000006</c:v>
                </c:pt>
                <c:pt idx="2">
                  <c:v>71.400000000000006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84371456"/>
        <c:axId val="484524032"/>
      </c:barChart>
      <c:catAx>
        <c:axId val="4843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84524032"/>
        <c:crosses val="autoZero"/>
        <c:auto val="1"/>
        <c:lblAlgn val="ctr"/>
        <c:lblOffset val="100"/>
        <c:noMultiLvlLbl val="0"/>
      </c:catAx>
      <c:valAx>
        <c:axId val="484524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843714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7058</c:v>
                </c:pt>
                <c:pt idx="1">
                  <c:v>9212</c:v>
                </c:pt>
                <c:pt idx="2">
                  <c:v>10418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1615</c:v>
                </c:pt>
                <c:pt idx="1">
                  <c:v>2504</c:v>
                </c:pt>
                <c:pt idx="2">
                  <c:v>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4552064"/>
        <c:axId val="485316096"/>
      </c:barChart>
      <c:catAx>
        <c:axId val="484552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5316096"/>
        <c:crosses val="autoZero"/>
        <c:auto val="1"/>
        <c:lblAlgn val="ctr"/>
        <c:lblOffset val="100"/>
        <c:noMultiLvlLbl val="0"/>
      </c:catAx>
      <c:valAx>
        <c:axId val="4853160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845520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16069</c:v>
                </c:pt>
                <c:pt idx="1">
                  <c:v>20127</c:v>
                </c:pt>
                <c:pt idx="2">
                  <c:v>24443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4158</c:v>
                </c:pt>
                <c:pt idx="1">
                  <c:v>5605</c:v>
                </c:pt>
                <c:pt idx="2">
                  <c:v>16733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85897344"/>
        <c:axId val="485898880"/>
      </c:barChart>
      <c:catAx>
        <c:axId val="485897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5898880"/>
        <c:crosses val="autoZero"/>
        <c:auto val="1"/>
        <c:lblAlgn val="ctr"/>
        <c:lblOffset val="100"/>
        <c:noMultiLvlLbl val="0"/>
      </c:catAx>
      <c:valAx>
        <c:axId val="48589888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8589734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2.2000000000000002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2.6</c:v>
                </c:pt>
                <c:pt idx="1">
                  <c:v>2.2000000000000002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86548992"/>
        <c:axId val="486550528"/>
      </c:barChart>
      <c:catAx>
        <c:axId val="486548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86550528"/>
        <c:crosses val="autoZero"/>
        <c:auto val="1"/>
        <c:lblAlgn val="ctr"/>
        <c:lblOffset val="100"/>
        <c:noMultiLvlLbl val="0"/>
      </c:catAx>
      <c:valAx>
        <c:axId val="4865505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865489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28.1</c:v>
                </c:pt>
                <c:pt idx="1">
                  <c:v>28.5</c:v>
                </c:pt>
                <c:pt idx="2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32.700000000000003</c:v>
                </c:pt>
                <c:pt idx="2">
                  <c:v>34.9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62218368"/>
        <c:axId val="462219904"/>
      </c:barChart>
      <c:catAx>
        <c:axId val="46221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2219904"/>
        <c:crosses val="autoZero"/>
        <c:auto val="1"/>
        <c:lblAlgn val="ctr"/>
        <c:lblOffset val="100"/>
        <c:noMultiLvlLbl val="0"/>
      </c:catAx>
      <c:valAx>
        <c:axId val="4622199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622183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173.869</c:v>
                </c:pt>
                <c:pt idx="1">
                  <c:v>177.209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2516992"/>
        <c:axId val="462518528"/>
      </c:barChart>
      <c:catAx>
        <c:axId val="4625169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2518528"/>
        <c:crosses val="autoZero"/>
        <c:auto val="1"/>
        <c:lblAlgn val="ctr"/>
        <c:lblOffset val="100"/>
        <c:noMultiLvlLbl val="0"/>
      </c:catAx>
      <c:valAx>
        <c:axId val="462518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25169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4491.59</c:v>
                </c:pt>
                <c:pt idx="1">
                  <c:v>1398.86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62954496"/>
        <c:axId val="462956032"/>
      </c:barChart>
      <c:catAx>
        <c:axId val="462954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2956032"/>
        <c:crosses val="autoZero"/>
        <c:auto val="1"/>
        <c:lblAlgn val="ctr"/>
        <c:lblOffset val="100"/>
        <c:noMultiLvlLbl val="0"/>
      </c:catAx>
      <c:valAx>
        <c:axId val="462956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2954496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64</c:v>
                </c:pt>
                <c:pt idx="1">
                  <c:v>61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74</c:v>
                </c:pt>
                <c:pt idx="1">
                  <c:v>74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62982144"/>
        <c:axId val="463004416"/>
      </c:barChart>
      <c:catAx>
        <c:axId val="46298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3004416"/>
        <c:crosses val="autoZero"/>
        <c:auto val="1"/>
        <c:lblAlgn val="ctr"/>
        <c:lblOffset val="100"/>
        <c:noMultiLvlLbl val="0"/>
      </c:catAx>
      <c:valAx>
        <c:axId val="463004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2982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19.399999999999999</c:v>
                </c:pt>
                <c:pt idx="1">
                  <c:v>22.4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55.9</c:v>
                </c:pt>
                <c:pt idx="1">
                  <c:v>54.4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24.7</c:v>
                </c:pt>
                <c:pt idx="1">
                  <c:v>23.2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512"/>
        <c:axId val="193714432"/>
      </c:barChart>
      <c:catAx>
        <c:axId val="193712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4432"/>
        <c:crosses val="autoZero"/>
        <c:auto val="1"/>
        <c:lblAlgn val="ctr"/>
        <c:lblOffset val="100"/>
        <c:noMultiLvlLbl val="0"/>
      </c:catAx>
      <c:valAx>
        <c:axId val="1937144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5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477</c:v>
                </c:pt>
                <c:pt idx="1">
                  <c:v>589</c:v>
                </c:pt>
                <c:pt idx="2">
                  <c:v>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534</c:v>
                </c:pt>
                <c:pt idx="1">
                  <c:v>643</c:v>
                </c:pt>
                <c:pt idx="2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464"/>
        <c:axId val="58752384"/>
      </c:barChart>
      <c:catAx>
        <c:axId val="5875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2384"/>
        <c:crosses val="autoZero"/>
        <c:auto val="1"/>
        <c:lblAlgn val="ctr"/>
        <c:lblOffset val="100"/>
        <c:noMultiLvlLbl val="0"/>
      </c:catAx>
      <c:valAx>
        <c:axId val="58752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4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163</c:v>
                </c:pt>
                <c:pt idx="1">
                  <c:v>228</c:v>
                </c:pt>
                <c:pt idx="2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77</c:v>
                </c:pt>
                <c:pt idx="1">
                  <c:v>112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13184"/>
        <c:axId val="59614720"/>
      </c:barChart>
      <c:catAx>
        <c:axId val="5961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720"/>
        <c:crosses val="autoZero"/>
        <c:auto val="1"/>
        <c:lblAlgn val="ctr"/>
        <c:lblOffset val="100"/>
        <c:noMultiLvlLbl val="0"/>
      </c:catAx>
      <c:valAx>
        <c:axId val="5961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3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1512</c:v>
                </c:pt>
                <c:pt idx="1">
                  <c:v>1338</c:v>
                </c:pt>
                <c:pt idx="2">
                  <c:v>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1711</c:v>
                </c:pt>
                <c:pt idx="1">
                  <c:v>1510</c:v>
                </c:pt>
                <c:pt idx="2">
                  <c:v>1365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5264"/>
        <c:axId val="146376576"/>
      </c:barChart>
      <c:catAx>
        <c:axId val="13415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576"/>
        <c:crosses val="autoZero"/>
        <c:auto val="1"/>
        <c:lblAlgn val="ctr"/>
        <c:lblOffset val="100"/>
        <c:noMultiLvlLbl val="0"/>
      </c:catAx>
      <c:valAx>
        <c:axId val="146376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52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21</c:v>
                </c:pt>
                <c:pt idx="1">
                  <c:v>55.1</c:v>
                </c:pt>
                <c:pt idx="2">
                  <c:v>23.9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19.399999999999999</c:v>
                </c:pt>
                <c:pt idx="1">
                  <c:v>22.4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55.9</c:v>
                </c:pt>
                <c:pt idx="1">
                  <c:v>54.4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24.7</c:v>
                </c:pt>
                <c:pt idx="1">
                  <c:v>23.2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5104"/>
        <c:axId val="147281408"/>
      </c:barChart>
      <c:catAx>
        <c:axId val="147215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408"/>
        <c:crosses val="autoZero"/>
        <c:auto val="1"/>
        <c:lblAlgn val="ctr"/>
        <c:lblOffset val="100"/>
        <c:noMultiLvlLbl val="0"/>
      </c:catAx>
      <c:valAx>
        <c:axId val="147281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51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14.5</c:v>
                </c:pt>
                <c:pt idx="1">
                  <c:v>15.5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7.2</c:v>
                </c:pt>
                <c:pt idx="1">
                  <c:v>3.6</c:v>
                </c:pt>
                <c:pt idx="2">
                  <c:v>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78.3</c:v>
                </c:pt>
                <c:pt idx="1">
                  <c:v>80.900000000000006</c:v>
                </c:pt>
                <c:pt idx="2">
                  <c:v>71.400000000000006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312064"/>
        <c:axId val="148952576"/>
      </c:barChart>
      <c:catAx>
        <c:axId val="14831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576"/>
        <c:crosses val="autoZero"/>
        <c:auto val="1"/>
        <c:lblAlgn val="ctr"/>
        <c:lblOffset val="100"/>
        <c:noMultiLvlLbl val="0"/>
      </c:catAx>
      <c:valAx>
        <c:axId val="1489525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31206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5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8320"/>
        <c:axId val="150169856"/>
      </c:barChart>
      <c:catAx>
        <c:axId val="15016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856"/>
        <c:crosses val="autoZero"/>
        <c:auto val="1"/>
        <c:lblAlgn val="ctr"/>
        <c:lblOffset val="100"/>
        <c:noMultiLvlLbl val="0"/>
      </c:catAx>
      <c:valAx>
        <c:axId val="15016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8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296</c:v>
                </c:pt>
                <c:pt idx="1">
                  <c:v>803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179</c:v>
                </c:pt>
                <c:pt idx="1">
                  <c:v>708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792"/>
        <c:axId val="150320640"/>
      </c:barChart>
      <c:catAx>
        <c:axId val="15030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0640"/>
        <c:crosses val="autoZero"/>
        <c:auto val="1"/>
        <c:lblAlgn val="ctr"/>
        <c:lblOffset val="100"/>
        <c:noMultiLvlLbl val="0"/>
      </c:catAx>
      <c:valAx>
        <c:axId val="150320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72</c:v>
                </c:pt>
                <c:pt idx="1">
                  <c:v>188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53</c:v>
                </c:pt>
                <c:pt idx="1">
                  <c:v>183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520"/>
        <c:axId val="150401408"/>
      </c:barChart>
      <c:catAx>
        <c:axId val="1503955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408"/>
        <c:crosses val="autoZero"/>
        <c:auto val="1"/>
        <c:lblAlgn val="ctr"/>
        <c:lblOffset val="100"/>
        <c:noMultiLvlLbl val="0"/>
      </c:catAx>
      <c:valAx>
        <c:axId val="150401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5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3450</c:v>
                </c:pt>
                <c:pt idx="1">
                  <c:v>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584"/>
        <c:axId val="151126784"/>
      </c:barChart>
      <c:catAx>
        <c:axId val="15072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784"/>
        <c:crosses val="autoZero"/>
        <c:auto val="1"/>
        <c:lblAlgn val="ctr"/>
        <c:lblOffset val="100"/>
        <c:noMultiLvlLbl val="0"/>
      </c:catAx>
      <c:valAx>
        <c:axId val="151126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5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855488"/>
        <c:axId val="193858176"/>
      </c:barChart>
      <c:catAx>
        <c:axId val="19385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8176"/>
        <c:crosses val="autoZero"/>
        <c:auto val="1"/>
        <c:lblAlgn val="ctr"/>
        <c:lblOffset val="100"/>
        <c:noMultiLvlLbl val="0"/>
      </c:catAx>
      <c:valAx>
        <c:axId val="19385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855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3408</c:v>
                </c:pt>
                <c:pt idx="1">
                  <c:v>3138</c:v>
                </c:pt>
                <c:pt idx="2">
                  <c:v>2983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432"/>
        <c:axId val="151266048"/>
      </c:barChart>
      <c:catAx>
        <c:axId val="1511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6048"/>
        <c:crosses val="autoZero"/>
        <c:auto val="1"/>
        <c:lblAlgn val="ctr"/>
        <c:lblOffset val="100"/>
        <c:noMultiLvlLbl val="0"/>
      </c:catAx>
      <c:valAx>
        <c:axId val="151266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36</c:v>
                </c:pt>
                <c:pt idx="1">
                  <c:v>70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4256"/>
        <c:axId val="151345792"/>
      </c:barChart>
      <c:catAx>
        <c:axId val="15134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792"/>
        <c:crosses val="autoZero"/>
        <c:auto val="1"/>
        <c:lblAlgn val="ctr"/>
        <c:lblOffset val="100"/>
        <c:noMultiLvlLbl val="0"/>
      </c:catAx>
      <c:valAx>
        <c:axId val="1513457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4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31</c:v>
                </c:pt>
                <c:pt idx="1">
                  <c:v>40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2272"/>
        <c:axId val="151479808"/>
      </c:barChart>
      <c:catAx>
        <c:axId val="1514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808"/>
        <c:crosses val="autoZero"/>
        <c:auto val="1"/>
        <c:lblAlgn val="ctr"/>
        <c:lblOffset val="100"/>
        <c:noMultiLvlLbl val="0"/>
      </c:catAx>
      <c:valAx>
        <c:axId val="15147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22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79</c:v>
                </c:pt>
                <c:pt idx="1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928"/>
        <c:axId val="152991616"/>
      </c:barChart>
      <c:catAx>
        <c:axId val="152828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616"/>
        <c:crosses val="autoZero"/>
        <c:auto val="1"/>
        <c:lblAlgn val="ctr"/>
        <c:lblOffset val="100"/>
        <c:noMultiLvlLbl val="0"/>
      </c:catAx>
      <c:valAx>
        <c:axId val="1529916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173.869</c:v>
                </c:pt>
                <c:pt idx="1">
                  <c:v>177.209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760"/>
        <c:axId val="153320832"/>
      </c:barChart>
      <c:catAx>
        <c:axId val="153317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832"/>
        <c:crosses val="autoZero"/>
        <c:auto val="1"/>
        <c:lblAlgn val="ctr"/>
        <c:lblOffset val="100"/>
        <c:noMultiLvlLbl val="0"/>
      </c:catAx>
      <c:valAx>
        <c:axId val="1533208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7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16337</c:v>
                </c:pt>
                <c:pt idx="1">
                  <c:v>16597</c:v>
                </c:pt>
                <c:pt idx="2">
                  <c:v>18175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792"/>
        <c:axId val="153505152"/>
      </c:barChart>
      <c:catAx>
        <c:axId val="15348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5152"/>
        <c:crosses val="autoZero"/>
        <c:auto val="1"/>
        <c:lblAlgn val="ctr"/>
        <c:lblOffset val="100"/>
        <c:noMultiLvlLbl val="0"/>
      </c:catAx>
      <c:valAx>
        <c:axId val="15350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4.2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53472"/>
        <c:axId val="153755008"/>
      </c:barChart>
      <c:catAx>
        <c:axId val="15375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5008"/>
        <c:crosses val="autoZero"/>
        <c:auto val="1"/>
        <c:lblAlgn val="ctr"/>
        <c:lblOffset val="100"/>
        <c:noMultiLvlLbl val="0"/>
      </c:catAx>
      <c:valAx>
        <c:axId val="15375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34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35.4</c:v>
                </c:pt>
                <c:pt idx="1">
                  <c:v>44.7</c:v>
                </c:pt>
                <c:pt idx="2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6544"/>
        <c:axId val="153853312"/>
      </c:barChart>
      <c:catAx>
        <c:axId val="1538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3312"/>
        <c:crosses val="autoZero"/>
        <c:auto val="1"/>
        <c:lblAlgn val="ctr"/>
        <c:lblOffset val="100"/>
        <c:noMultiLvlLbl val="0"/>
      </c:catAx>
      <c:valAx>
        <c:axId val="15385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6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17.776510081839525</c:v>
                </c:pt>
                <c:pt idx="1">
                  <c:v>59.374245781863657</c:v>
                </c:pt>
                <c:pt idx="2">
                  <c:v>22.849244136296818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43</c:v>
                </c:pt>
                <c:pt idx="1">
                  <c:v>49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5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83712"/>
        <c:axId val="154112000"/>
      </c:barChart>
      <c:catAx>
        <c:axId val="15408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12000"/>
        <c:crosses val="autoZero"/>
        <c:auto val="1"/>
        <c:lblAlgn val="ctr"/>
        <c:lblOffset val="100"/>
        <c:noMultiLvlLbl val="0"/>
      </c:catAx>
      <c:valAx>
        <c:axId val="15411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837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296</c:v>
                </c:pt>
                <c:pt idx="1">
                  <c:v>803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179</c:v>
                </c:pt>
                <c:pt idx="1">
                  <c:v>708</c:v>
                </c:pt>
                <c:pt idx="2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408"/>
        <c:axId val="199078272"/>
      </c:barChart>
      <c:catAx>
        <c:axId val="19849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8272"/>
        <c:crosses val="autoZero"/>
        <c:auto val="1"/>
        <c:lblAlgn val="ctr"/>
        <c:lblOffset val="100"/>
        <c:noMultiLvlLbl val="0"/>
      </c:catAx>
      <c:valAx>
        <c:axId val="19907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4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557824"/>
        <c:axId val="154615808"/>
      </c:barChart>
      <c:catAx>
        <c:axId val="15455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15808"/>
        <c:crosses val="autoZero"/>
        <c:auto val="1"/>
        <c:lblAlgn val="ctr"/>
        <c:lblOffset val="100"/>
        <c:noMultiLvlLbl val="0"/>
      </c:catAx>
      <c:valAx>
        <c:axId val="154615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57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107.5</c:v>
                </c:pt>
                <c:pt idx="1">
                  <c:v>106.6</c:v>
                </c:pt>
                <c:pt idx="2">
                  <c:v>93.3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105.2</c:v>
                </c:pt>
                <c:pt idx="1">
                  <c:v>112</c:v>
                </c:pt>
                <c:pt idx="2">
                  <c:v>121.7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7376"/>
        <c:axId val="154933888"/>
      </c:barChart>
      <c:catAx>
        <c:axId val="154837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933888"/>
        <c:crosses val="autoZero"/>
        <c:auto val="1"/>
        <c:lblAlgn val="ctr"/>
        <c:lblOffset val="100"/>
        <c:noMultiLvlLbl val="0"/>
      </c:catAx>
      <c:valAx>
        <c:axId val="1549338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73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1123</c:v>
                </c:pt>
                <c:pt idx="1">
                  <c:v>978</c:v>
                </c:pt>
                <c:pt idx="2">
                  <c:v>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576"/>
        <c:axId val="155159552"/>
      </c:barChart>
      <c:catAx>
        <c:axId val="15512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59552"/>
        <c:crosses val="autoZero"/>
        <c:auto val="1"/>
        <c:lblAlgn val="ctr"/>
        <c:lblOffset val="100"/>
        <c:noMultiLvlLbl val="0"/>
      </c:catAx>
      <c:valAx>
        <c:axId val="1551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23</c:v>
                </c:pt>
                <c:pt idx="1">
                  <c:v>59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28</c:v>
                </c:pt>
                <c:pt idx="1">
                  <c:v>59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504"/>
        <c:axId val="155463040"/>
      </c:barChart>
      <c:catAx>
        <c:axId val="15546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3040"/>
        <c:crosses val="autoZero"/>
        <c:auto val="1"/>
        <c:lblAlgn val="ctr"/>
        <c:lblOffset val="100"/>
        <c:noMultiLvlLbl val="0"/>
      </c:catAx>
      <c:valAx>
        <c:axId val="155463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148</c:v>
                </c:pt>
                <c:pt idx="1">
                  <c:v>139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153</c:v>
                </c:pt>
                <c:pt idx="1">
                  <c:v>151</c:v>
                </c:pt>
                <c:pt idx="2">
                  <c:v>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721728"/>
        <c:axId val="156132096"/>
      </c:barChart>
      <c:catAx>
        <c:axId val="1557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2096"/>
        <c:crosses val="autoZero"/>
        <c:auto val="1"/>
        <c:lblAlgn val="ctr"/>
        <c:lblOffset val="100"/>
        <c:noMultiLvlLbl val="0"/>
      </c:catAx>
      <c:valAx>
        <c:axId val="156132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21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2.2423590846260177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2.4047216797946334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2.4705443535116398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2.6153542356890536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2.3476753625732276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2.5210084033613445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2.7623582069903683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3.223116923009413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3.5917238958246487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3.8594027689404746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3.2538341707440153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3.4271672115321326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3.8901200166750778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4.4737477236325338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3.8374618777014722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2.2094477477675145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1.64776093204906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1.0794918489589047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7744"/>
        <c:axId val="157329280"/>
      </c:barChart>
      <c:catAx>
        <c:axId val="157327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9280"/>
        <c:crosses val="autoZero"/>
        <c:auto val="1"/>
        <c:lblAlgn val="ctr"/>
        <c:lblOffset val="100"/>
        <c:noMultiLvlLbl val="0"/>
      </c:catAx>
      <c:valAx>
        <c:axId val="1573292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7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2.4200803036619347</c:v>
                </c:pt>
                <c:pt idx="1">
                  <c:v>2.3915571450512321</c:v>
                </c:pt>
                <c:pt idx="2">
                  <c:v>2.6153542356890536</c:v>
                </c:pt>
                <c:pt idx="3">
                  <c:v>2.6745946420343594</c:v>
                </c:pt>
                <c:pt idx="4">
                  <c:v>2.545143383724247</c:v>
                </c:pt>
                <c:pt idx="5">
                  <c:v>2.7426114048752659</c:v>
                </c:pt>
                <c:pt idx="6">
                  <c:v>2.8654803958136781</c:v>
                </c:pt>
                <c:pt idx="7">
                  <c:v>3.1858174079031092</c:v>
                </c:pt>
                <c:pt idx="8">
                  <c:v>3.6114706979397502</c:v>
                </c:pt>
                <c:pt idx="9">
                  <c:v>3.6421879456743538</c:v>
                </c:pt>
                <c:pt idx="10">
                  <c:v>3.2362814577528138</c:v>
                </c:pt>
                <c:pt idx="11">
                  <c:v>3.1485178927968054</c:v>
                </c:pt>
                <c:pt idx="12">
                  <c:v>3.4622726375145358</c:v>
                </c:pt>
                <c:pt idx="13">
                  <c:v>3.6531583912938546</c:v>
                </c:pt>
                <c:pt idx="14">
                  <c:v>2.9971257432476905</c:v>
                </c:pt>
                <c:pt idx="15">
                  <c:v>1.4524870000219408</c:v>
                </c:pt>
                <c:pt idx="16">
                  <c:v>0.98953419487899597</c:v>
                </c:pt>
                <c:pt idx="17">
                  <c:v>0.50902867674484942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472"/>
        <c:axId val="157876224"/>
      </c:barChart>
      <c:catAx>
        <c:axId val="1578334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224"/>
        <c:crosses val="autoZero"/>
        <c:auto val="1"/>
        <c:lblAlgn val="ctr"/>
        <c:lblOffset val="100"/>
        <c:noMultiLvlLbl val="0"/>
      </c:catAx>
      <c:valAx>
        <c:axId val="1578762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0.59485767661373579</c:v>
                </c:pt>
                <c:pt idx="1">
                  <c:v>0.56719965427830588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1.7796568506956392</c:v>
                </c:pt>
                <c:pt idx="1">
                  <c:v>1.0317631806395853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7.3201907477508472</c:v>
                </c:pt>
                <c:pt idx="1">
                  <c:v>5.0345721694036305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20.21532864657588</c:v>
                </c:pt>
                <c:pt idx="1">
                  <c:v>17.92350907519447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49.402684233813481</c:v>
                </c:pt>
                <c:pt idx="1">
                  <c:v>57.249351771823683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6.8629860872130175</c:v>
                </c:pt>
                <c:pt idx="1">
                  <c:v>5.2344425237683661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13.824295757337399</c:v>
                </c:pt>
                <c:pt idx="1">
                  <c:v>12.959161624891962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4688"/>
        <c:axId val="158756224"/>
      </c:barChart>
      <c:catAx>
        <c:axId val="15875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6224"/>
        <c:crosses val="autoZero"/>
        <c:auto val="1"/>
        <c:lblAlgn val="ctr"/>
        <c:lblOffset val="100"/>
        <c:noMultiLvlLbl val="0"/>
      </c:catAx>
      <c:valAx>
        <c:axId val="158756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4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26.213067204168922</c:v>
                </c:pt>
                <c:pt idx="1">
                  <c:v>23.082324978392393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29.172607049800899</c:v>
                </c:pt>
                <c:pt idx="1">
                  <c:v>33.065038893690577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43.965390098815199</c:v>
                </c:pt>
                <c:pt idx="1">
                  <c:v>43.23141745894555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0.64893564721498453</c:v>
                </c:pt>
                <c:pt idx="1">
                  <c:v>0.62121866897147804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7776"/>
        <c:axId val="159549312"/>
      </c:barChart>
      <c:catAx>
        <c:axId val="15954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9312"/>
        <c:crosses val="autoZero"/>
        <c:auto val="1"/>
        <c:lblAlgn val="ctr"/>
        <c:lblOffset val="100"/>
        <c:noMultiLvlLbl val="0"/>
      </c:catAx>
      <c:valAx>
        <c:axId val="15954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31</c:v>
                </c:pt>
                <c:pt idx="3">
                  <c:v>42</c:v>
                </c:pt>
                <c:pt idx="4">
                  <c:v>55</c:v>
                </c:pt>
                <c:pt idx="5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5</c:v>
                </c:pt>
                <c:pt idx="1">
                  <c:v>5</c:v>
                </c:pt>
                <c:pt idx="2">
                  <c:v>24</c:v>
                </c:pt>
                <c:pt idx="3">
                  <c:v>45</c:v>
                </c:pt>
                <c:pt idx="4">
                  <c:v>35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10208"/>
        <c:axId val="159924224"/>
      </c:barChart>
      <c:catAx>
        <c:axId val="159710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224"/>
        <c:crosses val="autoZero"/>
        <c:auto val="1"/>
        <c:lblAlgn val="ctr"/>
        <c:lblOffset val="100"/>
        <c:noMultiLvlLbl val="0"/>
      </c:catAx>
      <c:valAx>
        <c:axId val="159924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72</c:v>
                </c:pt>
                <c:pt idx="1">
                  <c:v>188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53</c:v>
                </c:pt>
                <c:pt idx="1">
                  <c:v>183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776"/>
        <c:axId val="199534080"/>
      </c:barChart>
      <c:catAx>
        <c:axId val="19935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4080"/>
        <c:crosses val="autoZero"/>
        <c:auto val="1"/>
        <c:lblAlgn val="ctr"/>
        <c:lblOffset val="100"/>
        <c:noMultiLvlLbl val="0"/>
      </c:catAx>
      <c:valAx>
        <c:axId val="19953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776"/>
        <c:crosses val="autoZero"/>
        <c:crossBetween val="between"/>
        <c:majorUnit val="4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1.18</c:v>
                </c:pt>
                <c:pt idx="1">
                  <c:v>0.69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5344"/>
        <c:axId val="160323072"/>
      </c:barChart>
      <c:catAx>
        <c:axId val="1601853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3072"/>
        <c:crosses val="autoZero"/>
        <c:auto val="1"/>
        <c:lblAlgn val="ctr"/>
        <c:lblOffset val="100"/>
        <c:noMultiLvlLbl val="0"/>
      </c:catAx>
      <c:valAx>
        <c:axId val="16032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5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10.526315789473683</c:v>
                </c:pt>
                <c:pt idx="1">
                  <c:v>60.809443507588533</c:v>
                </c:pt>
                <c:pt idx="2">
                  <c:v>15.376106194690264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89.473684210526315</c:v>
                </c:pt>
                <c:pt idx="1">
                  <c:v>39.190556492411467</c:v>
                </c:pt>
                <c:pt idx="2">
                  <c:v>84.623893805309734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9408"/>
        <c:axId val="160613504"/>
      </c:barChart>
      <c:catAx>
        <c:axId val="16060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3504"/>
        <c:crosses val="autoZero"/>
        <c:auto val="1"/>
        <c:lblAlgn val="ctr"/>
        <c:lblOffset val="100"/>
        <c:noMultiLvlLbl val="0"/>
      </c:catAx>
      <c:valAx>
        <c:axId val="16061350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94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212</c:v>
                </c:pt>
                <c:pt idx="1">
                  <c:v>191</c:v>
                </c:pt>
                <c:pt idx="2">
                  <c:v>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227</c:v>
                </c:pt>
                <c:pt idx="1">
                  <c:v>223</c:v>
                </c:pt>
                <c:pt idx="2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4224"/>
        <c:axId val="160885760"/>
      </c:barChart>
      <c:catAx>
        <c:axId val="16088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5760"/>
        <c:crosses val="autoZero"/>
        <c:auto val="1"/>
        <c:lblAlgn val="ctr"/>
        <c:lblOffset val="100"/>
        <c:noMultiLvlLbl val="0"/>
      </c:catAx>
      <c:valAx>
        <c:axId val="16088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4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423</c:v>
                </c:pt>
                <c:pt idx="1">
                  <c:v>502</c:v>
                </c:pt>
                <c:pt idx="2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426</c:v>
                </c:pt>
                <c:pt idx="1">
                  <c:v>450</c:v>
                </c:pt>
                <c:pt idx="2">
                  <c:v>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680"/>
        <c:axId val="161082752"/>
      </c:barChart>
      <c:catAx>
        <c:axId val="1610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752"/>
        <c:crosses val="autoZero"/>
        <c:auto val="1"/>
        <c:lblAlgn val="ctr"/>
        <c:lblOffset val="100"/>
        <c:noMultiLvlLbl val="0"/>
      </c:catAx>
      <c:valAx>
        <c:axId val="161082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27.242865941285153</c:v>
                </c:pt>
                <c:pt idx="1">
                  <c:v>29.503792667509483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27.961404229111064</c:v>
                </c:pt>
                <c:pt idx="1">
                  <c:v>27.891908975979774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15.766783001437076</c:v>
                </c:pt>
                <c:pt idx="1">
                  <c:v>19.184576485461442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12.769451857934715</c:v>
                </c:pt>
                <c:pt idx="1">
                  <c:v>14.736093552465235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7.7602135085198114</c:v>
                </c:pt>
                <c:pt idx="1">
                  <c:v>5.3255372945638433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8.4992814617121741</c:v>
                </c:pt>
                <c:pt idx="1">
                  <c:v>3.3580910240202275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8784"/>
        <c:axId val="161880320"/>
      </c:barChart>
      <c:catAx>
        <c:axId val="161878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80320"/>
        <c:crosses val="autoZero"/>
        <c:auto val="1"/>
        <c:lblAlgn val="ctr"/>
        <c:lblOffset val="100"/>
        <c:noMultiLvlLbl val="0"/>
      </c:catAx>
      <c:valAx>
        <c:axId val="1618803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7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53.92</c:v>
                </c:pt>
                <c:pt idx="1">
                  <c:v>38.76</c:v>
                </c:pt>
                <c:pt idx="2">
                  <c:v>5.61</c:v>
                </c:pt>
                <c:pt idx="3">
                  <c:v>1.2</c:v>
                </c:pt>
                <c:pt idx="4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57.42</c:v>
                </c:pt>
                <c:pt idx="1">
                  <c:v>33.729999999999997</c:v>
                </c:pt>
                <c:pt idx="2">
                  <c:v>6.7</c:v>
                </c:pt>
                <c:pt idx="3">
                  <c:v>1.44</c:v>
                </c:pt>
                <c:pt idx="4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8752"/>
        <c:axId val="162214272"/>
      </c:barChart>
      <c:catAx>
        <c:axId val="1621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4272"/>
        <c:crosses val="autoZero"/>
        <c:auto val="1"/>
        <c:lblAlgn val="ctr"/>
        <c:lblOffset val="100"/>
        <c:noMultiLvlLbl val="0"/>
      </c:catAx>
      <c:valAx>
        <c:axId val="1622142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875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65374</c:v>
                </c:pt>
                <c:pt idx="1">
                  <c:v>72937</c:v>
                </c:pt>
                <c:pt idx="2">
                  <c:v>82212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8192"/>
        <c:axId val="162249728"/>
      </c:barChart>
      <c:catAx>
        <c:axId val="16224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728"/>
        <c:crosses val="autoZero"/>
        <c:auto val="1"/>
        <c:lblAlgn val="ctr"/>
        <c:lblOffset val="100"/>
        <c:noMultiLvlLbl val="0"/>
      </c:catAx>
      <c:valAx>
        <c:axId val="16224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7054</c:v>
                </c:pt>
                <c:pt idx="1">
                  <c:v>7075</c:v>
                </c:pt>
                <c:pt idx="2">
                  <c:v>7186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7529</c:v>
                </c:pt>
                <c:pt idx="1">
                  <c:v>7565</c:v>
                </c:pt>
                <c:pt idx="2">
                  <c:v>7663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30336"/>
        <c:axId val="162528640"/>
      </c:barChart>
      <c:catAx>
        <c:axId val="1624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640"/>
        <c:crosses val="autoZero"/>
        <c:auto val="1"/>
        <c:lblAlgn val="ctr"/>
        <c:lblOffset val="100"/>
        <c:noMultiLvlLbl val="0"/>
      </c:catAx>
      <c:valAx>
        <c:axId val="162528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303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43.3</c:v>
                </c:pt>
                <c:pt idx="1">
                  <c:v>21</c:v>
                </c:pt>
                <c:pt idx="2">
                  <c:v>1.9</c:v>
                </c:pt>
                <c:pt idx="3">
                  <c:v>33.799999999999997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89.710789766407117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10.289210233592881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9088"/>
        <c:axId val="166110336"/>
      </c:barChart>
      <c:catAx>
        <c:axId val="166009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110336"/>
        <c:crosses val="autoZero"/>
        <c:auto val="1"/>
        <c:lblAlgn val="ctr"/>
        <c:lblOffset val="100"/>
        <c:noMultiLvlLbl val="0"/>
      </c:catAx>
      <c:valAx>
        <c:axId val="16611033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908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3450</c:v>
                </c:pt>
                <c:pt idx="1">
                  <c:v>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8640"/>
        <c:axId val="199970176"/>
      </c:barChart>
      <c:catAx>
        <c:axId val="19996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70176"/>
        <c:crosses val="autoZero"/>
        <c:auto val="1"/>
        <c:lblAlgn val="ctr"/>
        <c:lblOffset val="100"/>
        <c:noMultiLvlLbl val="0"/>
      </c:catAx>
      <c:valAx>
        <c:axId val="19997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5.2</c:v>
                </c:pt>
                <c:pt idx="1">
                  <c:v>6.8</c:v>
                </c:pt>
                <c:pt idx="2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4384"/>
        <c:axId val="167584512"/>
      </c:barChart>
      <c:catAx>
        <c:axId val="1663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512"/>
        <c:crosses val="autoZero"/>
        <c:auto val="1"/>
        <c:lblAlgn val="ctr"/>
        <c:lblOffset val="100"/>
        <c:noMultiLvlLbl val="0"/>
      </c:catAx>
      <c:valAx>
        <c:axId val="167584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4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14.4</c:v>
                </c:pt>
                <c:pt idx="1">
                  <c:v>16.7</c:v>
                </c:pt>
                <c:pt idx="2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608"/>
        <c:axId val="168308736"/>
      </c:barChart>
      <c:catAx>
        <c:axId val="16800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308736"/>
        <c:crosses val="autoZero"/>
        <c:auto val="1"/>
        <c:lblAlgn val="ctr"/>
        <c:lblOffset val="100"/>
        <c:noMultiLvlLbl val="0"/>
      </c:catAx>
      <c:valAx>
        <c:axId val="168308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9.43</c:v>
                </c:pt>
                <c:pt idx="1">
                  <c:v>0</c:v>
                </c:pt>
                <c:pt idx="2">
                  <c:v>5.24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4.41</c:v>
                </c:pt>
                <c:pt idx="1">
                  <c:v>0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840"/>
        <c:axId val="186480128"/>
      </c:barChart>
      <c:catAx>
        <c:axId val="1864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80128"/>
        <c:crosses val="autoZero"/>
        <c:auto val="1"/>
        <c:lblAlgn val="ctr"/>
        <c:lblOffset val="100"/>
        <c:noMultiLvlLbl val="0"/>
      </c:catAx>
      <c:valAx>
        <c:axId val="186480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7058</c:v>
                </c:pt>
                <c:pt idx="1">
                  <c:v>9212</c:v>
                </c:pt>
                <c:pt idx="2">
                  <c:v>10418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1615</c:v>
                </c:pt>
                <c:pt idx="1">
                  <c:v>2504</c:v>
                </c:pt>
                <c:pt idx="2">
                  <c:v>6407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7024"/>
        <c:axId val="186740736"/>
      </c:barChart>
      <c:catAx>
        <c:axId val="18673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0736"/>
        <c:crosses val="autoZero"/>
        <c:auto val="1"/>
        <c:lblAlgn val="ctr"/>
        <c:lblOffset val="100"/>
        <c:noMultiLvlLbl val="0"/>
      </c:catAx>
      <c:valAx>
        <c:axId val="186740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16069</c:v>
                </c:pt>
                <c:pt idx="1">
                  <c:v>20127</c:v>
                </c:pt>
                <c:pt idx="2">
                  <c:v>24443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4158</c:v>
                </c:pt>
                <c:pt idx="1">
                  <c:v>5605</c:v>
                </c:pt>
                <c:pt idx="2">
                  <c:v>16733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93056"/>
        <c:axId val="186895360"/>
      </c:barChart>
      <c:catAx>
        <c:axId val="18689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5360"/>
        <c:crosses val="autoZero"/>
        <c:auto val="1"/>
        <c:lblAlgn val="ctr"/>
        <c:lblOffset val="100"/>
        <c:noMultiLvlLbl val="0"/>
      </c:catAx>
      <c:valAx>
        <c:axId val="186895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93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2.2000000000000002</c:v>
                </c:pt>
                <c:pt idx="2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2.6</c:v>
                </c:pt>
                <c:pt idx="1">
                  <c:v>2.2000000000000002</c:v>
                </c:pt>
                <c:pt idx="2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50272"/>
        <c:axId val="189352960"/>
      </c:barChart>
      <c:catAx>
        <c:axId val="18935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2960"/>
        <c:crosses val="autoZero"/>
        <c:auto val="1"/>
        <c:lblAlgn val="ctr"/>
        <c:lblOffset val="100"/>
        <c:noMultiLvlLbl val="0"/>
      </c:catAx>
      <c:valAx>
        <c:axId val="189352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5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28.1</c:v>
                </c:pt>
                <c:pt idx="1">
                  <c:v>28.5</c:v>
                </c:pt>
                <c:pt idx="2">
                  <c:v>30.4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32.200000000000003</c:v>
                </c:pt>
                <c:pt idx="1">
                  <c:v>32.700000000000003</c:v>
                </c:pt>
                <c:pt idx="2">
                  <c:v>34.9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400"/>
        <c:axId val="189546496"/>
      </c:barChart>
      <c:catAx>
        <c:axId val="1894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546496"/>
        <c:crosses val="autoZero"/>
        <c:auto val="1"/>
        <c:lblAlgn val="ctr"/>
        <c:lblOffset val="100"/>
        <c:noMultiLvlLbl val="0"/>
      </c:catAx>
      <c:valAx>
        <c:axId val="1895464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40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4491.59</c:v>
                </c:pt>
                <c:pt idx="1">
                  <c:v>1398.86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776"/>
        <c:axId val="189734912"/>
      </c:barChart>
      <c:catAx>
        <c:axId val="18970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34912"/>
        <c:crosses val="autoZero"/>
        <c:auto val="1"/>
        <c:lblAlgn val="ctr"/>
        <c:lblOffset val="100"/>
        <c:noMultiLvlLbl val="0"/>
      </c:catAx>
      <c:valAx>
        <c:axId val="189734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64</c:v>
                </c:pt>
                <c:pt idx="1">
                  <c:v>61</c:v>
                </c:pt>
                <c:pt idx="2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74</c:v>
                </c:pt>
                <c:pt idx="1">
                  <c:v>74</c:v>
                </c:pt>
                <c:pt idx="2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8016"/>
        <c:axId val="189959552"/>
      </c:barChart>
      <c:catAx>
        <c:axId val="18995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552"/>
        <c:crosses val="autoZero"/>
        <c:auto val="1"/>
        <c:lblAlgn val="ctr"/>
        <c:lblOffset val="100"/>
        <c:noMultiLvlLbl val="0"/>
      </c:catAx>
      <c:valAx>
        <c:axId val="1899595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801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23635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21942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43247</v>
      </c>
      <c r="C4" s="35">
        <v>21012</v>
      </c>
      <c r="D4" s="63">
        <v>22235</v>
      </c>
      <c r="E4" s="211"/>
    </row>
    <row r="5" spans="1:5" ht="30" x14ac:dyDescent="0.25">
      <c r="A5" s="201" t="s">
        <v>716</v>
      </c>
      <c r="B5" s="72">
        <v>47813</v>
      </c>
      <c r="C5" s="61">
        <v>23045</v>
      </c>
      <c r="D5" s="111">
        <v>24768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6941</v>
      </c>
      <c r="C4" s="71">
        <v>8881</v>
      </c>
    </row>
    <row r="5" spans="1:6" x14ac:dyDescent="0.25">
      <c r="A5" s="286" t="s">
        <v>719</v>
      </c>
      <c r="B5" s="214">
        <v>1900</v>
      </c>
      <c r="C5" s="214">
        <v>2632</v>
      </c>
    </row>
    <row r="6" spans="1:6" x14ac:dyDescent="0.25">
      <c r="A6" s="286" t="s">
        <v>720</v>
      </c>
      <c r="B6" s="214">
        <v>3739</v>
      </c>
      <c r="C6" s="214">
        <v>3950</v>
      </c>
    </row>
    <row r="7" spans="1:6" x14ac:dyDescent="0.25">
      <c r="A7" s="286" t="s">
        <v>721</v>
      </c>
      <c r="B7" s="214">
        <v>6889</v>
      </c>
      <c r="C7" s="214">
        <v>4766</v>
      </c>
    </row>
    <row r="8" spans="1:6" x14ac:dyDescent="0.25">
      <c r="A8" s="286" t="s">
        <v>722</v>
      </c>
      <c r="B8" s="214">
        <v>110</v>
      </c>
      <c r="C8" s="214">
        <v>291</v>
      </c>
    </row>
    <row r="9" spans="1:6" x14ac:dyDescent="0.25">
      <c r="A9" s="286" t="s">
        <v>723</v>
      </c>
      <c r="B9" s="214">
        <v>1984</v>
      </c>
      <c r="C9" s="214">
        <v>1875</v>
      </c>
    </row>
    <row r="10" spans="1:6" ht="30" x14ac:dyDescent="0.25">
      <c r="A10" s="293" t="s">
        <v>724</v>
      </c>
      <c r="B10" s="214">
        <v>4013</v>
      </c>
      <c r="C10" s="214">
        <v>748</v>
      </c>
    </row>
    <row r="11" spans="1:6" x14ac:dyDescent="0.25">
      <c r="A11" s="286" t="s">
        <v>887</v>
      </c>
      <c r="B11" s="214">
        <v>1425</v>
      </c>
      <c r="C11" s="214">
        <v>1882</v>
      </c>
    </row>
    <row r="12" spans="1:6" x14ac:dyDescent="0.25">
      <c r="A12" s="294" t="s">
        <v>16</v>
      </c>
      <c r="B12" s="1">
        <f>SUM(B4:B11)</f>
        <v>27001</v>
      </c>
      <c r="C12" s="1">
        <f>SUM(C4:C11)</f>
        <v>25025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7535</v>
      </c>
      <c r="C19" s="71">
        <v>8215</v>
      </c>
    </row>
    <row r="20" spans="1:3" x14ac:dyDescent="0.25">
      <c r="A20" s="286" t="s">
        <v>719</v>
      </c>
      <c r="B20" s="214">
        <v>1129</v>
      </c>
      <c r="C20" s="214">
        <v>1546</v>
      </c>
    </row>
    <row r="21" spans="1:3" x14ac:dyDescent="0.25">
      <c r="A21" s="286" t="s">
        <v>720</v>
      </c>
      <c r="B21" s="214">
        <v>3239</v>
      </c>
      <c r="C21" s="214">
        <v>3370</v>
      </c>
    </row>
    <row r="22" spans="1:3" x14ac:dyDescent="0.25">
      <c r="A22" s="286" t="s">
        <v>721</v>
      </c>
      <c r="B22" s="214">
        <v>6352</v>
      </c>
      <c r="C22" s="214">
        <v>4743</v>
      </c>
    </row>
    <row r="23" spans="1:3" x14ac:dyDescent="0.25">
      <c r="A23" s="286" t="s">
        <v>722</v>
      </c>
      <c r="B23" s="214">
        <v>37</v>
      </c>
      <c r="C23" s="214">
        <v>116</v>
      </c>
    </row>
    <row r="24" spans="1:3" x14ac:dyDescent="0.25">
      <c r="A24" s="286" t="s">
        <v>723</v>
      </c>
      <c r="B24" s="214">
        <v>1412</v>
      </c>
      <c r="C24" s="214">
        <v>1332</v>
      </c>
    </row>
    <row r="25" spans="1:3" ht="30" x14ac:dyDescent="0.25">
      <c r="A25" s="293" t="s">
        <v>724</v>
      </c>
      <c r="B25" s="214">
        <v>2893</v>
      </c>
      <c r="C25" s="214">
        <v>696</v>
      </c>
    </row>
    <row r="26" spans="1:3" x14ac:dyDescent="0.25">
      <c r="A26" s="286" t="s">
        <v>887</v>
      </c>
      <c r="B26" s="214">
        <v>983</v>
      </c>
      <c r="C26" s="214">
        <v>1864</v>
      </c>
    </row>
    <row r="27" spans="1:3" x14ac:dyDescent="0.25">
      <c r="A27" s="294" t="s">
        <v>16</v>
      </c>
      <c r="B27" s="1">
        <f>SUM(B19:B26)</f>
        <v>23580</v>
      </c>
      <c r="C27" s="1">
        <f>SUM(C19:C26)</f>
        <v>21882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74.540000000000006</v>
      </c>
      <c r="C4" s="1018">
        <v>71.83</v>
      </c>
      <c r="D4" s="1018">
        <v>77.239999999999995</v>
      </c>
      <c r="E4" s="1019">
        <v>61</v>
      </c>
      <c r="F4" s="1019">
        <v>144.19999999999999</v>
      </c>
      <c r="G4" s="1020">
        <v>43.5</v>
      </c>
      <c r="H4" s="1021">
        <v>41.8</v>
      </c>
      <c r="I4" s="1022">
        <v>45</v>
      </c>
      <c r="J4" s="1019">
        <v>14.4</v>
      </c>
    </row>
    <row r="5" spans="1:12" x14ac:dyDescent="0.25">
      <c r="A5" s="498">
        <v>2021</v>
      </c>
      <c r="B5" s="757">
        <v>73.849999999999994</v>
      </c>
      <c r="C5" s="758">
        <v>71.03</v>
      </c>
      <c r="D5" s="758">
        <v>76.739999999999995</v>
      </c>
      <c r="E5" s="1023">
        <v>60</v>
      </c>
      <c r="F5" s="1023">
        <v>144.9</v>
      </c>
      <c r="G5" s="1024">
        <v>43.5</v>
      </c>
      <c r="H5" s="1025">
        <v>41.9</v>
      </c>
      <c r="I5" s="1026">
        <v>45.1</v>
      </c>
      <c r="J5" s="1023">
        <v>16.7</v>
      </c>
    </row>
    <row r="6" spans="1:12" x14ac:dyDescent="0.25">
      <c r="A6" s="499">
        <v>2022</v>
      </c>
      <c r="B6" s="1011">
        <v>73.790000000000006</v>
      </c>
      <c r="C6" s="1012">
        <v>71.069999999999993</v>
      </c>
      <c r="D6" s="1012">
        <v>76.16</v>
      </c>
      <c r="E6" s="1013">
        <v>57</v>
      </c>
      <c r="F6" s="1013">
        <v>152.30000000000001</v>
      </c>
      <c r="G6" s="1014">
        <v>44.1</v>
      </c>
      <c r="H6" s="1015">
        <v>42.5</v>
      </c>
      <c r="I6" s="1016">
        <v>45.6</v>
      </c>
      <c r="J6" s="1013">
        <v>2.2000000000000002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14.4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16.7</v>
      </c>
    </row>
    <row r="13" spans="1:12" x14ac:dyDescent="0.25">
      <c r="A13" s="633">
        <f t="shared" si="0"/>
        <v>2022</v>
      </c>
      <c r="B13" s="627">
        <f t="shared" si="1"/>
        <v>2.2000000000000002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14388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14850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32.6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82212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2522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63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14487</v>
      </c>
      <c r="C5" s="70">
        <v>14584</v>
      </c>
      <c r="D5" s="55">
        <v>7529</v>
      </c>
      <c r="E5" s="110">
        <v>7054</v>
      </c>
      <c r="F5" s="55">
        <v>30.1</v>
      </c>
      <c r="G5" s="55">
        <v>32.200000000000003</v>
      </c>
      <c r="H5" s="110">
        <v>28.1</v>
      </c>
      <c r="I5" s="55"/>
      <c r="J5" s="70"/>
      <c r="K5" s="55"/>
      <c r="L5" s="55"/>
      <c r="M5" s="71">
        <v>69</v>
      </c>
      <c r="N5" s="71">
        <v>74</v>
      </c>
      <c r="O5" s="71">
        <v>64</v>
      </c>
    </row>
    <row r="6" spans="1:16" x14ac:dyDescent="0.25">
      <c r="A6" s="215">
        <v>2021</v>
      </c>
      <c r="B6" s="212">
        <v>14554</v>
      </c>
      <c r="C6" s="212">
        <v>14640</v>
      </c>
      <c r="D6" s="58">
        <v>7565</v>
      </c>
      <c r="E6" s="160">
        <v>7075</v>
      </c>
      <c r="F6" s="58">
        <v>30.5</v>
      </c>
      <c r="G6" s="58">
        <v>32.700000000000003</v>
      </c>
      <c r="H6" s="160">
        <v>28.5</v>
      </c>
      <c r="I6" s="58">
        <v>65374</v>
      </c>
      <c r="J6" s="212">
        <v>3223</v>
      </c>
      <c r="K6" s="58">
        <v>1711</v>
      </c>
      <c r="L6" s="58">
        <v>1512</v>
      </c>
      <c r="M6" s="214">
        <v>68</v>
      </c>
      <c r="N6" s="214">
        <v>74</v>
      </c>
      <c r="O6" s="214">
        <v>61</v>
      </c>
    </row>
    <row r="7" spans="1:16" x14ac:dyDescent="0.25">
      <c r="A7" s="229">
        <v>2022</v>
      </c>
      <c r="B7" s="167">
        <v>14388</v>
      </c>
      <c r="C7" s="167">
        <v>14850</v>
      </c>
      <c r="D7" s="94">
        <v>7663</v>
      </c>
      <c r="E7" s="169">
        <v>7186</v>
      </c>
      <c r="F7" s="94">
        <v>32.6</v>
      </c>
      <c r="G7" s="58">
        <v>34.9</v>
      </c>
      <c r="H7" s="160">
        <v>30.4</v>
      </c>
      <c r="I7" s="94">
        <v>72937</v>
      </c>
      <c r="J7" s="167">
        <v>2848</v>
      </c>
      <c r="K7" s="94">
        <v>1510</v>
      </c>
      <c r="L7" s="94">
        <v>1338</v>
      </c>
      <c r="M7" s="214">
        <v>63</v>
      </c>
      <c r="N7" s="214">
        <v>69</v>
      </c>
      <c r="O7" s="214">
        <v>57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82212</v>
      </c>
      <c r="J8" s="1072">
        <v>2522</v>
      </c>
      <c r="K8" s="1073">
        <v>1365</v>
      </c>
      <c r="L8" s="1073">
        <v>1157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65374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72937</v>
      </c>
      <c r="F14" s="514">
        <f>A5</f>
        <v>2020</v>
      </c>
      <c r="G14" s="310">
        <f>IF(ISBLANK(E5),"",E5)</f>
        <v>7054</v>
      </c>
      <c r="H14" s="310">
        <f>IF(ISBLANK(D5),"",D5)</f>
        <v>7529</v>
      </c>
      <c r="K14" s="514">
        <f>A6</f>
        <v>2021</v>
      </c>
      <c r="L14" s="310">
        <f>IF(ISBLANK(L6),"",L6)</f>
        <v>1512</v>
      </c>
      <c r="M14" s="310">
        <f>IF(ISBLANK(K6),"",K6)</f>
        <v>1711</v>
      </c>
    </row>
    <row r="15" spans="1:16" x14ac:dyDescent="0.25">
      <c r="A15" s="481">
        <f>A8</f>
        <v>2023</v>
      </c>
      <c r="B15" s="311">
        <f t="shared" si="0"/>
        <v>82212</v>
      </c>
      <c r="F15" s="486">
        <f t="shared" ref="F15:F16" si="1">A6</f>
        <v>2021</v>
      </c>
      <c r="G15" s="479">
        <f t="shared" ref="G15:G16" si="2">IF(ISBLANK(E6),"",E6)</f>
        <v>7075</v>
      </c>
      <c r="H15" s="479">
        <f t="shared" ref="H15:H16" si="3">IF(ISBLANK(D6),"",D6)</f>
        <v>7565</v>
      </c>
      <c r="K15" s="486">
        <f>A7</f>
        <v>2022</v>
      </c>
      <c r="L15" s="479">
        <f t="shared" ref="L15:L16" si="4">IF(ISBLANK(L7),"",L7)</f>
        <v>1338</v>
      </c>
      <c r="M15" s="479">
        <f t="shared" ref="M15:M16" si="5">IF(ISBLANK(K7),"",K7)</f>
        <v>1510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7186</v>
      </c>
      <c r="H16" s="311">
        <f t="shared" si="3"/>
        <v>7663</v>
      </c>
      <c r="K16" s="481">
        <f>A8</f>
        <v>2023</v>
      </c>
      <c r="L16" s="311">
        <f t="shared" si="4"/>
        <v>1157</v>
      </c>
      <c r="M16" s="311">
        <f t="shared" si="5"/>
        <v>1365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14487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14554</v>
      </c>
      <c r="C21" s="373"/>
      <c r="D21" s="197"/>
      <c r="F21" s="514">
        <f>A5</f>
        <v>2020</v>
      </c>
      <c r="G21" s="310">
        <f>IF(ISBLANK(E5),"",E5)</f>
        <v>7054</v>
      </c>
      <c r="H21" s="310">
        <f>IF(ISBLANK(D5),"",D5)</f>
        <v>7529</v>
      </c>
      <c r="K21" s="514">
        <f>A6</f>
        <v>2021</v>
      </c>
      <c r="L21" s="310">
        <f>IF(ISBLANK(L6),"",L6)</f>
        <v>1512</v>
      </c>
      <c r="M21" s="310">
        <f>IF(ISBLANK(K6),"",K6)</f>
        <v>1711</v>
      </c>
    </row>
    <row r="22" spans="1:15" x14ac:dyDescent="0.25">
      <c r="A22" s="481">
        <f t="shared" si="6"/>
        <v>2022</v>
      </c>
      <c r="B22" s="311">
        <f t="shared" si="7"/>
        <v>14388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7075</v>
      </c>
      <c r="H22" s="479">
        <f t="shared" ref="H22:H23" si="10">IF(ISBLANK(D6),"",D6)</f>
        <v>7565</v>
      </c>
      <c r="K22" s="486">
        <f>A7</f>
        <v>2022</v>
      </c>
      <c r="L22" s="479">
        <f>IF(ISBLANK(L7),"",L7)</f>
        <v>1338</v>
      </c>
      <c r="M22" s="479">
        <f>IF(ISBLANK(K7),"",K7)</f>
        <v>1510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7186</v>
      </c>
      <c r="H23" s="311">
        <f t="shared" si="10"/>
        <v>7663</v>
      </c>
      <c r="K23" s="481">
        <f>A8</f>
        <v>2023</v>
      </c>
      <c r="L23" s="311">
        <f>IF(ISBLANK(L8),"",L8)</f>
        <v>1157</v>
      </c>
      <c r="M23" s="311">
        <f>IF(ISBLANK(K8),"",K8)</f>
        <v>1365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14487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14554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14388</v>
      </c>
      <c r="C28" s="373"/>
      <c r="D28" s="197"/>
      <c r="F28" s="514">
        <f>A5</f>
        <v>2020</v>
      </c>
      <c r="G28" s="310">
        <f>IF(ISBLANK(H5),"",H5)</f>
        <v>28.1</v>
      </c>
      <c r="H28" s="310">
        <f>IF(ISBLANK(G5),"",G5)</f>
        <v>32.200000000000003</v>
      </c>
      <c r="K28" s="514">
        <f>A5</f>
        <v>2020</v>
      </c>
      <c r="L28" s="310">
        <f>IF(ISBLANK(O5),"",O5)</f>
        <v>64</v>
      </c>
      <c r="M28" s="310">
        <f>IF(ISBLANK(N5),"",N5)</f>
        <v>74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28.5</v>
      </c>
      <c r="H29" s="479">
        <f t="shared" ref="H29:H30" si="15">IF(ISBLANK(G6),"",G6)</f>
        <v>32.700000000000003</v>
      </c>
      <c r="K29" s="486">
        <f t="shared" ref="K29:K30" si="16">A6</f>
        <v>2021</v>
      </c>
      <c r="L29" s="479">
        <f t="shared" ref="L29:L30" si="17">IF(ISBLANK(O6),"",O6)</f>
        <v>61</v>
      </c>
      <c r="M29" s="479">
        <f t="shared" ref="M29:M30" si="18">IF(ISBLANK(N6),"",N6)</f>
        <v>74</v>
      </c>
    </row>
    <row r="30" spans="1:15" x14ac:dyDescent="0.25">
      <c r="F30" s="481">
        <f t="shared" si="13"/>
        <v>2022</v>
      </c>
      <c r="G30" s="311">
        <f t="shared" si="14"/>
        <v>30.4</v>
      </c>
      <c r="H30" s="311">
        <f t="shared" si="15"/>
        <v>34.9</v>
      </c>
      <c r="K30" s="481">
        <f t="shared" si="16"/>
        <v>2022</v>
      </c>
      <c r="L30" s="311">
        <f t="shared" si="17"/>
        <v>57</v>
      </c>
      <c r="M30" s="311">
        <f t="shared" si="18"/>
        <v>69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28.1</v>
      </c>
      <c r="H35" s="310">
        <f>IF(ISBLANK(G5),"",G5)</f>
        <v>32.200000000000003</v>
      </c>
      <c r="K35" s="514">
        <f>A5</f>
        <v>2020</v>
      </c>
      <c r="L35" s="310">
        <f>IF(ISBLANK(O5),"",O5)</f>
        <v>64</v>
      </c>
      <c r="M35" s="310">
        <f>IF(ISBLANK(N5),"",N5)</f>
        <v>74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28.5</v>
      </c>
      <c r="H36" s="479">
        <f t="shared" ref="H36:H37" si="21">IF(ISBLANK(G6),"",G6)</f>
        <v>32.700000000000003</v>
      </c>
      <c r="K36" s="486">
        <f t="shared" ref="K36:K37" si="22">A6</f>
        <v>2021</v>
      </c>
      <c r="L36" s="479">
        <f t="shared" ref="L36:L37" si="23">IF(ISBLANK(O6),"",O6)</f>
        <v>61</v>
      </c>
      <c r="M36" s="479">
        <f t="shared" ref="M36:M37" si="24">IF(ISBLANK(N6),"",N6)</f>
        <v>74</v>
      </c>
    </row>
    <row r="37" spans="6:15" x14ac:dyDescent="0.25">
      <c r="F37" s="481">
        <f t="shared" si="19"/>
        <v>2022</v>
      </c>
      <c r="G37" s="311">
        <f t="shared" si="20"/>
        <v>30.4</v>
      </c>
      <c r="H37" s="311">
        <f t="shared" si="21"/>
        <v>34.9</v>
      </c>
      <c r="K37" s="481">
        <f t="shared" si="22"/>
        <v>2022</v>
      </c>
      <c r="L37" s="311">
        <f t="shared" si="23"/>
        <v>57</v>
      </c>
      <c r="M37" s="311">
        <f t="shared" si="24"/>
        <v>69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22.9</v>
      </c>
      <c r="C6" s="35">
        <v>25</v>
      </c>
      <c r="D6" s="63">
        <v>20.5</v>
      </c>
      <c r="E6" s="35">
        <v>54.6</v>
      </c>
      <c r="F6" s="35">
        <v>52.3</v>
      </c>
      <c r="G6" s="35">
        <v>57.1</v>
      </c>
      <c r="H6" s="292">
        <v>22.5</v>
      </c>
      <c r="I6" s="35">
        <v>22.7</v>
      </c>
      <c r="J6" s="63">
        <v>22.4</v>
      </c>
      <c r="M6" s="127" t="s">
        <v>16</v>
      </c>
      <c r="N6" s="935">
        <f>IF(ISBLANK(B8),"",B8)</f>
        <v>21</v>
      </c>
      <c r="O6" s="935">
        <f>IF(ISBLANK(E8),"",E8)</f>
        <v>55.1</v>
      </c>
      <c r="P6" s="128">
        <f>IF(ISBLANK(H8),"",H8)</f>
        <v>23.9</v>
      </c>
    </row>
    <row r="7" spans="1:19" x14ac:dyDescent="0.25">
      <c r="A7" s="286">
        <v>2022</v>
      </c>
      <c r="B7" s="167">
        <v>22</v>
      </c>
      <c r="C7" s="94">
        <v>24.1</v>
      </c>
      <c r="D7" s="169">
        <v>19.600000000000001</v>
      </c>
      <c r="E7" s="94">
        <v>53.9</v>
      </c>
      <c r="F7" s="94">
        <v>52.1</v>
      </c>
      <c r="G7" s="94">
        <v>56</v>
      </c>
      <c r="H7" s="167">
        <v>24.1</v>
      </c>
      <c r="I7" s="94">
        <v>23.8</v>
      </c>
      <c r="J7" s="169">
        <v>24.4</v>
      </c>
    </row>
    <row r="8" spans="1:19" x14ac:dyDescent="0.25">
      <c r="A8" s="218">
        <v>2023</v>
      </c>
      <c r="B8" s="167">
        <v>21</v>
      </c>
      <c r="C8" s="94">
        <v>22.4</v>
      </c>
      <c r="D8" s="169">
        <v>19.399999999999999</v>
      </c>
      <c r="E8" s="94">
        <v>55.1</v>
      </c>
      <c r="F8" s="94">
        <v>54.4</v>
      </c>
      <c r="G8" s="94">
        <v>55.9</v>
      </c>
      <c r="H8" s="167">
        <v>23.9</v>
      </c>
      <c r="I8" s="94">
        <v>23.2</v>
      </c>
      <c r="J8" s="169">
        <v>24.7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19.399999999999999</v>
      </c>
      <c r="O12" s="936">
        <f>IF(ISBLANK(G8),"",G8)</f>
        <v>55.9</v>
      </c>
      <c r="P12" s="938">
        <f>IF(ISBLANK(J8),"",J8)</f>
        <v>24.7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22.4</v>
      </c>
      <c r="O13" s="937">
        <f>IF(ISBLANK(F8),"",F8)</f>
        <v>54.4</v>
      </c>
      <c r="P13" s="939">
        <f>IF(ISBLANK(I8),"",I8)</f>
        <v>23.2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21</v>
      </c>
      <c r="O20" s="935">
        <f>IF(ISBLANK(E8),"",E8)</f>
        <v>55.1</v>
      </c>
      <c r="P20" s="940">
        <f>IF(ISBLANK(H8),"",H8)</f>
        <v>23.9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19.399999999999999</v>
      </c>
      <c r="O24" s="936">
        <f>IF(ISBLANK(G8),"",G8)</f>
        <v>55.9</v>
      </c>
      <c r="P24" s="938">
        <f>IF(ISBLANK(J8),"",J8)</f>
        <v>24.7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22.4</v>
      </c>
      <c r="O25" s="937">
        <f>IF(ISBLANK(F8),"",F8)</f>
        <v>54.4</v>
      </c>
      <c r="P25" s="939">
        <f>IF(ISBLANK(I8),"",I8)</f>
        <v>23.2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2584362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56703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2567537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56334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7440392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163249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646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38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37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1587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100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208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512602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43.9</v>
      </c>
      <c r="E20" s="600">
        <v>44</v>
      </c>
      <c r="F20" s="600">
        <v>43.3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19.899999999999999</v>
      </c>
      <c r="E21" s="751">
        <v>21.6</v>
      </c>
      <c r="F21" s="751">
        <v>21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4.5999999999999996</v>
      </c>
      <c r="E22" s="752">
        <v>2.2000000000000002</v>
      </c>
      <c r="F22" s="752">
        <v>1.9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43.3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1.9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33.799999999999997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43.3</v>
      </c>
      <c r="C30" s="204" t="s">
        <v>493</v>
      </c>
    </row>
    <row r="31" spans="1:11" x14ac:dyDescent="0.25">
      <c r="A31" s="698" t="s">
        <v>1430</v>
      </c>
      <c r="B31" s="734">
        <f>F21</f>
        <v>21</v>
      </c>
    </row>
    <row r="32" spans="1:11" x14ac:dyDescent="0.25">
      <c r="A32" s="698" t="s">
        <v>1431</v>
      </c>
      <c r="B32" s="734">
        <f>F22</f>
        <v>1.9</v>
      </c>
    </row>
    <row r="33" spans="1:2" x14ac:dyDescent="0.25">
      <c r="A33" s="699" t="s">
        <v>1432</v>
      </c>
      <c r="B33" s="732">
        <f>100-(B30+B31+B32)</f>
        <v>33.799999999999997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651</v>
      </c>
      <c r="C4" s="71">
        <v>23</v>
      </c>
      <c r="D4" s="71">
        <v>28</v>
      </c>
      <c r="G4" s="217">
        <f>A4</f>
        <v>2021</v>
      </c>
      <c r="H4" s="289">
        <f>IF(ISBLANK(C4),"",C4)</f>
        <v>23</v>
      </c>
      <c r="I4" s="289">
        <f>IF(ISBLANK(D4),"",D4)</f>
        <v>28</v>
      </c>
    </row>
    <row r="5" spans="1:9" x14ac:dyDescent="0.25">
      <c r="A5" s="286">
        <v>2022</v>
      </c>
      <c r="B5" s="214">
        <v>645</v>
      </c>
      <c r="C5" s="214">
        <v>59</v>
      </c>
      <c r="D5" s="214">
        <v>59</v>
      </c>
      <c r="G5" s="286">
        <f t="shared" ref="G5:G6" si="0">A5</f>
        <v>2022</v>
      </c>
      <c r="H5" s="290">
        <f t="shared" ref="H5:H6" si="1">IF(ISBLANK(C5),"",C5)</f>
        <v>59</v>
      </c>
      <c r="I5" s="290">
        <f t="shared" ref="I5:I6" si="2">IF(ISBLANK(D5),"",D5)</f>
        <v>59</v>
      </c>
    </row>
    <row r="6" spans="1:9" x14ac:dyDescent="0.25">
      <c r="A6" s="218">
        <v>2023</v>
      </c>
      <c r="B6" s="168">
        <v>646</v>
      </c>
      <c r="C6" s="168">
        <v>38</v>
      </c>
      <c r="D6" s="168">
        <v>37</v>
      </c>
      <c r="G6" s="219">
        <f t="shared" si="0"/>
        <v>2023</v>
      </c>
      <c r="H6" s="291">
        <f t="shared" si="1"/>
        <v>38</v>
      </c>
      <c r="I6" s="291">
        <f t="shared" si="2"/>
        <v>37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23</v>
      </c>
      <c r="I12" s="289">
        <f>IF(ISBLANK(D4),"",D4)</f>
        <v>28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59</v>
      </c>
      <c r="I13" s="290">
        <f t="shared" si="4"/>
        <v>59</v>
      </c>
    </row>
    <row r="14" spans="1:9" x14ac:dyDescent="0.25">
      <c r="G14" s="219">
        <f t="shared" si="3"/>
        <v>2023</v>
      </c>
      <c r="H14" s="291">
        <f t="shared" ref="H14:I14" si="5">IF(ISBLANK(C6),"",C6)</f>
        <v>38</v>
      </c>
      <c r="I14" s="291">
        <f t="shared" si="5"/>
        <v>37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1459</v>
      </c>
      <c r="C23" s="71">
        <v>148</v>
      </c>
      <c r="D23" s="71">
        <v>153</v>
      </c>
      <c r="G23" s="217">
        <f>A23</f>
        <v>2021</v>
      </c>
      <c r="H23" s="289">
        <f>IF(ISBLANK(C23),"",C23)</f>
        <v>148</v>
      </c>
      <c r="I23" s="289">
        <f>IF(ISBLANK(D23),"",D23)</f>
        <v>153</v>
      </c>
    </row>
    <row r="24" spans="1:13" x14ac:dyDescent="0.25">
      <c r="A24" s="286">
        <v>2022</v>
      </c>
      <c r="B24" s="214">
        <v>1473</v>
      </c>
      <c r="C24" s="214">
        <v>139</v>
      </c>
      <c r="D24" s="214">
        <v>151</v>
      </c>
      <c r="G24" s="286">
        <f t="shared" ref="G24:G25" si="6">A24</f>
        <v>2022</v>
      </c>
      <c r="H24" s="290">
        <f t="shared" ref="H24:H25" si="7">IF(ISBLANK(C24),"",C24)</f>
        <v>139</v>
      </c>
      <c r="I24" s="290">
        <f t="shared" ref="I24:I25" si="8">IF(ISBLANK(D24),"",D24)</f>
        <v>151</v>
      </c>
    </row>
    <row r="25" spans="1:13" x14ac:dyDescent="0.25">
      <c r="A25" s="218">
        <v>2023</v>
      </c>
      <c r="B25" s="168">
        <v>1587</v>
      </c>
      <c r="C25" s="168">
        <v>100</v>
      </c>
      <c r="D25" s="168">
        <v>208</v>
      </c>
      <c r="G25" s="219">
        <f t="shared" si="6"/>
        <v>2023</v>
      </c>
      <c r="H25" s="291">
        <f t="shared" si="7"/>
        <v>100</v>
      </c>
      <c r="I25" s="291">
        <f t="shared" si="8"/>
        <v>208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148</v>
      </c>
      <c r="I31" s="289">
        <f>IF(ISBLANK(D23),"",D23)</f>
        <v>153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139</v>
      </c>
      <c r="I32" s="290">
        <f t="shared" si="10"/>
        <v>151</v>
      </c>
    </row>
    <row r="33" spans="7:9" x14ac:dyDescent="0.25">
      <c r="G33" s="219">
        <f t="shared" si="9"/>
        <v>2023</v>
      </c>
      <c r="H33" s="291">
        <f t="shared" ref="H33:I33" si="11">IF(ISBLANK(C25),"",C25)</f>
        <v>100</v>
      </c>
      <c r="I33" s="291">
        <f t="shared" si="11"/>
        <v>208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2601519</v>
      </c>
      <c r="C4" s="1077">
        <v>53624</v>
      </c>
      <c r="D4" s="110">
        <v>1178613</v>
      </c>
      <c r="E4" s="70">
        <v>24294</v>
      </c>
      <c r="F4" s="1076">
        <v>271218</v>
      </c>
      <c r="G4" s="70">
        <v>5591</v>
      </c>
      <c r="H4" s="1078">
        <v>5926894</v>
      </c>
      <c r="I4" s="1077">
        <v>122169</v>
      </c>
    </row>
    <row r="5" spans="1:9" x14ac:dyDescent="0.25">
      <c r="A5" s="587">
        <v>2021</v>
      </c>
      <c r="B5" s="1079">
        <v>2904924</v>
      </c>
      <c r="C5" s="1080">
        <v>60539</v>
      </c>
      <c r="D5" s="160">
        <v>1425875</v>
      </c>
      <c r="E5" s="212">
        <v>29716</v>
      </c>
      <c r="F5" s="1079">
        <v>142995</v>
      </c>
      <c r="G5" s="212">
        <v>2980</v>
      </c>
      <c r="H5" s="1081">
        <v>6609165</v>
      </c>
      <c r="I5" s="1080">
        <v>137737</v>
      </c>
    </row>
    <row r="6" spans="1:9" x14ac:dyDescent="0.25">
      <c r="A6" s="588">
        <v>2022</v>
      </c>
      <c r="B6" s="1082">
        <v>3222339</v>
      </c>
      <c r="C6" s="1083">
        <v>70701</v>
      </c>
      <c r="D6" s="169">
        <v>1564400</v>
      </c>
      <c r="E6" s="167">
        <v>34324</v>
      </c>
      <c r="F6" s="1082">
        <v>144976</v>
      </c>
      <c r="G6" s="167">
        <v>3181</v>
      </c>
      <c r="H6" s="1084">
        <v>7440392</v>
      </c>
      <c r="I6" s="1083">
        <v>163249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437667</v>
      </c>
      <c r="C4" s="1076">
        <v>1953523</v>
      </c>
      <c r="D4" s="1077">
        <v>40267</v>
      </c>
      <c r="E4" s="1076">
        <v>1950750</v>
      </c>
      <c r="F4" s="1077">
        <v>40210</v>
      </c>
    </row>
    <row r="5" spans="1:6" x14ac:dyDescent="0.25">
      <c r="A5" s="480">
        <v>2021</v>
      </c>
      <c r="B5" s="1081">
        <v>352464</v>
      </c>
      <c r="C5" s="1079">
        <v>2353472</v>
      </c>
      <c r="D5" s="1080">
        <v>49047</v>
      </c>
      <c r="E5" s="1079">
        <v>2229495</v>
      </c>
      <c r="F5" s="1080">
        <v>46463</v>
      </c>
    </row>
    <row r="6" spans="1:6" ht="15.75" thickBot="1" x14ac:dyDescent="0.3">
      <c r="A6" s="960">
        <v>2022</v>
      </c>
      <c r="B6" s="1085">
        <v>512602</v>
      </c>
      <c r="C6" s="1086">
        <v>2584362</v>
      </c>
      <c r="D6" s="1087">
        <v>56703</v>
      </c>
      <c r="E6" s="1086">
        <v>2567537</v>
      </c>
      <c r="F6" s="1087">
        <v>56334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Vršac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800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45577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57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17.399999999999999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-8.3000000000000007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73.790000000000006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44.1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152.30000000000001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2.58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43247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47813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1492</v>
      </c>
      <c r="C63" s="548">
        <f>IF(ISBLANK('DEM2'!C7),"-",'DEM2'!C7)</f>
        <v>1546</v>
      </c>
      <c r="D63" s="548"/>
      <c r="E63" s="548">
        <f>IF(ISBLANK('DEM2'!D8),"-",'DEM2'!D8)</f>
        <v>1459</v>
      </c>
      <c r="F63" s="548">
        <f>IF(ISBLANK('DEM2'!C8),"-",'DEM2'!C8)</f>
        <v>1509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1888</v>
      </c>
      <c r="C64" s="317">
        <f>IF(ISBLANK('DEM2'!F7),"-",'DEM2'!F7)</f>
        <v>1994</v>
      </c>
      <c r="D64" s="789"/>
      <c r="E64" s="317">
        <f>IF(ISBLANK('DEM2'!G8),"-",'DEM2'!G8)</f>
        <v>1785</v>
      </c>
      <c r="F64" s="317">
        <f>IF(ISBLANK('DEM2'!F8),"-",'DEM2'!F8)</f>
        <v>1876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1013</v>
      </c>
      <c r="C65" s="345">
        <f>IF(ISBLANK('DEM2'!I7),"-",'DEM2'!I7)</f>
        <v>1065</v>
      </c>
      <c r="D65" s="393"/>
      <c r="E65" s="345">
        <f>IF(ISBLANK('DEM2'!J8),"-",'DEM2'!J8)</f>
        <v>972</v>
      </c>
      <c r="F65" s="345">
        <f>IF(ISBLANK('DEM2'!I8),"-",'DEM2'!I8)</f>
        <v>984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4143</v>
      </c>
      <c r="C66" s="348">
        <f>IF(ISBLANK('DEM2'!L7),"-",'DEM2'!L7)</f>
        <v>4344</v>
      </c>
      <c r="D66" s="394"/>
      <c r="E66" s="348">
        <f>IF(ISBLANK('DEM2'!M8),"-",'DEM2'!M8)</f>
        <v>3987</v>
      </c>
      <c r="F66" s="348">
        <f>IF(ISBLANK('DEM2'!L8),"-",'DEM2'!L8)</f>
        <v>4115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3853</v>
      </c>
      <c r="C67" s="345">
        <f>IF(ISBLANK('DEM2'!O7),"-",'DEM2'!O7)</f>
        <v>4046</v>
      </c>
      <c r="D67" s="393"/>
      <c r="E67" s="345">
        <f>IF(ISBLANK('DEM2'!P8),"-",'DEM2'!P8)</f>
        <v>3411</v>
      </c>
      <c r="F67" s="345">
        <f>IF(ISBLANK('DEM2'!O8),"-",'DEM2'!O8)</f>
        <v>3629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15448</v>
      </c>
      <c r="C68" s="317">
        <f>IF(ISBLANK('DEM2'!R7),"-",'DEM2'!R7)</f>
        <v>15300</v>
      </c>
      <c r="D68" s="395"/>
      <c r="E68" s="317">
        <f>IF(ISBLANK('DEM2'!S8),"-",'DEM2'!S8)</f>
        <v>14353</v>
      </c>
      <c r="F68" s="317">
        <f>IF(ISBLANK('DEM2'!R8),"-",'DEM2'!R8)</f>
        <v>14181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24847</v>
      </c>
      <c r="C69" s="463">
        <f>IF(ISBLANK('DEM2'!U7),"-",'DEM2'!U7)</f>
        <v>23137</v>
      </c>
      <c r="D69" s="799"/>
      <c r="E69" s="463">
        <f>IF(ISBLANK('DEM2'!V8),"-",'DEM2'!V8)</f>
        <v>23635</v>
      </c>
      <c r="F69" s="463">
        <f>IF(ISBLANK('DEM2'!U8),"-",'DEM2'!U8)</f>
        <v>21942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11.4</v>
      </c>
      <c r="G115" s="800">
        <f>IF(ISBLANK('DEM2'!E23),"-",'DEM2'!E23)</f>
        <v>9.1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7.2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4.8</v>
      </c>
      <c r="G117" s="801">
        <f>IF(ISBLANK('DEM2'!E25),"-",'DEM2'!E25)</f>
        <v>4.8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14388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14850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32.6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82212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2522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63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26.1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46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34.5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9.1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7440392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163249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1564400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888087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34324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3222339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70701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144976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3181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2584362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56703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2567537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56334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646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1587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512602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2853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3253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2803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8859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2712</v>
      </c>
      <c r="C300" s="808">
        <f>IF(ISBLANK(POLJ3!C4),"-",POLJ3!C4)</f>
        <v>417</v>
      </c>
      <c r="D300" s="1160">
        <f>IF(ISBLANK(POLJ3!D4),"-",POLJ3!D4)</f>
        <v>2295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2965</v>
      </c>
      <c r="C301" s="789">
        <f>IF(ISBLANK(POLJ3!C5),"-",POLJ3!C5)</f>
        <v>1803</v>
      </c>
      <c r="D301" s="1161">
        <f>IF(ISBLANK(POLJ3!D5),"-",POLJ3!D5)</f>
        <v>1162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19</v>
      </c>
      <c r="C302" s="790">
        <f>IF(ISBLANK(POLJ3!C6),"-",POLJ3!C6)</f>
        <v>2</v>
      </c>
      <c r="D302" s="1162">
        <f>IF(ISBLANK(POLJ3!D6),"-",POLJ3!D6)</f>
        <v>17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381</v>
      </c>
      <c r="C303" s="791">
        <f>IF(ISBLANK(POLJ3!C7),"-",POLJ3!C7)</f>
        <v>53</v>
      </c>
      <c r="D303" s="1163">
        <f>IF(ISBLANK(POLJ3!D7),"-",POLJ3!D7)</f>
        <v>328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2853</v>
      </c>
      <c r="C304" s="807">
        <f>IF(ISBLANK(POLJ3!C8),"-",POLJ3!C8)</f>
        <v>400</v>
      </c>
      <c r="D304" s="1164">
        <f>IF(ISBLANK(POLJ3!D8),"-",POLJ3!D8)</f>
        <v>2453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144.44999999999999</v>
      </c>
      <c r="C310" s="1165"/>
      <c r="D310" s="3"/>
      <c r="E310" s="5"/>
      <c r="F310" s="5"/>
      <c r="G310" s="815" t="s">
        <v>854</v>
      </c>
      <c r="H310" s="816">
        <f>IF(ISBLANK(POLJ2!H3),"-",POLJ2!H3)</f>
        <v>3280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48782.239999999998</v>
      </c>
      <c r="C311" s="1154"/>
      <c r="D311" s="3"/>
      <c r="E311" s="5"/>
      <c r="F311" s="5"/>
      <c r="G311" s="810" t="s">
        <v>855</v>
      </c>
      <c r="H311" s="248">
        <f>IF(ISBLANK(POLJ2!H4),"-",POLJ2!H4)</f>
        <v>12716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232.29</v>
      </c>
      <c r="C312" s="1154"/>
      <c r="D312" s="3"/>
      <c r="E312" s="5"/>
      <c r="F312" s="5"/>
      <c r="G312" s="810" t="s">
        <v>856</v>
      </c>
      <c r="H312" s="248">
        <f>IF(ISBLANK(POLJ2!H5),"-",POLJ2!H5)</f>
        <v>11660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1432.68</v>
      </c>
      <c r="C313" s="1154"/>
      <c r="D313" s="3"/>
      <c r="E313" s="5"/>
      <c r="F313" s="5"/>
      <c r="G313" s="812" t="s">
        <v>857</v>
      </c>
      <c r="H313" s="249">
        <f>IF(ISBLANK(POLJ2!H6),"-",POLJ2!H6)</f>
        <v>161951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2.4700000000000002</v>
      </c>
      <c r="C314" s="1154"/>
      <c r="D314" s="3"/>
      <c r="E314" s="5"/>
      <c r="F314" s="5"/>
      <c r="G314" s="814" t="s">
        <v>847</v>
      </c>
      <c r="H314" s="817">
        <f>IF(ISBLANK(POLJ2!H7),"-",POLJ2!H7)</f>
        <v>189607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4365.83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54959.96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22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187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17.600000000000001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1238</v>
      </c>
      <c r="I364" s="808">
        <f>IF(ISBLANK(OBRAZ2!I6),"-",OBRAZ2!I6)</f>
        <v>1070</v>
      </c>
      <c r="J364" s="808">
        <f>IF(ISBLANK(OBRAZ2!J6),"-",OBRAZ2!J6)</f>
        <v>168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560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52.7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477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3.0719482619240095</v>
      </c>
      <c r="I375" s="850">
        <f>IF(ISBLANK(OBRAZ2!C12),"-",OBRAZ2!C21)</f>
        <v>4.2003231017770597</v>
      </c>
      <c r="J375" s="850">
        <f>IF(ISBLANK(OBRAZ2!D12),"-",OBRAZ2!D21)</f>
        <v>4.4117647058823533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55.941794664510915</v>
      </c>
      <c r="I377" s="851">
        <f>IF(ISBLANK(OBRAZ2!C14),"-",OBRAZ2!C23)</f>
        <v>57.269789983844909</v>
      </c>
      <c r="J377" s="851">
        <f>IF(ISBLANK(OBRAZ2!D14),"-",OBRAZ2!D23)</f>
        <v>56.617647058823529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25.707356507679869</v>
      </c>
      <c r="I379" s="851">
        <f>IF(ISBLANK(OBRAZ2!C16),"-",OBRAZ2!C25)</f>
        <v>23.182552504038771</v>
      </c>
      <c r="J379" s="851">
        <f>IF(ISBLANK(OBRAZ2!D16),"-",OBRAZ2!D25)</f>
        <v>20.915032679738562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15.278900565885206</v>
      </c>
      <c r="I380" s="852">
        <f>IF(ISBLANK(OBRAZ2!C17),"-",OBRAZ2!C26)</f>
        <v>15.347334410339256</v>
      </c>
      <c r="J380" s="852">
        <f>IF(ISBLANK(OBRAZ2!D17),"-",OBRAZ2!D26)</f>
        <v>18.055555555555554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12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15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1613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1827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185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93.9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470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97.3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0.2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48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56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5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2158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578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3.4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46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15760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104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10330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188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4.0999999999999996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0.7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99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0.85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97.3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85.9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6614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14.5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12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551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3779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48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41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6.5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6.1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3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63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0.5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2983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6.9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935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12.1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619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7.7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175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236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23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137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45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8.1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50.2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35.6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222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52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177.209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2.9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403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17604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250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12631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5890.45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14.265359999999999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142</v>
      </c>
      <c r="D696" s="3"/>
      <c r="E696" s="5"/>
      <c r="F696" s="5"/>
      <c r="G696" s="837">
        <v>2012</v>
      </c>
      <c r="H696" s="835">
        <f>IF(ISBLANK(INDEKSI2!B5),"-",INDEKSI2!B5)</f>
        <v>31.47</v>
      </c>
      <c r="I696" s="835">
        <f>IF(ISBLANK(INDEKSI2!C5),"-",INDEKSI2!C5)</f>
        <v>61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33.33</v>
      </c>
      <c r="D697" s="3"/>
      <c r="E697" s="5"/>
      <c r="F697" s="5"/>
      <c r="G697" s="838">
        <v>2013</v>
      </c>
      <c r="H697" s="559">
        <f>IF(ISBLANK(INDEKSI2!B6),"-",INDEKSI2!B6)</f>
        <v>35.799999999999997</v>
      </c>
      <c r="I697" s="559">
        <f>IF(ISBLANK(INDEKSI2!C6),"-",INDEKSI2!C6)</f>
        <v>30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38.28</v>
      </c>
      <c r="I698" s="836">
        <f>IF(ISBLANK(INDEKSI2!C7),"-",INDEKSI2!C7)</f>
        <v>18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10418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6407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24443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16733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34.5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9.1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26.1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46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38.28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18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14.265359999999999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142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33.33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31.99</v>
      </c>
      <c r="C4" s="721">
        <v>66</v>
      </c>
      <c r="D4" s="710"/>
      <c r="E4" s="711"/>
      <c r="F4" s="712"/>
    </row>
    <row r="5" spans="1:6" x14ac:dyDescent="0.25">
      <c r="A5" s="286">
        <v>2012</v>
      </c>
      <c r="B5" s="614">
        <v>31.47</v>
      </c>
      <c r="C5" s="722">
        <v>61</v>
      </c>
      <c r="D5" s="713"/>
      <c r="E5" s="641"/>
      <c r="F5" s="714"/>
    </row>
    <row r="6" spans="1:6" x14ac:dyDescent="0.25">
      <c r="A6" s="286">
        <v>2013</v>
      </c>
      <c r="B6" s="614">
        <v>35.799999999999997</v>
      </c>
      <c r="C6" s="722">
        <v>30</v>
      </c>
      <c r="D6" s="715">
        <v>14.265359999999999</v>
      </c>
      <c r="E6" s="609">
        <v>142</v>
      </c>
      <c r="F6" s="716">
        <v>33.33</v>
      </c>
    </row>
    <row r="7" spans="1:6" x14ac:dyDescent="0.25">
      <c r="A7" s="219">
        <v>2014</v>
      </c>
      <c r="B7" s="615">
        <v>38.28</v>
      </c>
      <c r="C7" s="723">
        <v>18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2853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2803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3253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144.44999999999999</v>
      </c>
      <c r="G3" s="217" t="s">
        <v>765</v>
      </c>
      <c r="H3" s="71">
        <v>3280</v>
      </c>
    </row>
    <row r="4" spans="1:9" x14ac:dyDescent="0.25">
      <c r="A4" s="286" t="s">
        <v>760</v>
      </c>
      <c r="B4" s="214">
        <v>48782.239999999998</v>
      </c>
      <c r="G4" s="286" t="s">
        <v>766</v>
      </c>
      <c r="H4" s="214">
        <v>12716</v>
      </c>
    </row>
    <row r="5" spans="1:9" x14ac:dyDescent="0.25">
      <c r="A5" s="286" t="s">
        <v>761</v>
      </c>
      <c r="B5" s="214">
        <v>232.29</v>
      </c>
      <c r="G5" s="286" t="s">
        <v>767</v>
      </c>
      <c r="H5" s="214">
        <v>11660</v>
      </c>
    </row>
    <row r="6" spans="1:9" x14ac:dyDescent="0.25">
      <c r="A6" s="286" t="s">
        <v>762</v>
      </c>
      <c r="B6" s="214">
        <v>1432.68</v>
      </c>
      <c r="G6" s="286" t="s">
        <v>768</v>
      </c>
      <c r="H6" s="214">
        <v>161951</v>
      </c>
    </row>
    <row r="7" spans="1:9" x14ac:dyDescent="0.25">
      <c r="A7" s="286" t="s">
        <v>763</v>
      </c>
      <c r="B7" s="214">
        <v>2.4700000000000002</v>
      </c>
      <c r="G7" s="1" t="s">
        <v>24</v>
      </c>
      <c r="H7" s="288">
        <v>189607</v>
      </c>
    </row>
    <row r="8" spans="1:9" x14ac:dyDescent="0.25">
      <c r="A8" s="287" t="s">
        <v>764</v>
      </c>
      <c r="B8" s="73">
        <v>4365.83</v>
      </c>
    </row>
    <row r="9" spans="1:9" x14ac:dyDescent="0.25">
      <c r="A9" s="1" t="s">
        <v>24</v>
      </c>
      <c r="B9" s="288">
        <v>54959.96</v>
      </c>
      <c r="I9" s="41" t="s">
        <v>876</v>
      </c>
    </row>
    <row r="10" spans="1:9" x14ac:dyDescent="0.25">
      <c r="G10" s="29" t="s">
        <v>775</v>
      </c>
      <c r="H10" s="58">
        <v>8859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2712</v>
      </c>
      <c r="C4" s="55">
        <v>417</v>
      </c>
      <c r="D4" s="110">
        <v>2295</v>
      </c>
    </row>
    <row r="5" spans="1:4" ht="30" customHeight="1" x14ac:dyDescent="0.25">
      <c r="A5" s="274" t="s">
        <v>884</v>
      </c>
      <c r="B5" s="212">
        <v>2965</v>
      </c>
      <c r="C5" s="58">
        <v>1803</v>
      </c>
      <c r="D5" s="160">
        <v>1162</v>
      </c>
    </row>
    <row r="6" spans="1:4" x14ac:dyDescent="0.25">
      <c r="A6" s="274" t="s">
        <v>772</v>
      </c>
      <c r="B6" s="212">
        <v>19</v>
      </c>
      <c r="C6" s="58">
        <v>2</v>
      </c>
      <c r="D6" s="160">
        <v>17</v>
      </c>
    </row>
    <row r="7" spans="1:4" ht="30" x14ac:dyDescent="0.25">
      <c r="A7" s="274" t="s">
        <v>773</v>
      </c>
      <c r="B7" s="212">
        <v>381</v>
      </c>
      <c r="C7" s="58">
        <v>53</v>
      </c>
      <c r="D7" s="160">
        <v>328</v>
      </c>
    </row>
    <row r="8" spans="1:4" x14ac:dyDescent="0.25">
      <c r="A8" s="201" t="s">
        <v>774</v>
      </c>
      <c r="B8" s="72">
        <v>2853</v>
      </c>
      <c r="C8" s="61">
        <v>400</v>
      </c>
      <c r="D8" s="111">
        <v>2453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10.526315789473683</v>
      </c>
      <c r="C14" s="276">
        <f>D6/B6*100</f>
        <v>89.473684210526315</v>
      </c>
    </row>
    <row r="15" spans="1:4" ht="60" x14ac:dyDescent="0.25">
      <c r="A15" s="277" t="s">
        <v>885</v>
      </c>
      <c r="B15" s="282">
        <f>C5/B5*100</f>
        <v>60.809443507588533</v>
      </c>
      <c r="C15" s="278">
        <f>D5/B5*100</f>
        <v>39.190556492411467</v>
      </c>
    </row>
    <row r="16" spans="1:4" ht="30" x14ac:dyDescent="0.25">
      <c r="A16" s="279" t="s">
        <v>821</v>
      </c>
      <c r="B16" s="283">
        <f>C4/B4*100</f>
        <v>15.376106194690264</v>
      </c>
      <c r="C16" s="280">
        <f>D4/B4*100</f>
        <v>84.623893805309734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10.526315789473683</v>
      </c>
      <c r="C21" s="276">
        <f>C14</f>
        <v>89.473684210526315</v>
      </c>
    </row>
    <row r="22" spans="1:3" ht="60" x14ac:dyDescent="0.25">
      <c r="A22" s="277" t="s">
        <v>823</v>
      </c>
      <c r="B22" s="282">
        <f t="shared" ref="B22:C23" si="0">B15</f>
        <v>60.809443507588533</v>
      </c>
      <c r="C22" s="278">
        <f t="shared" si="0"/>
        <v>39.190556492411467</v>
      </c>
    </row>
    <row r="23" spans="1:3" ht="30" x14ac:dyDescent="0.25">
      <c r="A23" s="279" t="s">
        <v>858</v>
      </c>
      <c r="B23" s="285">
        <f t="shared" si="0"/>
        <v>15.376106194690264</v>
      </c>
      <c r="C23" s="284">
        <f t="shared" si="0"/>
        <v>84.623893805309734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22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187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17.600000000000001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560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52.7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477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1316</v>
      </c>
      <c r="C6" s="973">
        <v>1126</v>
      </c>
      <c r="D6" s="945">
        <v>190</v>
      </c>
      <c r="E6" s="973">
        <v>1237</v>
      </c>
      <c r="F6" s="973">
        <v>1055</v>
      </c>
      <c r="G6" s="945">
        <v>182</v>
      </c>
      <c r="H6" s="599">
        <v>1238</v>
      </c>
      <c r="I6" s="616">
        <v>1070</v>
      </c>
      <c r="J6" s="945">
        <v>168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47</v>
      </c>
      <c r="C7" s="975">
        <v>47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38</v>
      </c>
      <c r="C12" s="600">
        <v>52</v>
      </c>
      <c r="D12" s="600">
        <v>54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692</v>
      </c>
      <c r="C14" s="751">
        <v>709</v>
      </c>
      <c r="D14" s="751">
        <v>693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318</v>
      </c>
      <c r="C16" s="1029">
        <v>287</v>
      </c>
      <c r="D16" s="751">
        <v>256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189</v>
      </c>
      <c r="C17" s="752">
        <v>190</v>
      </c>
      <c r="D17" s="752">
        <v>221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3.0719482619240095</v>
      </c>
      <c r="C21" s="289">
        <f>C12/SUM(C12:C17)*100</f>
        <v>4.2003231017770597</v>
      </c>
      <c r="D21" s="289">
        <f>D12/SUM(D12:D17)*100</f>
        <v>4.4117647058823533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55.941794664510915</v>
      </c>
      <c r="C23" s="290">
        <f>C14/SUM(C12:C17)*100</f>
        <v>57.269789983844909</v>
      </c>
      <c r="D23" s="290">
        <f>D14/SUM(D12:D17)*100</f>
        <v>56.617647058823529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25.707356507679869</v>
      </c>
      <c r="C25" s="290">
        <f>C16/SUM(C12:C17)*100</f>
        <v>23.182552504038771</v>
      </c>
      <c r="D25" s="290">
        <f>D16/SUM(D12:D17)*100</f>
        <v>20.915032679738562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15.278900565885206</v>
      </c>
      <c r="C26" s="291">
        <f>C17/SUM(C12:C17)*100</f>
        <v>15.347334410339256</v>
      </c>
      <c r="D26" s="291">
        <f>D17/SUM(D12:D17)*100</f>
        <v>18.055555555555554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14.5</v>
      </c>
      <c r="C7" s="600">
        <v>15.5</v>
      </c>
      <c r="D7" s="600">
        <v>22</v>
      </c>
    </row>
    <row r="8" spans="1:6" x14ac:dyDescent="0.25">
      <c r="A8" s="695" t="s">
        <v>944</v>
      </c>
      <c r="B8" s="751">
        <v>7.2</v>
      </c>
      <c r="C8" s="751">
        <v>3.6</v>
      </c>
      <c r="D8" s="751">
        <v>6.6</v>
      </c>
    </row>
    <row r="9" spans="1:6" x14ac:dyDescent="0.25">
      <c r="A9" s="696" t="s">
        <v>224</v>
      </c>
      <c r="B9" s="752">
        <v>78.3</v>
      </c>
      <c r="C9" s="752">
        <v>80.900000000000006</v>
      </c>
      <c r="D9" s="752">
        <v>71.400000000000006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14.5</v>
      </c>
      <c r="C13" s="697">
        <f t="shared" ref="C13:D13" si="1">IF(ISBLANK(C7),"",C7)</f>
        <v>15.5</v>
      </c>
      <c r="D13" s="697">
        <f t="shared" si="1"/>
        <v>22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7.2</v>
      </c>
      <c r="C14" s="698">
        <f t="shared" si="2"/>
        <v>3.6</v>
      </c>
      <c r="D14" s="698">
        <f t="shared" si="2"/>
        <v>6.6</v>
      </c>
    </row>
    <row r="15" spans="1:6" x14ac:dyDescent="0.25">
      <c r="A15" s="702" t="s">
        <v>1630</v>
      </c>
      <c r="B15" s="699">
        <f t="shared" si="2"/>
        <v>78.3</v>
      </c>
      <c r="C15" s="699">
        <f t="shared" si="2"/>
        <v>80.900000000000006</v>
      </c>
      <c r="D15" s="699">
        <f t="shared" si="2"/>
        <v>71.400000000000006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14.5</v>
      </c>
      <c r="C18" s="697">
        <f t="shared" ref="C18:D18" si="4">IF(ISBLANK(C7),"",C7)</f>
        <v>15.5</v>
      </c>
      <c r="D18" s="697">
        <f t="shared" si="4"/>
        <v>22</v>
      </c>
    </row>
    <row r="19" spans="1:5" x14ac:dyDescent="0.25">
      <c r="A19" s="701" t="s">
        <v>1632</v>
      </c>
      <c r="B19" s="698">
        <f t="shared" ref="B19:D20" si="5">IF(ISBLANK(B8),"",B8)</f>
        <v>7.2</v>
      </c>
      <c r="C19" s="698">
        <f t="shared" si="5"/>
        <v>3.6</v>
      </c>
      <c r="D19" s="698">
        <f t="shared" si="5"/>
        <v>6.6</v>
      </c>
    </row>
    <row r="20" spans="1:5" x14ac:dyDescent="0.25">
      <c r="A20" s="702" t="s">
        <v>1633</v>
      </c>
      <c r="B20" s="699">
        <f t="shared" si="5"/>
        <v>78.3</v>
      </c>
      <c r="C20" s="699">
        <f t="shared" si="5"/>
        <v>80.900000000000006</v>
      </c>
      <c r="D20" s="699">
        <f t="shared" si="5"/>
        <v>71.400000000000006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107.5</v>
      </c>
      <c r="C5" s="611">
        <v>105.2</v>
      </c>
      <c r="D5" s="1030">
        <v>106.3</v>
      </c>
      <c r="F5" s="28"/>
      <c r="G5" s="693">
        <f>A5</f>
        <v>2020</v>
      </c>
      <c r="H5" s="669">
        <f>IF(ISBLANK(B5),"",B5)</f>
        <v>107.5</v>
      </c>
      <c r="I5" s="618">
        <f t="shared" ref="H5:I7" si="0">IF(ISBLANK(C5),"",C5)</f>
        <v>105.2</v>
      </c>
    </row>
    <row r="6" spans="1:10" x14ac:dyDescent="0.25">
      <c r="A6" s="749">
        <v>2021</v>
      </c>
      <c r="B6" s="601">
        <v>106.6</v>
      </c>
      <c r="C6" s="612">
        <v>112</v>
      </c>
      <c r="D6" s="946">
        <v>109.2</v>
      </c>
      <c r="F6" s="44"/>
      <c r="G6" s="693">
        <f t="shared" ref="G6:G7" si="1">A6</f>
        <v>2021</v>
      </c>
      <c r="H6" s="670">
        <f t="shared" si="0"/>
        <v>106.6</v>
      </c>
      <c r="I6" s="619">
        <f t="shared" si="0"/>
        <v>112</v>
      </c>
    </row>
    <row r="7" spans="1:10" x14ac:dyDescent="0.25">
      <c r="A7" s="750">
        <v>2022</v>
      </c>
      <c r="B7" s="601">
        <v>93.3</v>
      </c>
      <c r="C7" s="612">
        <v>121.7</v>
      </c>
      <c r="D7" s="946">
        <v>107.4</v>
      </c>
      <c r="F7" s="44"/>
      <c r="G7" s="693">
        <f t="shared" si="1"/>
        <v>2022</v>
      </c>
      <c r="H7" s="671">
        <f t="shared" si="0"/>
        <v>93.3</v>
      </c>
      <c r="I7" s="620">
        <f t="shared" si="0"/>
        <v>121.7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107.5</v>
      </c>
      <c r="I13" s="618">
        <f>IF(ISBLANK(C5),"",C5)</f>
        <v>105.2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106.6</v>
      </c>
      <c r="I14" s="619">
        <f t="shared" si="3"/>
        <v>112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93.3</v>
      </c>
      <c r="I15" s="620">
        <f t="shared" si="4"/>
        <v>121.7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Vršac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800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45577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57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17.399999999999999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-8.3000000000000007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73.790000000000006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44.1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152.30000000000001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2.58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43247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47813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1492</v>
      </c>
      <c r="C63" s="548">
        <f>IF(ISBLANK('DEM2'!C7),"-",'DEM2'!C7)</f>
        <v>1546</v>
      </c>
      <c r="D63" s="548"/>
      <c r="E63" s="548">
        <f>IF(ISBLANK('DEM2'!D8),"-",'DEM2'!D8)</f>
        <v>1459</v>
      </c>
      <c r="F63" s="548">
        <f>IF(ISBLANK('DEM2'!C8),"-",'DEM2'!C8)</f>
        <v>1509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1888</v>
      </c>
      <c r="C64" s="317">
        <f>IF(ISBLANK('DEM2'!F7),"-",'DEM2'!F7)</f>
        <v>1994</v>
      </c>
      <c r="D64" s="789"/>
      <c r="E64" s="317">
        <f>IF(ISBLANK('DEM2'!G8),"-",'DEM2'!G8)</f>
        <v>1785</v>
      </c>
      <c r="F64" s="317">
        <f>IF(ISBLANK('DEM2'!F8),"-",'DEM2'!F8)</f>
        <v>1876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1013</v>
      </c>
      <c r="C65" s="345">
        <f>IF(ISBLANK('DEM2'!I7),"-",'DEM2'!I7)</f>
        <v>1065</v>
      </c>
      <c r="D65" s="393"/>
      <c r="E65" s="345">
        <f>IF(ISBLANK('DEM2'!J8),"-",'DEM2'!J8)</f>
        <v>972</v>
      </c>
      <c r="F65" s="345">
        <f>IF(ISBLANK('DEM2'!I8),"-",'DEM2'!I8)</f>
        <v>984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4143</v>
      </c>
      <c r="C66" s="317">
        <f>IF(ISBLANK('DEM2'!L7),"-",'DEM2'!L7)</f>
        <v>4344</v>
      </c>
      <c r="D66" s="395"/>
      <c r="E66" s="317">
        <f>IF(ISBLANK('DEM2'!M8),"-",'DEM2'!M8)</f>
        <v>3987</v>
      </c>
      <c r="F66" s="317">
        <f>IF(ISBLANK('DEM2'!L8),"-",'DEM2'!L8)</f>
        <v>4115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3853</v>
      </c>
      <c r="C67" s="317">
        <f>IF(ISBLANK('DEM2'!O7),"-",'DEM2'!O7)</f>
        <v>4046</v>
      </c>
      <c r="D67" s="395"/>
      <c r="E67" s="317">
        <f>IF(ISBLANK('DEM2'!P8),"-",'DEM2'!P8)</f>
        <v>3411</v>
      </c>
      <c r="F67" s="317">
        <f>IF(ISBLANK('DEM2'!O8),"-",'DEM2'!O8)</f>
        <v>3629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15448</v>
      </c>
      <c r="C68" s="414">
        <f>IF(ISBLANK('DEM2'!R7),"-",'DEM2'!R7)</f>
        <v>15300</v>
      </c>
      <c r="D68" s="420"/>
      <c r="E68" s="414">
        <f>IF(ISBLANK('DEM2'!S8),"-",'DEM2'!S8)</f>
        <v>14353</v>
      </c>
      <c r="F68" s="414">
        <f>IF(ISBLANK('DEM2'!R8),"-",'DEM2'!R8)</f>
        <v>14181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24847</v>
      </c>
      <c r="C69" s="463">
        <f>IF(ISBLANK('DEM2'!U7),"-",'DEM2'!U7)</f>
        <v>23137</v>
      </c>
      <c r="D69" s="799"/>
      <c r="E69" s="463">
        <f>IF(ISBLANK('DEM2'!V8),"-",'DEM2'!V8)</f>
        <v>23635</v>
      </c>
      <c r="F69" s="463">
        <f>IF(ISBLANK('DEM2'!U8),"-",'DEM2'!U8)</f>
        <v>21942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11.4</v>
      </c>
      <c r="G115" s="800">
        <f>IF(ISBLANK('DEM2'!E23),"-",'DEM2'!E23)</f>
        <v>9.1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7.2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4.8</v>
      </c>
      <c r="G117" s="801">
        <f>IF(ISBLANK('DEM2'!E25),"-",'DEM2'!E25)</f>
        <v>4.8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14388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14850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32.6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82212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2522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63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26.1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46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34.5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9.1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7440392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163249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1564400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888087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34324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3222339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70701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144976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3181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2584362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56703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2567537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56334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646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1587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512602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2853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3253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2803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8859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2712</v>
      </c>
      <c r="C300" s="808">
        <f>IF(ISBLANK(POLJ3!C4),"-",POLJ3!C4)</f>
        <v>417</v>
      </c>
      <c r="D300" s="1160">
        <f>IF(ISBLANK(POLJ3!D4),"-",POLJ3!D4)</f>
        <v>2295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2965</v>
      </c>
      <c r="C301" s="789">
        <f>IF(ISBLANK(POLJ3!C5),"-",POLJ3!C5)</f>
        <v>1803</v>
      </c>
      <c r="D301" s="1161">
        <f>IF(ISBLANK(POLJ3!D5),"-",POLJ3!D5)</f>
        <v>1162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19</v>
      </c>
      <c r="C302" s="790">
        <f>IF(ISBLANK(POLJ3!C6),"-",POLJ3!C6)</f>
        <v>2</v>
      </c>
      <c r="D302" s="1162">
        <f>IF(ISBLANK(POLJ3!D6),"-",POLJ3!D6)</f>
        <v>17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381</v>
      </c>
      <c r="C303" s="791">
        <f>IF(ISBLANK(POLJ3!C7),"-",POLJ3!C7)</f>
        <v>53</v>
      </c>
      <c r="D303" s="1163">
        <f>IF(ISBLANK(POLJ3!D7),"-",POLJ3!D7)</f>
        <v>328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2853</v>
      </c>
      <c r="C304" s="807">
        <f>IF(ISBLANK(POLJ3!C8),"-",POLJ3!C8)</f>
        <v>400</v>
      </c>
      <c r="D304" s="1164">
        <f>IF(ISBLANK(POLJ3!D8),"-",POLJ3!D8)</f>
        <v>2453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144.44999999999999</v>
      </c>
      <c r="C310" s="1165"/>
      <c r="D310" s="3"/>
      <c r="E310" s="5"/>
      <c r="F310" s="5"/>
      <c r="G310" s="815" t="s">
        <v>765</v>
      </c>
      <c r="H310" s="816">
        <f>IF(ISBLANK(POLJ2!H3),"-",POLJ2!H3)</f>
        <v>3280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48782.239999999998</v>
      </c>
      <c r="C311" s="1154"/>
      <c r="D311" s="3"/>
      <c r="E311" s="5"/>
      <c r="F311" s="5"/>
      <c r="G311" s="810" t="s">
        <v>766</v>
      </c>
      <c r="H311" s="248">
        <f>IF(ISBLANK(POLJ2!H4),"-",POLJ2!H4)</f>
        <v>12716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232.29</v>
      </c>
      <c r="C312" s="1154"/>
      <c r="D312" s="3"/>
      <c r="E312" s="5"/>
      <c r="F312" s="5"/>
      <c r="G312" s="810" t="s">
        <v>767</v>
      </c>
      <c r="H312" s="248">
        <f>IF(ISBLANK(POLJ2!H5),"-",POLJ2!H5)</f>
        <v>11660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1432.68</v>
      </c>
      <c r="C313" s="1154"/>
      <c r="D313" s="3"/>
      <c r="E313" s="5"/>
      <c r="F313" s="5"/>
      <c r="G313" s="812" t="s">
        <v>768</v>
      </c>
      <c r="H313" s="249">
        <f>IF(ISBLANK(POLJ2!H6),"-",POLJ2!H6)</f>
        <v>161951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2.4700000000000002</v>
      </c>
      <c r="C314" s="1154"/>
      <c r="D314" s="3"/>
      <c r="E314" s="5"/>
      <c r="F314" s="5"/>
      <c r="G314" s="814" t="s">
        <v>16</v>
      </c>
      <c r="H314" s="817">
        <f>IF(ISBLANK(POLJ2!H7),"-",POLJ2!H7)</f>
        <v>189607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4365.83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54959.96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22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187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17.600000000000001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1238</v>
      </c>
      <c r="I364" s="808">
        <f>IF(ISBLANK(OBRAZ2!I6),"-",OBRAZ2!I6)</f>
        <v>1070</v>
      </c>
      <c r="J364" s="808">
        <f>IF(ISBLANK(OBRAZ2!J6),"-",OBRAZ2!J6)</f>
        <v>168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560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52.7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477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3.0719482619240095</v>
      </c>
      <c r="I375" s="850">
        <f>IF(ISBLANK(OBRAZ2!C12),"-",OBRAZ2!C21)</f>
        <v>4.2003231017770597</v>
      </c>
      <c r="J375" s="850">
        <f>IF(ISBLANK(OBRAZ2!D12),"-",OBRAZ2!D21)</f>
        <v>4.4117647058823533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55.941794664510915</v>
      </c>
      <c r="I377" s="851">
        <f>IF(ISBLANK(OBRAZ2!C14),"-",OBRAZ2!C23)</f>
        <v>57.269789983844909</v>
      </c>
      <c r="J377" s="851">
        <f>IF(ISBLANK(OBRAZ2!D14),"-",OBRAZ2!D23)</f>
        <v>56.617647058823529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25.707356507679869</v>
      </c>
      <c r="I379" s="851">
        <f>IF(ISBLANK(OBRAZ2!C16),"-",OBRAZ2!C25)</f>
        <v>23.182552504038771</v>
      </c>
      <c r="J379" s="851">
        <f>IF(ISBLANK(OBRAZ2!D16),"-",OBRAZ2!D25)</f>
        <v>20.915032679738562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15.278900565885206</v>
      </c>
      <c r="I380" s="852">
        <f>IF(ISBLANK(OBRAZ2!C17),"-",OBRAZ2!C26)</f>
        <v>15.347334410339256</v>
      </c>
      <c r="J380" s="852">
        <f>IF(ISBLANK(OBRAZ2!D17),"-",OBRAZ2!D26)</f>
        <v>18.055555555555554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12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15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1613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1827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185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93.9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470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97.3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0.2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48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56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5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2158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578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3.4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46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15760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104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10330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188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4.0999999999999996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0.7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99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0.85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97.3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85.9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6614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14.5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12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551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3779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48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41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6.5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6.1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3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63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0.5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2983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6.9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935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12.1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619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7.7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175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236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23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137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45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8.1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50.2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35.6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222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52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177.209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2.9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403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17604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250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12631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5890.45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14.265359999999999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142</v>
      </c>
      <c r="D696" s="315"/>
      <c r="E696" s="314"/>
      <c r="F696" s="5"/>
      <c r="G696" s="837">
        <v>2012</v>
      </c>
      <c r="H696" s="835">
        <f>IF(ISBLANK(INDEKSI2!B5),"-",INDEKSI2!B5)</f>
        <v>31.47</v>
      </c>
      <c r="I696" s="835">
        <f>IF(ISBLANK(INDEKSI2!C5),"-",INDEKSI2!C5)</f>
        <v>61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33.33</v>
      </c>
      <c r="D697" s="315"/>
      <c r="E697" s="314"/>
      <c r="F697" s="5"/>
      <c r="G697" s="838">
        <v>2013</v>
      </c>
      <c r="H697" s="559">
        <f>IF(ISBLANK(INDEKSI2!B6),"-",INDEKSI2!B6)</f>
        <v>35.799999999999997</v>
      </c>
      <c r="I697" s="559">
        <f>IF(ISBLANK(INDEKSI2!C6),"-",INDEKSI2!C6)</f>
        <v>30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38.28</v>
      </c>
      <c r="I698" s="836">
        <f>IF(ISBLANK(INDEKSI2!C7),"-",INDEKSI2!C7)</f>
        <v>18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10418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6407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24443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16733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2.2999999999999998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23</v>
      </c>
      <c r="D6" s="612">
        <v>8</v>
      </c>
      <c r="E6" s="612">
        <v>15</v>
      </c>
      <c r="F6" s="1033">
        <v>199</v>
      </c>
      <c r="G6" s="612">
        <v>110</v>
      </c>
      <c r="H6" s="980">
        <v>89</v>
      </c>
      <c r="I6" s="1034">
        <v>18.399999999999999</v>
      </c>
      <c r="J6" s="612">
        <v>19.600000000000001</v>
      </c>
      <c r="K6" s="1035">
        <v>17</v>
      </c>
      <c r="L6" s="1033">
        <v>531</v>
      </c>
      <c r="M6" s="612">
        <v>265</v>
      </c>
      <c r="N6" s="1028">
        <v>266</v>
      </c>
      <c r="O6" s="1034">
        <v>48.4</v>
      </c>
      <c r="P6" s="612">
        <v>49.1</v>
      </c>
      <c r="Q6" s="1028">
        <v>47.8</v>
      </c>
      <c r="R6" s="1033">
        <v>507</v>
      </c>
      <c r="S6" s="612">
        <v>264</v>
      </c>
      <c r="T6" s="1035">
        <v>243</v>
      </c>
    </row>
    <row r="7" spans="1:20" x14ac:dyDescent="0.25">
      <c r="A7" s="286">
        <v>2021</v>
      </c>
      <c r="B7" s="602">
        <v>1</v>
      </c>
      <c r="C7" s="601">
        <v>19</v>
      </c>
      <c r="D7" s="612">
        <v>8</v>
      </c>
      <c r="E7" s="612">
        <v>11</v>
      </c>
      <c r="F7" s="1033">
        <v>208</v>
      </c>
      <c r="G7" s="612">
        <v>105</v>
      </c>
      <c r="H7" s="980">
        <v>103</v>
      </c>
      <c r="I7" s="1034">
        <v>19.2</v>
      </c>
      <c r="J7" s="612">
        <v>18.600000000000001</v>
      </c>
      <c r="K7" s="1035">
        <v>20</v>
      </c>
      <c r="L7" s="1033">
        <v>553</v>
      </c>
      <c r="M7" s="612">
        <v>289</v>
      </c>
      <c r="N7" s="1028">
        <v>264</v>
      </c>
      <c r="O7" s="1034">
        <v>51.3</v>
      </c>
      <c r="P7" s="612">
        <v>53.6</v>
      </c>
      <c r="Q7" s="1028">
        <v>48.9</v>
      </c>
      <c r="R7" s="1033">
        <v>477</v>
      </c>
      <c r="S7" s="612">
        <v>233</v>
      </c>
      <c r="T7" s="1035">
        <v>244</v>
      </c>
    </row>
    <row r="8" spans="1:20" x14ac:dyDescent="0.25">
      <c r="A8" s="219">
        <v>2022</v>
      </c>
      <c r="B8" s="617">
        <v>1</v>
      </c>
      <c r="C8" s="947">
        <v>22</v>
      </c>
      <c r="D8" s="981">
        <v>8</v>
      </c>
      <c r="E8" s="981">
        <v>14</v>
      </c>
      <c r="F8" s="1036">
        <v>187</v>
      </c>
      <c r="G8" s="981">
        <v>90</v>
      </c>
      <c r="H8" s="979">
        <v>97</v>
      </c>
      <c r="I8" s="754">
        <v>17.600000000000001</v>
      </c>
      <c r="J8" s="981">
        <v>16.100000000000001</v>
      </c>
      <c r="K8" s="1037">
        <v>19.2</v>
      </c>
      <c r="L8" s="1036">
        <v>560</v>
      </c>
      <c r="M8" s="981">
        <v>262</v>
      </c>
      <c r="N8" s="691">
        <v>298</v>
      </c>
      <c r="O8" s="754">
        <v>52.7</v>
      </c>
      <c r="P8" s="981">
        <v>48.9</v>
      </c>
      <c r="Q8" s="691">
        <v>56.5</v>
      </c>
      <c r="R8" s="1036">
        <v>477</v>
      </c>
      <c r="S8" s="981">
        <v>269</v>
      </c>
      <c r="T8" s="1037">
        <v>208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12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15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1613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1827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185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93.9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470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97.3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0.2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48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56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89.710789766407117</v>
      </c>
      <c r="C21" s="739">
        <f>B10/(B7+B10)*100</f>
        <v>10.289210233592881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89.710789766407117</v>
      </c>
      <c r="C26" s="739">
        <f>C21</f>
        <v>10.289210233592881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5</v>
      </c>
      <c r="C5" s="1095">
        <v>6</v>
      </c>
      <c r="D5" s="914" t="s">
        <v>5</v>
      </c>
      <c r="E5" s="211"/>
      <c r="F5" s="125">
        <v>2021</v>
      </c>
      <c r="G5" s="70">
        <v>11</v>
      </c>
      <c r="H5" s="55">
        <v>5</v>
      </c>
      <c r="I5" s="110">
        <v>6</v>
      </c>
      <c r="J5" s="70">
        <v>15</v>
      </c>
      <c r="K5" s="55">
        <v>0</v>
      </c>
      <c r="L5" s="110">
        <v>15</v>
      </c>
      <c r="M5" s="70">
        <v>1647</v>
      </c>
      <c r="N5" s="55">
        <v>1877</v>
      </c>
      <c r="O5" s="70">
        <v>187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15</v>
      </c>
      <c r="D6" s="915" t="s">
        <v>5</v>
      </c>
      <c r="E6" s="254"/>
      <c r="F6" s="125">
        <v>2022</v>
      </c>
      <c r="G6" s="212">
        <v>11</v>
      </c>
      <c r="H6" s="58">
        <v>5</v>
      </c>
      <c r="I6" s="160">
        <v>6</v>
      </c>
      <c r="J6" s="212">
        <v>15</v>
      </c>
      <c r="K6" s="58">
        <v>0</v>
      </c>
      <c r="L6" s="160">
        <v>15</v>
      </c>
      <c r="M6" s="212">
        <v>1613</v>
      </c>
      <c r="N6" s="58">
        <v>1827</v>
      </c>
      <c r="O6" s="212">
        <v>185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12</v>
      </c>
      <c r="H7" s="94">
        <v>6</v>
      </c>
      <c r="I7" s="169">
        <v>6</v>
      </c>
      <c r="J7" s="167"/>
      <c r="K7" s="94"/>
      <c r="L7" s="169"/>
      <c r="M7" s="167">
        <v>1764</v>
      </c>
      <c r="N7" s="94">
        <v>1757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5</v>
      </c>
      <c r="C11" s="918">
        <f>IF(ISBLANK(C5),"",C5)</f>
        <v>6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15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88.6</v>
      </c>
      <c r="C5" s="611">
        <v>88.7</v>
      </c>
      <c r="D5" s="945">
        <v>88.6</v>
      </c>
      <c r="E5" s="610"/>
      <c r="F5" s="611"/>
      <c r="G5" s="945"/>
      <c r="H5" s="610"/>
      <c r="I5" s="611"/>
      <c r="J5" s="945"/>
      <c r="K5" s="610">
        <v>467</v>
      </c>
      <c r="L5" s="611">
        <v>238</v>
      </c>
      <c r="M5" s="945">
        <v>229</v>
      </c>
      <c r="N5" s="610">
        <v>90.1</v>
      </c>
      <c r="O5" s="611">
        <v>93.8</v>
      </c>
      <c r="P5" s="945">
        <v>86.5</v>
      </c>
      <c r="Q5" s="610">
        <v>0.8</v>
      </c>
      <c r="R5" s="611">
        <v>0.9</v>
      </c>
      <c r="S5" s="945">
        <v>0.8</v>
      </c>
    </row>
    <row r="6" spans="1:19" x14ac:dyDescent="0.25">
      <c r="A6" s="286">
        <v>2021</v>
      </c>
      <c r="B6" s="457">
        <v>89.9</v>
      </c>
      <c r="C6" s="458">
        <v>89.7</v>
      </c>
      <c r="D6" s="976">
        <v>90.1</v>
      </c>
      <c r="E6" s="457">
        <v>37</v>
      </c>
      <c r="F6" s="458">
        <v>23</v>
      </c>
      <c r="G6" s="976">
        <v>14</v>
      </c>
      <c r="H6" s="457">
        <v>57</v>
      </c>
      <c r="I6" s="458">
        <v>36</v>
      </c>
      <c r="J6" s="976">
        <v>21</v>
      </c>
      <c r="K6" s="457">
        <v>452</v>
      </c>
      <c r="L6" s="458">
        <v>215</v>
      </c>
      <c r="M6" s="976">
        <v>237</v>
      </c>
      <c r="N6" s="457">
        <v>88.4</v>
      </c>
      <c r="O6" s="458">
        <v>88.8</v>
      </c>
      <c r="P6" s="976">
        <v>88.2</v>
      </c>
      <c r="Q6" s="457">
        <v>0.3</v>
      </c>
      <c r="R6" s="458">
        <v>0.5</v>
      </c>
      <c r="S6" s="976">
        <v>0</v>
      </c>
    </row>
    <row r="7" spans="1:19" x14ac:dyDescent="0.25">
      <c r="A7" s="286">
        <v>2022</v>
      </c>
      <c r="B7" s="601">
        <v>93.9</v>
      </c>
      <c r="C7" s="612">
        <v>93.7</v>
      </c>
      <c r="D7" s="980">
        <v>94.1</v>
      </c>
      <c r="E7" s="601">
        <v>43</v>
      </c>
      <c r="F7" s="612">
        <v>28</v>
      </c>
      <c r="G7" s="980">
        <v>15</v>
      </c>
      <c r="H7" s="601">
        <v>54</v>
      </c>
      <c r="I7" s="612">
        <v>32</v>
      </c>
      <c r="J7" s="980">
        <v>22</v>
      </c>
      <c r="K7" s="601">
        <v>470</v>
      </c>
      <c r="L7" s="612">
        <v>232</v>
      </c>
      <c r="M7" s="980">
        <v>238</v>
      </c>
      <c r="N7" s="601">
        <v>97.3</v>
      </c>
      <c r="O7" s="612">
        <v>92.5</v>
      </c>
      <c r="P7" s="980">
        <v>102.6</v>
      </c>
      <c r="Q7" s="601">
        <v>0.2</v>
      </c>
      <c r="R7" s="612">
        <v>-0.5</v>
      </c>
      <c r="S7" s="980">
        <v>0.9</v>
      </c>
    </row>
    <row r="8" spans="1:19" x14ac:dyDescent="0.25">
      <c r="A8" s="219">
        <v>2023</v>
      </c>
      <c r="B8" s="947"/>
      <c r="C8" s="981"/>
      <c r="D8" s="979"/>
      <c r="E8" s="947">
        <v>48</v>
      </c>
      <c r="F8" s="981">
        <v>26</v>
      </c>
      <c r="G8" s="979">
        <v>22</v>
      </c>
      <c r="H8" s="947">
        <v>56</v>
      </c>
      <c r="I8" s="981">
        <v>29</v>
      </c>
      <c r="J8" s="979">
        <v>27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5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3.4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46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1564400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34324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249</v>
      </c>
      <c r="C5" s="616">
        <v>186</v>
      </c>
      <c r="D5" s="616">
        <v>63</v>
      </c>
      <c r="E5" s="599">
        <v>1566</v>
      </c>
      <c r="F5" s="616">
        <v>744</v>
      </c>
      <c r="G5" s="945">
        <v>822</v>
      </c>
      <c r="H5" s="616">
        <v>489</v>
      </c>
      <c r="I5" s="616">
        <v>197</v>
      </c>
      <c r="J5" s="616">
        <v>292</v>
      </c>
      <c r="K5" s="217">
        <f>SUM(B5,E5,H5)</f>
        <v>2304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199</v>
      </c>
      <c r="C6" s="612">
        <v>152</v>
      </c>
      <c r="D6" s="946">
        <v>47</v>
      </c>
      <c r="E6" s="601">
        <v>1544</v>
      </c>
      <c r="F6" s="612">
        <v>718</v>
      </c>
      <c r="G6" s="946">
        <v>826</v>
      </c>
      <c r="H6" s="601">
        <v>486</v>
      </c>
      <c r="I6" s="612">
        <v>185</v>
      </c>
      <c r="J6" s="612">
        <v>301</v>
      </c>
      <c r="K6" s="218">
        <f>SUM(B6,E6,H6)</f>
        <v>2229</v>
      </c>
      <c r="M6" s="105" t="s">
        <v>284</v>
      </c>
      <c r="N6" s="171">
        <f>IF(ISBLANK(J7),"",J7)</f>
        <v>296</v>
      </c>
      <c r="O6" s="80">
        <f>IF(ISBLANK(I7),"",I7)</f>
        <v>179</v>
      </c>
      <c r="P6" s="211"/>
    </row>
    <row r="7" spans="1:17" ht="24.75" x14ac:dyDescent="0.25">
      <c r="A7" s="218">
        <v>2023</v>
      </c>
      <c r="B7" s="601">
        <v>172</v>
      </c>
      <c r="C7" s="612">
        <v>131</v>
      </c>
      <c r="D7" s="946">
        <v>41</v>
      </c>
      <c r="E7" s="601">
        <v>1511</v>
      </c>
      <c r="F7" s="612">
        <v>708</v>
      </c>
      <c r="G7" s="946">
        <v>803</v>
      </c>
      <c r="H7" s="601">
        <v>475</v>
      </c>
      <c r="I7" s="612">
        <v>179</v>
      </c>
      <c r="J7" s="612">
        <v>296</v>
      </c>
      <c r="K7" s="218">
        <f>SUM(B7,E7,H7)</f>
        <v>2158</v>
      </c>
      <c r="M7" s="106" t="s">
        <v>285</v>
      </c>
      <c r="N7" s="220">
        <f>IF(ISBLANK(G7),"",G7)</f>
        <v>803</v>
      </c>
      <c r="O7" s="107">
        <f>IF(ISBLANK(F7),"",F7)</f>
        <v>708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41</v>
      </c>
      <c r="O8" s="83">
        <f>IF(ISBLANK(C7),"",C7)</f>
        <v>131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296</v>
      </c>
      <c r="O13" s="80">
        <f>IF(ISBLANK(I7),"",I7)</f>
        <v>179</v>
      </c>
      <c r="P13" s="211"/>
    </row>
    <row r="14" spans="1:17" ht="27.75" customHeight="1" x14ac:dyDescent="0.25">
      <c r="M14" s="106" t="s">
        <v>515</v>
      </c>
      <c r="N14" s="220">
        <f>IF(ISBLANK(G7),"",G7)</f>
        <v>803</v>
      </c>
      <c r="O14" s="107">
        <f>IF(ISBLANK(F7),"",F7)</f>
        <v>708</v>
      </c>
      <c r="P14" s="211"/>
    </row>
    <row r="15" spans="1:17" ht="26.25" customHeight="1" x14ac:dyDescent="0.25">
      <c r="M15" s="108" t="s">
        <v>516</v>
      </c>
      <c r="N15" s="170">
        <f>IF(ISBLANK(D7),"",D7)</f>
        <v>41</v>
      </c>
      <c r="O15" s="83">
        <f>IF(ISBLANK(C7),"",C7)</f>
        <v>131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59</v>
      </c>
      <c r="C21" s="616">
        <v>42</v>
      </c>
      <c r="D21" s="616">
        <v>17</v>
      </c>
      <c r="E21" s="599">
        <v>359</v>
      </c>
      <c r="F21" s="616">
        <v>185</v>
      </c>
      <c r="G21" s="945">
        <v>174</v>
      </c>
      <c r="H21" s="616">
        <v>125</v>
      </c>
      <c r="I21" s="616">
        <v>50</v>
      </c>
      <c r="J21" s="616">
        <v>75</v>
      </c>
      <c r="K21" s="217">
        <f>SUM(B21,E21,H21)</f>
        <v>543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94</v>
      </c>
      <c r="C22" s="1028">
        <v>59</v>
      </c>
      <c r="D22" s="980">
        <v>35</v>
      </c>
      <c r="E22" s="1034">
        <v>336</v>
      </c>
      <c r="F22" s="1028">
        <v>162</v>
      </c>
      <c r="G22" s="980">
        <v>174</v>
      </c>
      <c r="H22" s="1034">
        <v>118</v>
      </c>
      <c r="I22" s="1028">
        <v>41</v>
      </c>
      <c r="J22" s="1028">
        <v>77</v>
      </c>
      <c r="K22" s="218">
        <f>SUM(B22,E22,H22)</f>
        <v>548</v>
      </c>
      <c r="M22" s="105" t="s">
        <v>284</v>
      </c>
      <c r="N22" s="171">
        <f>IF(ISBLANK(J23),"",J23)</f>
        <v>72</v>
      </c>
      <c r="O22" s="80">
        <f>IF(ISBLANK(I23),"",I23)</f>
        <v>53</v>
      </c>
      <c r="P22" s="211"/>
    </row>
    <row r="23" spans="1:17" ht="24.75" x14ac:dyDescent="0.25">
      <c r="A23" s="218">
        <v>2022</v>
      </c>
      <c r="B23" s="1034">
        <v>82</v>
      </c>
      <c r="C23" s="1028">
        <v>57</v>
      </c>
      <c r="D23" s="980">
        <v>25</v>
      </c>
      <c r="E23" s="1034">
        <v>371</v>
      </c>
      <c r="F23" s="1028">
        <v>183</v>
      </c>
      <c r="G23" s="980">
        <v>188</v>
      </c>
      <c r="H23" s="1034">
        <v>125</v>
      </c>
      <c r="I23" s="1028">
        <v>53</v>
      </c>
      <c r="J23" s="1028">
        <v>72</v>
      </c>
      <c r="K23" s="218">
        <f>SUM(B23,E23,H23)</f>
        <v>578</v>
      </c>
      <c r="M23" s="106" t="s">
        <v>285</v>
      </c>
      <c r="N23" s="220">
        <f>IF(ISBLANK(G23),"",G23)</f>
        <v>188</v>
      </c>
      <c r="O23" s="107">
        <f>IF(ISBLANK(F23),"",F23)</f>
        <v>183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25</v>
      </c>
      <c r="O24" s="109">
        <f>IF(ISBLANK(C23),"",C23)</f>
        <v>57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72</v>
      </c>
      <c r="O29" s="80">
        <f>IF(ISBLANK(I23),"",I23)</f>
        <v>53</v>
      </c>
      <c r="P29" s="211"/>
    </row>
    <row r="30" spans="1:17" ht="27.75" customHeight="1" x14ac:dyDescent="0.25">
      <c r="M30" s="106" t="s">
        <v>515</v>
      </c>
      <c r="N30" s="220">
        <f>IF(ISBLANK(G23),"",G23)</f>
        <v>188</v>
      </c>
      <c r="O30" s="107">
        <f>IF(ISBLANK(F23),"",F23)</f>
        <v>183</v>
      </c>
      <c r="P30" s="211"/>
    </row>
    <row r="31" spans="1:17" ht="27.75" customHeight="1" x14ac:dyDescent="0.25">
      <c r="M31" s="108" t="s">
        <v>516</v>
      </c>
      <c r="N31" s="221">
        <f>IF(ISBLANK(D23),"",D23)</f>
        <v>25</v>
      </c>
      <c r="O31" s="109">
        <f>IF(ISBLANK(C23),"",C23)</f>
        <v>57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888087</v>
      </c>
      <c r="D5" s="253"/>
    </row>
    <row r="6" spans="1:4" ht="30" x14ac:dyDescent="0.25">
      <c r="A6" s="686" t="s">
        <v>474</v>
      </c>
      <c r="B6" s="617">
        <v>676313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1.9</v>
      </c>
      <c r="J5" s="611">
        <v>0.2</v>
      </c>
      <c r="K5" s="945">
        <v>3.6</v>
      </c>
      <c r="L5" s="610"/>
      <c r="M5" s="611"/>
      <c r="N5" s="945"/>
    </row>
    <row r="6" spans="1:14" x14ac:dyDescent="0.25">
      <c r="A6" s="286">
        <v>2021</v>
      </c>
      <c r="B6" s="457">
        <v>5</v>
      </c>
      <c r="C6" s="457"/>
      <c r="D6" s="458"/>
      <c r="E6" s="976"/>
      <c r="F6" s="457">
        <v>55</v>
      </c>
      <c r="G6" s="458">
        <v>36</v>
      </c>
      <c r="H6" s="976">
        <v>19</v>
      </c>
      <c r="I6" s="457">
        <v>1.1000000000000001</v>
      </c>
      <c r="J6" s="458">
        <v>1.4</v>
      </c>
      <c r="K6" s="976">
        <v>0.7</v>
      </c>
      <c r="L6" s="457"/>
      <c r="M6" s="458"/>
      <c r="N6" s="976"/>
    </row>
    <row r="7" spans="1:14" x14ac:dyDescent="0.25">
      <c r="A7" s="286">
        <v>2022</v>
      </c>
      <c r="B7" s="601">
        <v>5</v>
      </c>
      <c r="C7" s="601"/>
      <c r="D7" s="612"/>
      <c r="E7" s="980"/>
      <c r="F7" s="601">
        <v>44</v>
      </c>
      <c r="G7" s="612">
        <v>28</v>
      </c>
      <c r="H7" s="980">
        <v>16</v>
      </c>
      <c r="I7" s="601">
        <v>3.4</v>
      </c>
      <c r="J7" s="612">
        <v>4.5999999999999996</v>
      </c>
      <c r="K7" s="980">
        <v>2.2999999999999998</v>
      </c>
      <c r="L7" s="601"/>
      <c r="M7" s="612"/>
      <c r="N7" s="980"/>
    </row>
    <row r="8" spans="1:14" x14ac:dyDescent="0.25">
      <c r="A8" s="219">
        <v>2023</v>
      </c>
      <c r="B8" s="947">
        <v>5</v>
      </c>
      <c r="C8" s="947"/>
      <c r="D8" s="981"/>
      <c r="E8" s="979"/>
      <c r="F8" s="947">
        <v>46</v>
      </c>
      <c r="G8" s="981">
        <v>29</v>
      </c>
      <c r="H8" s="979">
        <v>17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104</v>
      </c>
      <c r="C5" s="207">
        <v>94</v>
      </c>
      <c r="G5" s="113"/>
      <c r="H5" s="174" t="s">
        <v>586</v>
      </c>
      <c r="I5" s="207">
        <v>121</v>
      </c>
      <c r="J5" s="207">
        <v>105</v>
      </c>
    </row>
    <row r="6" spans="1:13" ht="15" customHeight="1" x14ac:dyDescent="0.25">
      <c r="A6" s="175" t="s">
        <v>587</v>
      </c>
      <c r="B6" s="208">
        <v>719</v>
      </c>
      <c r="C6" s="208">
        <v>268</v>
      </c>
      <c r="G6" s="113"/>
      <c r="H6" s="175" t="s">
        <v>587</v>
      </c>
      <c r="I6" s="208">
        <v>362</v>
      </c>
      <c r="J6" s="208">
        <v>191</v>
      </c>
    </row>
    <row r="7" spans="1:13" ht="15" customHeight="1" x14ac:dyDescent="0.25">
      <c r="A7" s="175" t="s">
        <v>588</v>
      </c>
      <c r="B7" s="208">
        <v>3431</v>
      </c>
      <c r="C7" s="208">
        <v>1912</v>
      </c>
      <c r="G7" s="113"/>
      <c r="H7" s="175" t="s">
        <v>588</v>
      </c>
      <c r="I7" s="208">
        <v>1489</v>
      </c>
      <c r="J7" s="208">
        <v>932</v>
      </c>
    </row>
    <row r="8" spans="1:13" ht="15" customHeight="1" x14ac:dyDescent="0.25">
      <c r="A8" s="175" t="s">
        <v>589</v>
      </c>
      <c r="B8" s="208">
        <v>5191</v>
      </c>
      <c r="C8" s="208">
        <v>4370</v>
      </c>
      <c r="G8" s="113"/>
      <c r="H8" s="175" t="s">
        <v>589</v>
      </c>
      <c r="I8" s="208">
        <v>4112</v>
      </c>
      <c r="J8" s="208">
        <v>3318</v>
      </c>
    </row>
    <row r="9" spans="1:13" ht="15" customHeight="1" x14ac:dyDescent="0.25">
      <c r="A9" s="175" t="s">
        <v>590</v>
      </c>
      <c r="B9" s="208">
        <v>10384</v>
      </c>
      <c r="C9" s="208">
        <v>11303</v>
      </c>
      <c r="G9" s="113"/>
      <c r="H9" s="175" t="s">
        <v>590</v>
      </c>
      <c r="I9" s="208">
        <v>10049</v>
      </c>
      <c r="J9" s="208">
        <v>10598</v>
      </c>
    </row>
    <row r="10" spans="1:13" ht="15" customHeight="1" x14ac:dyDescent="0.25">
      <c r="A10" s="175" t="s">
        <v>591</v>
      </c>
      <c r="B10" s="208">
        <v>1470</v>
      </c>
      <c r="C10" s="208">
        <v>1154</v>
      </c>
      <c r="G10" s="113"/>
      <c r="H10" s="175" t="s">
        <v>591</v>
      </c>
      <c r="I10" s="208">
        <v>1396</v>
      </c>
      <c r="J10" s="208">
        <v>969</v>
      </c>
    </row>
    <row r="11" spans="1:13" ht="15" customHeight="1" x14ac:dyDescent="0.25">
      <c r="A11" s="176" t="s">
        <v>592</v>
      </c>
      <c r="B11" s="209">
        <v>1963</v>
      </c>
      <c r="C11" s="209">
        <v>1974</v>
      </c>
      <c r="G11" s="113"/>
      <c r="H11" s="176" t="s">
        <v>592</v>
      </c>
      <c r="I11" s="209">
        <v>2812</v>
      </c>
      <c r="J11" s="209">
        <v>2399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104</v>
      </c>
      <c r="C17" s="178">
        <f>IF(ISBLANK(C5),"0",C5)</f>
        <v>94</v>
      </c>
      <c r="G17" s="113"/>
      <c r="H17" s="174" t="s">
        <v>586</v>
      </c>
      <c r="I17" s="177">
        <f>IF(ISBLANK(I5),"0",I5)</f>
        <v>121</v>
      </c>
      <c r="J17" s="178">
        <f>IF(ISBLANK(J5),"0",J5)</f>
        <v>105</v>
      </c>
    </row>
    <row r="18" spans="1:13" ht="15" customHeight="1" x14ac:dyDescent="0.25">
      <c r="A18" s="175" t="s">
        <v>587</v>
      </c>
      <c r="B18" s="179">
        <f t="shared" ref="B18:C18" si="0">IF(ISBLANK(B6),"0",B6)</f>
        <v>719</v>
      </c>
      <c r="C18" s="180">
        <f t="shared" si="0"/>
        <v>268</v>
      </c>
      <c r="G18" s="113"/>
      <c r="H18" s="175" t="s">
        <v>587</v>
      </c>
      <c r="I18" s="179">
        <f t="shared" ref="I18:J18" si="1">IF(ISBLANK(I6),"0",I6)</f>
        <v>362</v>
      </c>
      <c r="J18" s="180">
        <f t="shared" si="1"/>
        <v>191</v>
      </c>
    </row>
    <row r="19" spans="1:13" ht="15" customHeight="1" x14ac:dyDescent="0.25">
      <c r="A19" s="175" t="s">
        <v>588</v>
      </c>
      <c r="B19" s="179">
        <f t="shared" ref="B19:C19" si="2">IF(ISBLANK(B7),"0",B7)</f>
        <v>3431</v>
      </c>
      <c r="C19" s="180">
        <f t="shared" si="2"/>
        <v>1912</v>
      </c>
      <c r="G19" s="113"/>
      <c r="H19" s="175" t="s">
        <v>588</v>
      </c>
      <c r="I19" s="179">
        <f t="shared" ref="I19:J19" si="3">IF(ISBLANK(I7),"0",I7)</f>
        <v>1489</v>
      </c>
      <c r="J19" s="180">
        <f t="shared" si="3"/>
        <v>932</v>
      </c>
    </row>
    <row r="20" spans="1:13" ht="15" customHeight="1" x14ac:dyDescent="0.25">
      <c r="A20" s="175" t="s">
        <v>589</v>
      </c>
      <c r="B20" s="179">
        <f t="shared" ref="B20:C20" si="4">IF(ISBLANK(B8),"0",B8)</f>
        <v>5191</v>
      </c>
      <c r="C20" s="180">
        <f t="shared" si="4"/>
        <v>4370</v>
      </c>
      <c r="G20" s="113"/>
      <c r="H20" s="175" t="s">
        <v>589</v>
      </c>
      <c r="I20" s="179">
        <f t="shared" ref="I20:J20" si="5">IF(ISBLANK(I8),"0",I8)</f>
        <v>4112</v>
      </c>
      <c r="J20" s="180">
        <f t="shared" si="5"/>
        <v>3318</v>
      </c>
    </row>
    <row r="21" spans="1:13" ht="15" customHeight="1" x14ac:dyDescent="0.25">
      <c r="A21" s="175" t="s">
        <v>590</v>
      </c>
      <c r="B21" s="179">
        <f t="shared" ref="B21:C21" si="6">IF(ISBLANK(B9),"0",B9)</f>
        <v>10384</v>
      </c>
      <c r="C21" s="180">
        <f t="shared" si="6"/>
        <v>11303</v>
      </c>
      <c r="G21" s="113"/>
      <c r="H21" s="175" t="s">
        <v>590</v>
      </c>
      <c r="I21" s="179">
        <f t="shared" ref="I21:J21" si="7">IF(ISBLANK(I9),"0",I9)</f>
        <v>10049</v>
      </c>
      <c r="J21" s="180">
        <f t="shared" si="7"/>
        <v>10598</v>
      </c>
    </row>
    <row r="22" spans="1:13" ht="15" customHeight="1" x14ac:dyDescent="0.25">
      <c r="A22" s="175" t="s">
        <v>591</v>
      </c>
      <c r="B22" s="179">
        <f t="shared" ref="B22:C22" si="8">IF(ISBLANK(B10),"0",B10)</f>
        <v>1470</v>
      </c>
      <c r="C22" s="180">
        <f t="shared" si="8"/>
        <v>1154</v>
      </c>
      <c r="G22" s="113"/>
      <c r="H22" s="175" t="s">
        <v>591</v>
      </c>
      <c r="I22" s="179">
        <f t="shared" ref="I22:J22" si="9">IF(ISBLANK(I10),"0",I10)</f>
        <v>1396</v>
      </c>
      <c r="J22" s="180">
        <f t="shared" si="9"/>
        <v>969</v>
      </c>
    </row>
    <row r="23" spans="1:13" ht="15" customHeight="1" x14ac:dyDescent="0.25">
      <c r="A23" s="176" t="s">
        <v>592</v>
      </c>
      <c r="B23" s="181">
        <f t="shared" ref="B23:C23" si="10">IF(ISBLANK(B11),"0",B11)</f>
        <v>1963</v>
      </c>
      <c r="C23" s="182">
        <f t="shared" si="10"/>
        <v>1974</v>
      </c>
      <c r="G23" s="113"/>
      <c r="H23" s="176" t="s">
        <v>592</v>
      </c>
      <c r="I23" s="181">
        <f t="shared" ref="I23:J23" si="11">IF(ISBLANK(I11),"0",I11)</f>
        <v>2812</v>
      </c>
      <c r="J23" s="182">
        <f t="shared" si="11"/>
        <v>2399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0.44708107643366862</v>
      </c>
      <c r="C29" s="184">
        <f>C17/SUM(C17:C23)*100</f>
        <v>0.44602609727164888</v>
      </c>
      <c r="D29" s="253"/>
      <c r="E29" s="253"/>
      <c r="G29" s="113"/>
      <c r="H29" s="174" t="s">
        <v>593</v>
      </c>
      <c r="I29" s="184">
        <f>I17/SUM(I17:I23)*100</f>
        <v>0.59485767661373579</v>
      </c>
      <c r="J29" s="184">
        <f>J17/SUM(J17:J23)*100</f>
        <v>0.56719965427830588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3.0908778264981516</v>
      </c>
      <c r="C30" s="185">
        <f>C18/SUM(C17:C23)*100</f>
        <v>1.2716488730723607</v>
      </c>
      <c r="D30" s="253"/>
      <c r="E30" s="253"/>
      <c r="G30" s="113"/>
      <c r="H30" s="175" t="s">
        <v>594</v>
      </c>
      <c r="I30" s="185">
        <f>I18/SUM(I17:I23)*100</f>
        <v>1.7796568506956392</v>
      </c>
      <c r="J30" s="185">
        <f>J18/SUM(J17:J23)*100</f>
        <v>1.0317631806395853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14.749376665806896</v>
      </c>
      <c r="C31" s="185">
        <f>C19/SUM(C17:C23)*100</f>
        <v>9.0723606168446018</v>
      </c>
      <c r="D31" s="253"/>
      <c r="E31" s="253"/>
      <c r="G31" s="113"/>
      <c r="H31" s="175" t="s">
        <v>595</v>
      </c>
      <c r="I31" s="185">
        <f>I19/SUM(I17:I23)*100</f>
        <v>7.3201907477508472</v>
      </c>
      <c r="J31" s="185">
        <f>J19/SUM(J17:J23)*100</f>
        <v>5.0345721694036305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22.315364113145904</v>
      </c>
      <c r="C32" s="185">
        <f>C20/SUM(C17:C23)*100</f>
        <v>20.735468564650059</v>
      </c>
      <c r="D32" s="253"/>
      <c r="E32" s="253"/>
      <c r="G32" s="113"/>
      <c r="H32" s="175" t="s">
        <v>596</v>
      </c>
      <c r="I32" s="185">
        <f>I20/SUM(I17:I23)*100</f>
        <v>20.21532864657588</v>
      </c>
      <c r="J32" s="185">
        <f>J20/SUM(J17:J23)*100</f>
        <v>17.92350907519447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44.639325939300143</v>
      </c>
      <c r="C33" s="185">
        <f>C21/SUM(C17:C23)*100</f>
        <v>53.632265717674969</v>
      </c>
      <c r="D33" s="253"/>
      <c r="E33" s="253"/>
      <c r="G33" s="113"/>
      <c r="H33" s="175" t="s">
        <v>597</v>
      </c>
      <c r="I33" s="185">
        <f>I21/SUM(I17:I23)*100</f>
        <v>49.402684233813481</v>
      </c>
      <c r="J33" s="185">
        <f>J21/SUM(J17:J23)*100</f>
        <v>57.249351771823683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6.3193190611297396</v>
      </c>
      <c r="C34" s="185">
        <f>C22/SUM(C17:C23)*100</f>
        <v>5.475682087781732</v>
      </c>
      <c r="D34" s="253"/>
      <c r="E34" s="253"/>
      <c r="G34" s="113"/>
      <c r="H34" s="175" t="s">
        <v>598</v>
      </c>
      <c r="I34" s="185">
        <f>I22/SUM(I17:I23)*100</f>
        <v>6.8629860872130175</v>
      </c>
      <c r="J34" s="185">
        <f>J22/SUM(J17:J23)*100</f>
        <v>5.2344425237683661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8.4386553176854946</v>
      </c>
      <c r="C35" s="186">
        <f>C23/SUM(C17:C23)*100</f>
        <v>9.3665480427046273</v>
      </c>
      <c r="D35" s="253"/>
      <c r="E35" s="253"/>
      <c r="G35" s="113"/>
      <c r="H35" s="176" t="s">
        <v>599</v>
      </c>
      <c r="I35" s="186">
        <f>I23/SUM(I17:I23)*100</f>
        <v>13.824295757337399</v>
      </c>
      <c r="J35" s="186">
        <f>J23/SUM(J17:J23)*100</f>
        <v>12.959161624891962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0.44708107643366862</v>
      </c>
      <c r="C41" s="184">
        <f t="shared" si="12"/>
        <v>0.44602609727164888</v>
      </c>
      <c r="G41" s="113"/>
      <c r="H41" s="174" t="s">
        <v>601</v>
      </c>
      <c r="I41" s="184">
        <f t="shared" ref="I41:J41" si="13">I29</f>
        <v>0.59485767661373579</v>
      </c>
      <c r="J41" s="184">
        <f t="shared" si="13"/>
        <v>0.56719965427830588</v>
      </c>
    </row>
    <row r="42" spans="1:12" x14ac:dyDescent="0.25">
      <c r="A42" s="175" t="s">
        <v>602</v>
      </c>
      <c r="B42" s="185">
        <f t="shared" si="12"/>
        <v>3.0908778264981516</v>
      </c>
      <c r="C42" s="185">
        <f t="shared" si="12"/>
        <v>1.2716488730723607</v>
      </c>
      <c r="G42" s="113"/>
      <c r="H42" s="175" t="s">
        <v>602</v>
      </c>
      <c r="I42" s="185">
        <f t="shared" ref="I42:J42" si="14">I30</f>
        <v>1.7796568506956392</v>
      </c>
      <c r="J42" s="185">
        <f t="shared" si="14"/>
        <v>1.0317631806395853</v>
      </c>
    </row>
    <row r="43" spans="1:12" x14ac:dyDescent="0.25">
      <c r="A43" s="175" t="s">
        <v>603</v>
      </c>
      <c r="B43" s="185">
        <f t="shared" si="12"/>
        <v>14.749376665806896</v>
      </c>
      <c r="C43" s="185">
        <f t="shared" si="12"/>
        <v>9.0723606168446018</v>
      </c>
      <c r="G43" s="113"/>
      <c r="H43" s="175" t="s">
        <v>603</v>
      </c>
      <c r="I43" s="185">
        <f t="shared" ref="I43:J43" si="15">I31</f>
        <v>7.3201907477508472</v>
      </c>
      <c r="J43" s="185">
        <f t="shared" si="15"/>
        <v>5.0345721694036305</v>
      </c>
    </row>
    <row r="44" spans="1:12" x14ac:dyDescent="0.25">
      <c r="A44" s="175" t="s">
        <v>604</v>
      </c>
      <c r="B44" s="185">
        <f t="shared" si="12"/>
        <v>22.315364113145904</v>
      </c>
      <c r="C44" s="185">
        <f t="shared" si="12"/>
        <v>20.735468564650059</v>
      </c>
      <c r="G44" s="113"/>
      <c r="H44" s="175" t="s">
        <v>604</v>
      </c>
      <c r="I44" s="185">
        <f t="shared" ref="I44:J44" si="16">I32</f>
        <v>20.21532864657588</v>
      </c>
      <c r="J44" s="185">
        <f t="shared" si="16"/>
        <v>17.92350907519447</v>
      </c>
    </row>
    <row r="45" spans="1:12" x14ac:dyDescent="0.25">
      <c r="A45" s="175" t="s">
        <v>605</v>
      </c>
      <c r="B45" s="185">
        <f t="shared" si="12"/>
        <v>44.639325939300143</v>
      </c>
      <c r="C45" s="185">
        <f t="shared" si="12"/>
        <v>53.632265717674969</v>
      </c>
      <c r="G45" s="113"/>
      <c r="H45" s="175" t="s">
        <v>605</v>
      </c>
      <c r="I45" s="185">
        <f t="shared" ref="I45:J45" si="17">I33</f>
        <v>49.402684233813481</v>
      </c>
      <c r="J45" s="185">
        <f t="shared" si="17"/>
        <v>57.249351771823683</v>
      </c>
    </row>
    <row r="46" spans="1:12" x14ac:dyDescent="0.25">
      <c r="A46" s="175" t="s">
        <v>606</v>
      </c>
      <c r="B46" s="185">
        <f t="shared" si="12"/>
        <v>6.3193190611297396</v>
      </c>
      <c r="C46" s="185">
        <f t="shared" si="12"/>
        <v>5.475682087781732</v>
      </c>
      <c r="G46" s="113"/>
      <c r="H46" s="175" t="s">
        <v>606</v>
      </c>
      <c r="I46" s="185">
        <f t="shared" ref="I46:J46" si="18">I34</f>
        <v>6.8629860872130175</v>
      </c>
      <c r="J46" s="185">
        <f t="shared" si="18"/>
        <v>5.2344425237683661</v>
      </c>
    </row>
    <row r="47" spans="1:12" x14ac:dyDescent="0.25">
      <c r="A47" s="176" t="s">
        <v>607</v>
      </c>
      <c r="B47" s="186">
        <f t="shared" si="12"/>
        <v>8.4386553176854946</v>
      </c>
      <c r="C47" s="186">
        <f t="shared" si="12"/>
        <v>9.3665480427046273</v>
      </c>
      <c r="G47" s="113"/>
      <c r="H47" s="176" t="s">
        <v>607</v>
      </c>
      <c r="I47" s="186">
        <f t="shared" ref="I47:J47" si="19">I35</f>
        <v>13.824295757337399</v>
      </c>
      <c r="J47" s="186">
        <f t="shared" si="19"/>
        <v>12.959161624891962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12340</v>
      </c>
      <c r="C5" s="207">
        <v>9786</v>
      </c>
      <c r="D5" s="253"/>
      <c r="E5" s="253"/>
      <c r="F5" s="1003"/>
      <c r="H5" s="174" t="s">
        <v>624</v>
      </c>
      <c r="I5" s="207">
        <v>5332</v>
      </c>
      <c r="J5" s="207">
        <v>4273</v>
      </c>
    </row>
    <row r="6" spans="1:10" ht="15" customHeight="1" x14ac:dyDescent="0.25">
      <c r="A6" s="175" t="s">
        <v>625</v>
      </c>
      <c r="B6" s="208">
        <v>3112</v>
      </c>
      <c r="C6" s="208">
        <v>3124</v>
      </c>
      <c r="D6" s="253"/>
      <c r="E6" s="253"/>
      <c r="F6" s="1003"/>
      <c r="H6" s="175" t="s">
        <v>625</v>
      </c>
      <c r="I6" s="208">
        <v>5934</v>
      </c>
      <c r="J6" s="208">
        <v>6121</v>
      </c>
    </row>
    <row r="7" spans="1:10" ht="15" customHeight="1" x14ac:dyDescent="0.25">
      <c r="A7" s="176" t="s">
        <v>626</v>
      </c>
      <c r="B7" s="209">
        <v>7810</v>
      </c>
      <c r="C7" s="209">
        <v>8165</v>
      </c>
      <c r="D7" s="253"/>
      <c r="E7" s="253"/>
      <c r="F7" s="1003"/>
      <c r="H7" s="175" t="s">
        <v>626</v>
      </c>
      <c r="I7" s="208">
        <v>8943</v>
      </c>
      <c r="J7" s="208">
        <v>8003</v>
      </c>
    </row>
    <row r="8" spans="1:10" x14ac:dyDescent="0.25">
      <c r="D8" s="253"/>
      <c r="E8" s="253"/>
      <c r="F8" s="1003"/>
      <c r="H8" s="176" t="s">
        <v>2351</v>
      </c>
      <c r="I8" s="209">
        <v>132</v>
      </c>
      <c r="J8" s="209">
        <v>115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12340</v>
      </c>
      <c r="C13" s="178">
        <f>IF(ISBLANK(C5),"0",C5)</f>
        <v>9786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3112</v>
      </c>
      <c r="C14" s="180">
        <f t="shared" si="0"/>
        <v>3124</v>
      </c>
      <c r="D14" s="253"/>
      <c r="E14" s="253"/>
      <c r="F14" s="1003"/>
      <c r="H14" s="174" t="s">
        <v>624</v>
      </c>
      <c r="I14" s="177">
        <f>IF(ISBLANK(I5),"0",I5)</f>
        <v>5332</v>
      </c>
      <c r="J14" s="178">
        <f>IF(ISBLANK(J5),"0",J5)</f>
        <v>4273</v>
      </c>
    </row>
    <row r="15" spans="1:10" ht="15" customHeight="1" x14ac:dyDescent="0.25">
      <c r="A15" s="176" t="s">
        <v>626</v>
      </c>
      <c r="B15" s="181">
        <f t="shared" si="0"/>
        <v>7810</v>
      </c>
      <c r="C15" s="182">
        <f t="shared" si="0"/>
        <v>8165</v>
      </c>
      <c r="D15" s="253"/>
      <c r="E15" s="253"/>
      <c r="F15" s="1003"/>
      <c r="H15" s="175" t="s">
        <v>625</v>
      </c>
      <c r="I15" s="179">
        <f t="shared" ref="I15:J15" si="1">IF(ISBLANK(I6),"0",I6)</f>
        <v>5934</v>
      </c>
      <c r="J15" s="180">
        <f t="shared" si="1"/>
        <v>6121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8943</v>
      </c>
      <c r="J16" s="180">
        <f t="shared" si="2"/>
        <v>8003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132</v>
      </c>
      <c r="J17" s="182">
        <f t="shared" si="3"/>
        <v>115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53.047889261456447</v>
      </c>
      <c r="C21" s="184">
        <f>C13/SUM(C13:C15)*100</f>
        <v>46.434163701067618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13.378041440976702</v>
      </c>
      <c r="C22" s="185">
        <f>C14/SUM(C13:C15)*100</f>
        <v>14.823250296559905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33.574069297566851</v>
      </c>
      <c r="C23" s="186">
        <f>C15/SUM(C13:C15)*100</f>
        <v>38.742586002372484</v>
      </c>
      <c r="D23" s="253"/>
      <c r="E23" s="253"/>
      <c r="F23" s="1003"/>
      <c r="H23" s="174" t="s">
        <v>629</v>
      </c>
      <c r="I23" s="184">
        <f>I14/SUM(I14:I17)*100</f>
        <v>26.213067204168922</v>
      </c>
      <c r="J23" s="184">
        <f>J14/SUM(J14:J17)*100</f>
        <v>23.082324978392393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29.172607049800899</v>
      </c>
      <c r="J24" s="185">
        <f>J15/SUM(J14:J17)*100</f>
        <v>33.065038893690577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43.965390098815199</v>
      </c>
      <c r="J25" s="185">
        <f>J16/SUM(J14:J17)*100</f>
        <v>43.23141745894555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0.64893564721498453</v>
      </c>
      <c r="J26" s="186">
        <f>J17/SUM(J14:J17)*100</f>
        <v>0.62121866897147804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53.047889261456447</v>
      </c>
      <c r="C29" s="189">
        <f t="shared" si="4"/>
        <v>46.434163701067618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13.378041440976702</v>
      </c>
      <c r="C30" s="192">
        <f t="shared" si="4"/>
        <v>14.823250296559905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33.574069297566851</v>
      </c>
      <c r="C31" s="195">
        <f t="shared" si="4"/>
        <v>38.742586002372484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26.213067204168922</v>
      </c>
      <c r="J32" s="189">
        <f>J23</f>
        <v>23.082324978392393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29.172607049800899</v>
      </c>
      <c r="J33" s="192">
        <f t="shared" si="5"/>
        <v>33.065038893690577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43.965390098815199</v>
      </c>
      <c r="J34" s="192">
        <f t="shared" si="6"/>
        <v>43.23141745894555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0.64893564721498453</v>
      </c>
      <c r="J35" s="195">
        <f t="shared" si="7"/>
        <v>0.62121866897147804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800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45577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57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17.399999999999999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-8.3000000000000007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73.790000000000006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44.1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152.30000000000001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5</v>
      </c>
      <c r="C5" s="655">
        <v>15</v>
      </c>
      <c r="E5" s="28"/>
      <c r="J5" s="654" t="s">
        <v>542</v>
      </c>
      <c r="K5" s="669">
        <f>IF(ISBLANK(B5),"",B5)</f>
        <v>5</v>
      </c>
      <c r="L5" s="618">
        <f>IF(ISBLANK(C5),"",C5)</f>
        <v>15</v>
      </c>
      <c r="N5" s="28"/>
    </row>
    <row r="6" spans="1:15" x14ac:dyDescent="0.25">
      <c r="A6" s="656" t="s">
        <v>543</v>
      </c>
      <c r="B6" s="657">
        <v>14</v>
      </c>
      <c r="C6" s="657">
        <v>16</v>
      </c>
      <c r="E6" s="44"/>
      <c r="J6" s="656" t="s">
        <v>543</v>
      </c>
      <c r="K6" s="670">
        <f t="shared" ref="K6:K10" si="0">IF(ISBLANK(B6),"",B6)</f>
        <v>14</v>
      </c>
      <c r="L6" s="619">
        <f t="shared" ref="L6:L10" si="1">IF(ISBLANK(C6),"",C6)</f>
        <v>16</v>
      </c>
      <c r="N6" s="44"/>
    </row>
    <row r="7" spans="1:15" x14ac:dyDescent="0.25">
      <c r="A7" s="656" t="s">
        <v>641</v>
      </c>
      <c r="B7" s="657">
        <v>66</v>
      </c>
      <c r="C7" s="657">
        <v>66</v>
      </c>
      <c r="E7" s="44"/>
      <c r="J7" s="656" t="s">
        <v>641</v>
      </c>
      <c r="K7" s="670">
        <f t="shared" si="0"/>
        <v>66</v>
      </c>
      <c r="L7" s="619">
        <f t="shared" si="1"/>
        <v>66</v>
      </c>
      <c r="N7" s="44"/>
    </row>
    <row r="8" spans="1:15" x14ac:dyDescent="0.25">
      <c r="A8" s="650" t="s">
        <v>642</v>
      </c>
      <c r="B8" s="651">
        <v>59</v>
      </c>
      <c r="C8" s="651">
        <v>38</v>
      </c>
      <c r="E8" s="21"/>
      <c r="J8" s="650" t="s">
        <v>642</v>
      </c>
      <c r="K8" s="670">
        <f t="shared" si="0"/>
        <v>59</v>
      </c>
      <c r="L8" s="619">
        <f t="shared" si="1"/>
        <v>38</v>
      </c>
      <c r="N8" s="21"/>
    </row>
    <row r="9" spans="1:15" x14ac:dyDescent="0.25">
      <c r="A9" s="650" t="s">
        <v>643</v>
      </c>
      <c r="B9" s="651">
        <v>91</v>
      </c>
      <c r="C9" s="651">
        <v>56</v>
      </c>
      <c r="E9" s="21"/>
      <c r="J9" s="650" t="s">
        <v>643</v>
      </c>
      <c r="K9" s="670">
        <f t="shared" si="0"/>
        <v>91</v>
      </c>
      <c r="L9" s="619">
        <f t="shared" si="1"/>
        <v>56</v>
      </c>
      <c r="N9" s="21"/>
    </row>
    <row r="10" spans="1:15" x14ac:dyDescent="0.25">
      <c r="A10" s="652" t="s">
        <v>365</v>
      </c>
      <c r="B10" s="653">
        <v>314</v>
      </c>
      <c r="C10" s="653">
        <v>33</v>
      </c>
      <c r="J10" s="652" t="s">
        <v>365</v>
      </c>
      <c r="K10" s="671">
        <f t="shared" si="0"/>
        <v>314</v>
      </c>
      <c r="L10" s="620">
        <f t="shared" si="1"/>
        <v>33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2.2400000000000002</v>
      </c>
      <c r="C15" s="197"/>
      <c r="D15" s="253"/>
      <c r="E15" s="211"/>
      <c r="F15" s="253"/>
      <c r="G15" s="253"/>
      <c r="J15" s="673" t="s">
        <v>488</v>
      </c>
      <c r="K15" s="674">
        <f>B15</f>
        <v>2.2400000000000002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</v>
      </c>
      <c r="C16" s="197"/>
      <c r="D16" s="253"/>
      <c r="E16" s="254"/>
      <c r="F16" s="253"/>
      <c r="G16" s="253"/>
      <c r="J16" s="675" t="s">
        <v>489</v>
      </c>
      <c r="K16" s="676">
        <f>B16</f>
        <v>1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1.04</v>
      </c>
      <c r="C18" s="197"/>
      <c r="D18" s="255"/>
      <c r="E18" s="256"/>
      <c r="F18" s="253"/>
      <c r="G18" s="253"/>
      <c r="J18" s="678" t="s">
        <v>501</v>
      </c>
      <c r="K18" s="674">
        <f>B18</f>
        <v>1.04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</v>
      </c>
      <c r="C19" s="198"/>
      <c r="D19" s="255"/>
      <c r="E19" s="256"/>
      <c r="F19" s="253"/>
      <c r="G19" s="253"/>
      <c r="J19" s="672" t="s">
        <v>502</v>
      </c>
      <c r="K19" s="676">
        <f>B19</f>
        <v>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1.65</v>
      </c>
      <c r="C21" s="253"/>
      <c r="D21" s="253"/>
      <c r="E21" s="253"/>
      <c r="F21" s="253"/>
      <c r="G21" s="253"/>
      <c r="J21" s="661" t="s">
        <v>498</v>
      </c>
      <c r="K21" s="679">
        <f>B21</f>
        <v>1.65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2</v>
      </c>
      <c r="C32" s="655">
        <v>5</v>
      </c>
      <c r="E32" s="28"/>
      <c r="J32" s="654" t="s">
        <v>542</v>
      </c>
      <c r="K32" s="669">
        <f>IF(ISBLANK(B32),"",B32)</f>
        <v>2</v>
      </c>
      <c r="L32" s="618">
        <f>IF(ISBLANK(C32),"",C32)</f>
        <v>5</v>
      </c>
      <c r="N32" s="28"/>
    </row>
    <row r="33" spans="1:15" x14ac:dyDescent="0.25">
      <c r="A33" s="656" t="s">
        <v>543</v>
      </c>
      <c r="B33" s="657">
        <v>3</v>
      </c>
      <c r="C33" s="657">
        <v>5</v>
      </c>
      <c r="E33" s="44"/>
      <c r="J33" s="656" t="s">
        <v>543</v>
      </c>
      <c r="K33" s="670">
        <f t="shared" ref="K33:K37" si="2">IF(ISBLANK(B33),"",B33)</f>
        <v>3</v>
      </c>
      <c r="L33" s="619">
        <f t="shared" ref="L33:L37" si="3">IF(ISBLANK(C33),"",C33)</f>
        <v>5</v>
      </c>
      <c r="N33" s="44"/>
    </row>
    <row r="34" spans="1:15" x14ac:dyDescent="0.25">
      <c r="A34" s="656" t="s">
        <v>641</v>
      </c>
      <c r="B34" s="657">
        <v>31</v>
      </c>
      <c r="C34" s="657">
        <v>24</v>
      </c>
      <c r="E34" s="44"/>
      <c r="J34" s="656" t="s">
        <v>641</v>
      </c>
      <c r="K34" s="670">
        <f t="shared" si="2"/>
        <v>31</v>
      </c>
      <c r="L34" s="619">
        <f t="shared" si="3"/>
        <v>24</v>
      </c>
      <c r="N34" s="44"/>
    </row>
    <row r="35" spans="1:15" x14ac:dyDescent="0.25">
      <c r="A35" s="650" t="s">
        <v>642</v>
      </c>
      <c r="B35" s="651">
        <v>42</v>
      </c>
      <c r="C35" s="651">
        <v>45</v>
      </c>
      <c r="E35" s="21"/>
      <c r="J35" s="650" t="s">
        <v>642</v>
      </c>
      <c r="K35" s="670">
        <f t="shared" si="2"/>
        <v>42</v>
      </c>
      <c r="L35" s="619">
        <f t="shared" si="3"/>
        <v>45</v>
      </c>
      <c r="N35" s="21"/>
    </row>
    <row r="36" spans="1:15" x14ac:dyDescent="0.25">
      <c r="A36" s="650" t="s">
        <v>643</v>
      </c>
      <c r="B36" s="651">
        <v>55</v>
      </c>
      <c r="C36" s="651">
        <v>35</v>
      </c>
      <c r="E36" s="21"/>
      <c r="J36" s="650" t="s">
        <v>643</v>
      </c>
      <c r="K36" s="670">
        <f t="shared" si="2"/>
        <v>55</v>
      </c>
      <c r="L36" s="619">
        <f t="shared" si="3"/>
        <v>35</v>
      </c>
      <c r="N36" s="21"/>
    </row>
    <row r="37" spans="1:15" x14ac:dyDescent="0.25">
      <c r="A37" s="652" t="s">
        <v>365</v>
      </c>
      <c r="B37" s="653">
        <v>120</v>
      </c>
      <c r="C37" s="653">
        <v>21</v>
      </c>
      <c r="J37" s="652" t="s">
        <v>365</v>
      </c>
      <c r="K37" s="671">
        <f t="shared" si="2"/>
        <v>120</v>
      </c>
      <c r="L37" s="620">
        <f t="shared" si="3"/>
        <v>21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1.18</v>
      </c>
      <c r="C42" s="197"/>
      <c r="D42" s="253"/>
      <c r="E42" s="211"/>
      <c r="F42" s="253"/>
      <c r="G42" s="253"/>
      <c r="J42" s="673" t="s">
        <v>488</v>
      </c>
      <c r="K42" s="674">
        <f>B42</f>
        <v>1.18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0.69</v>
      </c>
      <c r="C43" s="197"/>
      <c r="D43" s="253"/>
      <c r="E43" s="254"/>
      <c r="F43" s="253"/>
      <c r="G43" s="253"/>
      <c r="J43" s="675" t="s">
        <v>489</v>
      </c>
      <c r="K43" s="676">
        <f>B43</f>
        <v>0.69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0.63</v>
      </c>
      <c r="C45" s="197"/>
      <c r="D45" s="255"/>
      <c r="E45" s="256"/>
      <c r="F45" s="253"/>
      <c r="G45" s="253"/>
      <c r="J45" s="678" t="s">
        <v>501</v>
      </c>
      <c r="K45" s="674">
        <f>B45</f>
        <v>0.63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1.68</v>
      </c>
      <c r="C46" s="198"/>
      <c r="D46" s="255"/>
      <c r="E46" s="256"/>
      <c r="F46" s="253"/>
      <c r="G46" s="253"/>
      <c r="J46" s="672" t="s">
        <v>502</v>
      </c>
      <c r="K46" s="676">
        <f>B46</f>
        <v>1.68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0.94</v>
      </c>
      <c r="C48" s="253"/>
      <c r="D48" s="253"/>
      <c r="E48" s="253"/>
      <c r="F48" s="253"/>
      <c r="G48" s="253"/>
      <c r="J48" s="661" t="s">
        <v>498</v>
      </c>
      <c r="K48" s="679">
        <f>B48</f>
        <v>0.94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15760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104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10330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0</v>
      </c>
      <c r="D4" s="643">
        <v>1</v>
      </c>
      <c r="E4" s="643">
        <v>6497</v>
      </c>
      <c r="F4" s="643">
        <v>1</v>
      </c>
      <c r="G4" s="643">
        <v>39</v>
      </c>
      <c r="H4" s="643">
        <v>7101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0</v>
      </c>
      <c r="D5" s="602">
        <v>1</v>
      </c>
      <c r="E5" s="602">
        <v>6884</v>
      </c>
      <c r="F5" s="602">
        <v>1</v>
      </c>
      <c r="G5" s="602">
        <v>101</v>
      </c>
      <c r="H5" s="602">
        <v>9479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0</v>
      </c>
      <c r="D6" s="617">
        <v>1</v>
      </c>
      <c r="E6" s="617">
        <v>15760</v>
      </c>
      <c r="F6" s="617">
        <v>1</v>
      </c>
      <c r="G6" s="617">
        <v>104</v>
      </c>
      <c r="H6" s="617">
        <v>10330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188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4.0999999999999996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0.7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99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0.85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97.3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85.9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3222339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70701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14</v>
      </c>
      <c r="C4" s="600">
        <v>35.4</v>
      </c>
      <c r="D4" s="600">
        <v>81.5</v>
      </c>
      <c r="E4" s="600">
        <v>0.65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17</v>
      </c>
      <c r="C5" s="602">
        <v>44.7</v>
      </c>
      <c r="D5" s="751">
        <v>92.4</v>
      </c>
      <c r="E5" s="751">
        <v>0.92</v>
      </c>
      <c r="G5" s="647" t="s">
        <v>446</v>
      </c>
      <c r="H5" s="648">
        <f>IF(ISBLANK(B4),"",B4)</f>
        <v>14</v>
      </c>
      <c r="I5" s="648">
        <f>IF(ISBLANK(B5),"",B5)</f>
        <v>17</v>
      </c>
      <c r="J5" s="649">
        <f>IF(ISBLANK(B6),"",B6)</f>
        <v>14</v>
      </c>
      <c r="K5" s="569"/>
    </row>
    <row r="6" spans="1:11" x14ac:dyDescent="0.25">
      <c r="A6" s="218">
        <v>2022</v>
      </c>
      <c r="B6" s="601">
        <v>14</v>
      </c>
      <c r="C6" s="602">
        <v>35.299999999999997</v>
      </c>
      <c r="D6" s="959">
        <v>99</v>
      </c>
      <c r="E6" s="959">
        <v>0.85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35.4</v>
      </c>
      <c r="I9" s="648">
        <f>IF(ISBLANK(C5),"",C5)</f>
        <v>44.7</v>
      </c>
      <c r="J9" s="649">
        <f>IF(ISBLANK(C6),"",C6)</f>
        <v>35.299999999999997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194</v>
      </c>
      <c r="C4" s="643">
        <v>4</v>
      </c>
      <c r="D4" s="643">
        <v>0.8</v>
      </c>
      <c r="E4" s="643">
        <v>0.18</v>
      </c>
      <c r="F4" s="643">
        <v>0.6</v>
      </c>
      <c r="G4" s="643">
        <v>1.9</v>
      </c>
      <c r="H4" s="1066"/>
      <c r="I4" s="253"/>
      <c r="J4" s="253"/>
      <c r="K4" s="253"/>
    </row>
    <row r="5" spans="1:11" x14ac:dyDescent="0.25">
      <c r="A5" s="480">
        <v>2021</v>
      </c>
      <c r="B5" s="602">
        <v>196</v>
      </c>
      <c r="C5" s="602">
        <v>4.0999999999999996</v>
      </c>
      <c r="D5" s="602">
        <v>0.8</v>
      </c>
      <c r="E5" s="602">
        <v>0.19</v>
      </c>
      <c r="F5" s="602">
        <v>0.6</v>
      </c>
      <c r="G5" s="602">
        <v>1.9</v>
      </c>
      <c r="H5" s="1066"/>
      <c r="I5" s="253"/>
      <c r="J5" s="253"/>
      <c r="K5" s="253"/>
    </row>
    <row r="6" spans="1:11" x14ac:dyDescent="0.25">
      <c r="A6" s="360">
        <v>2022</v>
      </c>
      <c r="B6" s="602">
        <v>188</v>
      </c>
      <c r="C6" s="602">
        <v>4.0999999999999996</v>
      </c>
      <c r="D6" s="602">
        <v>0.7</v>
      </c>
      <c r="E6" s="602">
        <v>0.15</v>
      </c>
      <c r="F6" s="602">
        <v>0.6</v>
      </c>
      <c r="G6" s="602">
        <v>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89.4</v>
      </c>
      <c r="C5" s="602">
        <v>88.3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94.9</v>
      </c>
      <c r="C6" s="602">
        <v>94.9</v>
      </c>
      <c r="D6" s="602">
        <v>2</v>
      </c>
      <c r="E6" s="602">
        <v>4.2</v>
      </c>
      <c r="F6" s="253"/>
      <c r="G6" s="253"/>
      <c r="H6" s="253"/>
    </row>
    <row r="7" spans="1:8" x14ac:dyDescent="0.25">
      <c r="A7" s="481">
        <v>2022</v>
      </c>
      <c r="B7" s="1067">
        <v>97.3</v>
      </c>
      <c r="C7" s="1067">
        <v>85.9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4.2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6614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14.5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12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551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3779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144976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3181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7530</v>
      </c>
      <c r="C5" s="1034">
        <v>3622</v>
      </c>
      <c r="D5" s="600">
        <v>3908</v>
      </c>
      <c r="G5" s="871" t="s">
        <v>126</v>
      </c>
      <c r="H5" s="637">
        <f>IF(ISBLANK(D7),"",D7)</f>
        <v>3450</v>
      </c>
    </row>
    <row r="6" spans="1:17" x14ac:dyDescent="0.25">
      <c r="A6" s="641">
        <v>2021</v>
      </c>
      <c r="B6" s="1034">
        <v>6922</v>
      </c>
      <c r="C6" s="1034">
        <v>3264</v>
      </c>
      <c r="D6" s="602">
        <v>3658</v>
      </c>
      <c r="G6" s="635" t="s">
        <v>127</v>
      </c>
      <c r="H6" s="623">
        <f>IF(ISBLANK(C7),"",C7)</f>
        <v>3164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6614</v>
      </c>
      <c r="C7" s="1034">
        <v>3164</v>
      </c>
      <c r="D7" s="617">
        <v>3450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3450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3164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41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6.5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6.1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3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63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0.5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39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2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3087</v>
      </c>
      <c r="C6" s="55">
        <v>1569</v>
      </c>
      <c r="D6" s="55">
        <v>1518</v>
      </c>
      <c r="E6" s="70">
        <v>3935</v>
      </c>
      <c r="F6" s="55">
        <v>2005</v>
      </c>
      <c r="G6" s="110">
        <v>1930</v>
      </c>
      <c r="H6" s="55">
        <v>2063</v>
      </c>
      <c r="I6" s="55">
        <v>1073</v>
      </c>
      <c r="J6" s="55">
        <v>990</v>
      </c>
      <c r="K6" s="70">
        <v>8578</v>
      </c>
      <c r="L6" s="55">
        <v>4385</v>
      </c>
      <c r="M6" s="110">
        <v>4193</v>
      </c>
      <c r="N6" s="70">
        <v>7986</v>
      </c>
      <c r="O6" s="55">
        <v>4100</v>
      </c>
      <c r="P6" s="110">
        <v>3886</v>
      </c>
      <c r="Q6" s="70">
        <v>31261</v>
      </c>
      <c r="R6" s="55">
        <v>15552</v>
      </c>
      <c r="S6" s="110">
        <v>15709</v>
      </c>
      <c r="T6" s="70">
        <v>48514</v>
      </c>
      <c r="U6" s="55">
        <v>23382</v>
      </c>
      <c r="V6" s="160">
        <v>25132</v>
      </c>
    </row>
    <row r="7" spans="1:22" x14ac:dyDescent="0.25">
      <c r="A7" s="286">
        <v>2021</v>
      </c>
      <c r="B7" s="167">
        <v>3038</v>
      </c>
      <c r="C7" s="94">
        <v>1546</v>
      </c>
      <c r="D7" s="94">
        <v>1492</v>
      </c>
      <c r="E7" s="167">
        <v>3882</v>
      </c>
      <c r="F7" s="94">
        <v>1994</v>
      </c>
      <c r="G7" s="169">
        <v>1888</v>
      </c>
      <c r="H7" s="94">
        <v>2078</v>
      </c>
      <c r="I7" s="94">
        <v>1065</v>
      </c>
      <c r="J7" s="94">
        <v>1013</v>
      </c>
      <c r="K7" s="167">
        <v>8487</v>
      </c>
      <c r="L7" s="94">
        <v>4344</v>
      </c>
      <c r="M7" s="169">
        <v>4143</v>
      </c>
      <c r="N7" s="167">
        <v>7899</v>
      </c>
      <c r="O7" s="94">
        <v>4046</v>
      </c>
      <c r="P7" s="169">
        <v>3853</v>
      </c>
      <c r="Q7" s="167">
        <v>30748</v>
      </c>
      <c r="R7" s="94">
        <v>15300</v>
      </c>
      <c r="S7" s="169">
        <v>15448</v>
      </c>
      <c r="T7" s="212">
        <v>47984</v>
      </c>
      <c r="U7" s="58">
        <v>23137</v>
      </c>
      <c r="V7" s="160">
        <v>24847</v>
      </c>
    </row>
    <row r="8" spans="1:22" x14ac:dyDescent="0.25">
      <c r="A8" s="219">
        <v>2022</v>
      </c>
      <c r="B8" s="72">
        <v>2968</v>
      </c>
      <c r="C8" s="61">
        <v>1509</v>
      </c>
      <c r="D8" s="61">
        <v>1459</v>
      </c>
      <c r="E8" s="72">
        <v>3661</v>
      </c>
      <c r="F8" s="61">
        <v>1876</v>
      </c>
      <c r="G8" s="111">
        <v>1785</v>
      </c>
      <c r="H8" s="61">
        <v>1956</v>
      </c>
      <c r="I8" s="61">
        <v>984</v>
      </c>
      <c r="J8" s="61">
        <v>972</v>
      </c>
      <c r="K8" s="72">
        <v>8102</v>
      </c>
      <c r="L8" s="61">
        <v>4115</v>
      </c>
      <c r="M8" s="111">
        <v>3987</v>
      </c>
      <c r="N8" s="72">
        <v>7040</v>
      </c>
      <c r="O8" s="61">
        <v>3629</v>
      </c>
      <c r="P8" s="111">
        <v>3411</v>
      </c>
      <c r="Q8" s="72">
        <v>28534</v>
      </c>
      <c r="R8" s="61">
        <v>14181</v>
      </c>
      <c r="S8" s="111">
        <v>14353</v>
      </c>
      <c r="T8" s="72">
        <v>45577</v>
      </c>
      <c r="U8" s="61">
        <v>21942</v>
      </c>
      <c r="V8" s="111">
        <v>23635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2968</v>
      </c>
      <c r="C15" s="172">
        <f>E8</f>
        <v>3661</v>
      </c>
      <c r="D15" s="172">
        <f>H8</f>
        <v>1956</v>
      </c>
      <c r="E15" s="172">
        <f>K8</f>
        <v>8102</v>
      </c>
      <c r="F15" s="172">
        <f>N8</f>
        <v>7040</v>
      </c>
      <c r="G15" s="172">
        <f>Q8</f>
        <v>28534</v>
      </c>
      <c r="H15" s="334">
        <f>T8</f>
        <v>45577</v>
      </c>
      <c r="M15" s="172">
        <f>K8</f>
        <v>8102</v>
      </c>
      <c r="N15" s="172">
        <f>H15-E15-O15</f>
        <v>27061</v>
      </c>
      <c r="O15" s="172">
        <f>H15-(B15+C15+G15)</f>
        <v>10414</v>
      </c>
      <c r="P15" s="29"/>
      <c r="Q15" s="100">
        <f>M15/H15*100</f>
        <v>17.776510081839525</v>
      </c>
      <c r="R15" s="100">
        <f>N15/H15*100</f>
        <v>59.374245781863657</v>
      </c>
      <c r="S15" s="100">
        <f>O15/H15*100</f>
        <v>22.849244136296818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17.776510081839525</v>
      </c>
      <c r="R18" s="100">
        <f>N15/H15*100</f>
        <v>59.374245781863657</v>
      </c>
      <c r="S18" s="100">
        <f>O15/H15*100</f>
        <v>22.849244136296818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11.4</v>
      </c>
      <c r="C23" s="361"/>
      <c r="D23" s="361"/>
      <c r="E23" s="167">
        <v>9.1</v>
      </c>
      <c r="F23" s="361"/>
      <c r="G23" s="362"/>
      <c r="H23" s="167">
        <v>6.83</v>
      </c>
      <c r="I23" s="94">
        <v>4.41</v>
      </c>
      <c r="J23" s="169">
        <v>9.43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7.2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4.8</v>
      </c>
      <c r="C25" s="357"/>
      <c r="D25" s="357"/>
      <c r="E25" s="72">
        <v>4.8</v>
      </c>
      <c r="F25" s="357"/>
      <c r="G25" s="461"/>
      <c r="H25" s="72">
        <v>4.84</v>
      </c>
      <c r="I25" s="61">
        <v>4.5</v>
      </c>
      <c r="J25" s="111">
        <v>5.24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9.43</v>
      </c>
      <c r="C32" s="674">
        <f>IF(ISBLANK(I23),"",I23)</f>
        <v>4.41</v>
      </c>
      <c r="F32" s="700">
        <f>A23</f>
        <v>2020</v>
      </c>
      <c r="G32" s="674">
        <f>IF(ISBLANK(J23),"",J23)</f>
        <v>9.43</v>
      </c>
      <c r="H32" s="674">
        <f>IF(ISBLANK(I23),"",I23)</f>
        <v>4.41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5.24</v>
      </c>
      <c r="C34" s="676">
        <f t="shared" si="2"/>
        <v>4.5</v>
      </c>
      <c r="F34" s="702">
        <f t="shared" si="3"/>
        <v>2022</v>
      </c>
      <c r="G34" s="676">
        <f t="shared" si="4"/>
        <v>5.24</v>
      </c>
      <c r="H34" s="676">
        <f t="shared" si="5"/>
        <v>4.5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43</v>
      </c>
      <c r="C4" s="600">
        <v>4</v>
      </c>
      <c r="D4" s="600">
        <v>5</v>
      </c>
      <c r="E4" s="599">
        <v>3</v>
      </c>
      <c r="F4" s="600">
        <v>5.7</v>
      </c>
      <c r="G4" s="600">
        <v>0.6</v>
      </c>
    </row>
    <row r="5" spans="1:10" x14ac:dyDescent="0.25">
      <c r="A5" s="286">
        <v>2022</v>
      </c>
      <c r="B5" s="751">
        <v>49</v>
      </c>
      <c r="C5" s="751">
        <v>2</v>
      </c>
      <c r="D5" s="751">
        <v>3</v>
      </c>
      <c r="E5" s="753">
        <v>2</v>
      </c>
      <c r="F5" s="751">
        <v>6.5</v>
      </c>
      <c r="G5" s="751">
        <v>0.4</v>
      </c>
    </row>
    <row r="6" spans="1:10" x14ac:dyDescent="0.25">
      <c r="A6" s="218">
        <v>2023</v>
      </c>
      <c r="B6" s="752">
        <v>39</v>
      </c>
      <c r="C6" s="752">
        <v>2</v>
      </c>
      <c r="D6" s="752">
        <v>2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43</v>
      </c>
      <c r="C11" s="80">
        <f>IF(ISBLANK(D4),"",D4)</f>
        <v>5</v>
      </c>
      <c r="E11" s="103">
        <f>A4</f>
        <v>2021</v>
      </c>
      <c r="F11" s="80">
        <f>IF(ISBLANK(B4),"",B4)</f>
        <v>43</v>
      </c>
      <c r="G11" s="80">
        <f>IF(ISBLANK(D4),"",D4)</f>
        <v>5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49</v>
      </c>
      <c r="C12" s="80">
        <f>IF(ISBLANK(D5),"",D5)</f>
        <v>3</v>
      </c>
      <c r="E12" s="103">
        <f t="shared" ref="E12:E13" si="1">A5</f>
        <v>2022</v>
      </c>
      <c r="F12" s="80">
        <f t="shared" ref="F12:F13" si="2">IF(ISBLANK(B5),"",B5)</f>
        <v>49</v>
      </c>
      <c r="G12" s="80">
        <f t="shared" ref="G12:G13" si="3">IF(ISBLANK(D5),"",D5)</f>
        <v>3</v>
      </c>
    </row>
    <row r="13" spans="1:10" x14ac:dyDescent="0.25">
      <c r="A13" s="155">
        <f t="shared" si="0"/>
        <v>2023</v>
      </c>
      <c r="B13" s="83">
        <f>IF(ISBLANK(B6),"",B6)</f>
        <v>39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39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4</v>
      </c>
      <c r="C18" s="80">
        <f>IF(ISBLANK(E4),"",E4)</f>
        <v>3</v>
      </c>
      <c r="E18" s="603">
        <f>A4</f>
        <v>2021</v>
      </c>
      <c r="F18" s="100">
        <f>IF(ISBLANK(C4),"",C4)</f>
        <v>4</v>
      </c>
      <c r="G18" s="100">
        <f>IF(ISBLANK(E4),"",E4)</f>
        <v>3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2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2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2</v>
      </c>
      <c r="C20" s="83">
        <f>IF(ISBLANK(E6),"",E6)</f>
        <v>1</v>
      </c>
      <c r="E20" s="155">
        <f t="shared" si="5"/>
        <v>2023</v>
      </c>
      <c r="F20" s="83">
        <f>IF(ISBLANK(C6),"",C6)</f>
        <v>2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2983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6.9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935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12.1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619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7.7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236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1123</v>
      </c>
    </row>
    <row r="17" spans="2:3" x14ac:dyDescent="0.25">
      <c r="B17" s="253">
        <v>2022</v>
      </c>
      <c r="C17" s="1100">
        <v>978</v>
      </c>
    </row>
    <row r="18" spans="2:3" x14ac:dyDescent="0.25">
      <c r="B18" s="253">
        <v>2023</v>
      </c>
      <c r="C18" s="1100">
        <v>935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1123</v>
      </c>
    </row>
    <row r="22" spans="2:3" x14ac:dyDescent="0.25">
      <c r="B22" s="636">
        <f>B17</f>
        <v>2022</v>
      </c>
      <c r="C22" s="636">
        <f t="shared" ref="C22:C23" si="0">IF(ISBLANK(C17),"",C17)</f>
        <v>978</v>
      </c>
    </row>
    <row r="23" spans="2:3" x14ac:dyDescent="0.25">
      <c r="B23" s="636">
        <f>B18</f>
        <v>2023</v>
      </c>
      <c r="C23" s="636">
        <f t="shared" si="0"/>
        <v>935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29</v>
      </c>
      <c r="C5" s="55">
        <v>60</v>
      </c>
      <c r="D5" s="55">
        <v>70</v>
      </c>
      <c r="E5" s="269">
        <f>SUM(B5:D5)</f>
        <v>159</v>
      </c>
      <c r="F5" s="71">
        <v>3408</v>
      </c>
      <c r="G5" s="70">
        <v>0.3</v>
      </c>
      <c r="H5" s="55">
        <v>0.2</v>
      </c>
      <c r="I5" s="110">
        <v>0.7</v>
      </c>
      <c r="J5" s="71">
        <v>7.1</v>
      </c>
    </row>
    <row r="6" spans="1:10" x14ac:dyDescent="0.25">
      <c r="A6" s="286">
        <v>2022</v>
      </c>
      <c r="B6" s="757">
        <v>32</v>
      </c>
      <c r="C6" s="758">
        <v>57</v>
      </c>
      <c r="D6" s="758">
        <v>55</v>
      </c>
      <c r="E6" s="270">
        <f>SUM(B6:D6)</f>
        <v>144</v>
      </c>
      <c r="F6" s="214">
        <v>3138</v>
      </c>
      <c r="G6" s="457">
        <v>0.4</v>
      </c>
      <c r="H6" s="458">
        <v>0.2</v>
      </c>
      <c r="I6" s="763">
        <v>0.5</v>
      </c>
      <c r="J6" s="214">
        <v>6.9</v>
      </c>
    </row>
    <row r="7" spans="1:10" x14ac:dyDescent="0.25">
      <c r="A7" s="218">
        <v>2023</v>
      </c>
      <c r="B7" s="167">
        <v>36</v>
      </c>
      <c r="C7" s="94">
        <v>70</v>
      </c>
      <c r="D7" s="94">
        <v>69</v>
      </c>
      <c r="E7" s="447">
        <f>SUM(B7:D7)</f>
        <v>175</v>
      </c>
      <c r="F7" s="168">
        <v>2983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3408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3138</v>
      </c>
      <c r="C14" s="28"/>
      <c r="D14" s="28"/>
      <c r="F14" s="625" t="s">
        <v>1526</v>
      </c>
      <c r="G14" s="621">
        <f>IF(ISBLANK(B7),"",B7)</f>
        <v>36</v>
      </c>
      <c r="I14" s="625" t="s">
        <v>1529</v>
      </c>
      <c r="J14" s="621">
        <f>IF(ISBLANK(B7),"",B7)</f>
        <v>36</v>
      </c>
    </row>
    <row r="15" spans="1:10" x14ac:dyDescent="0.25">
      <c r="A15" s="624">
        <f t="shared" ref="A15" si="1">A7</f>
        <v>2023</v>
      </c>
      <c r="B15" s="623">
        <f t="shared" si="0"/>
        <v>2983</v>
      </c>
      <c r="C15" s="28"/>
      <c r="D15" s="28"/>
      <c r="F15" s="626" t="s">
        <v>1527</v>
      </c>
      <c r="G15" s="622">
        <f>IF(ISBLANK(C7),"",C7)</f>
        <v>70</v>
      </c>
      <c r="I15" s="626" t="s">
        <v>1538</v>
      </c>
      <c r="J15" s="622">
        <f>IF(ISBLANK(C7),"",C7)</f>
        <v>70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69</v>
      </c>
      <c r="I16" s="627" t="s">
        <v>1539</v>
      </c>
      <c r="J16" s="623">
        <f>IF(ISBLANK(D7),"",D7)</f>
        <v>69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0.4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0.5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137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45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8.1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31</v>
      </c>
      <c r="C6" s="759"/>
      <c r="D6" s="759"/>
      <c r="E6" s="457">
        <v>5.2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40</v>
      </c>
      <c r="C7" s="759"/>
      <c r="D7" s="759"/>
      <c r="E7" s="457">
        <v>6.8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45</v>
      </c>
      <c r="C8" s="760"/>
      <c r="D8" s="760"/>
      <c r="E8" s="601">
        <v>8.1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31</v>
      </c>
      <c r="C16" s="755"/>
      <c r="I16" s="700">
        <f>A6</f>
        <v>2020</v>
      </c>
      <c r="J16" s="674">
        <f>IF(ISBLANK(E6),"",E6)</f>
        <v>5.2</v>
      </c>
      <c r="K16" s="756"/>
    </row>
    <row r="17" spans="1:10" x14ac:dyDescent="0.25">
      <c r="A17" s="701">
        <f>A7</f>
        <v>2021</v>
      </c>
      <c r="B17" s="853">
        <f>IF(ISBLANK(B7),"",B7)</f>
        <v>40</v>
      </c>
      <c r="C17" s="755"/>
      <c r="I17" s="701">
        <f>A7</f>
        <v>2021</v>
      </c>
      <c r="J17" s="853">
        <f>IF(ISBLANK(E7),"",E7)</f>
        <v>6.8</v>
      </c>
    </row>
    <row r="18" spans="1:10" x14ac:dyDescent="0.25">
      <c r="A18" s="702">
        <f>A8</f>
        <v>2022</v>
      </c>
      <c r="B18" s="676">
        <f>IF(ISBLANK(B8),"",B8)</f>
        <v>45</v>
      </c>
      <c r="C18" s="755"/>
      <c r="I18" s="702">
        <f>A8</f>
        <v>2022</v>
      </c>
      <c r="J18" s="676">
        <f>IF(ISBLANK(E8),"",E8)</f>
        <v>8.1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53</v>
      </c>
      <c r="D5" s="449">
        <f>IF(ISBLANK(B5),"",A5)</f>
        <v>2021</v>
      </c>
      <c r="E5" s="618">
        <f>IF(ISBLANK(B5),"",B5)</f>
        <v>53</v>
      </c>
      <c r="K5" s="217">
        <v>2020</v>
      </c>
      <c r="L5" s="655">
        <v>5.4</v>
      </c>
    </row>
    <row r="6" spans="1:12" x14ac:dyDescent="0.25">
      <c r="A6" s="229">
        <v>2022</v>
      </c>
      <c r="B6" s="602">
        <v>51</v>
      </c>
      <c r="D6" s="450">
        <f>IF(ISBLANK(B6),"",A6)</f>
        <v>2022</v>
      </c>
      <c r="E6" s="619">
        <f>IF(ISBLANK(B6),"",B6)</f>
        <v>51</v>
      </c>
      <c r="K6" s="286">
        <v>2021</v>
      </c>
      <c r="L6" s="657">
        <v>5.0999999999999996</v>
      </c>
    </row>
    <row r="7" spans="1:12" x14ac:dyDescent="0.25">
      <c r="A7" s="123">
        <v>2023</v>
      </c>
      <c r="B7" s="617">
        <v>48</v>
      </c>
      <c r="D7" s="379">
        <f>IF(ISBLANK(B7),"",A7)</f>
        <v>2023</v>
      </c>
      <c r="E7" s="620">
        <f>IF(ISBLANK(B7),"",B7)</f>
        <v>48</v>
      </c>
      <c r="K7" s="219">
        <v>2022</v>
      </c>
      <c r="L7" s="617">
        <v>6.1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18</v>
      </c>
      <c r="C4" s="643">
        <v>145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12</v>
      </c>
      <c r="C5" s="602">
        <v>131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23</v>
      </c>
      <c r="C6" s="602">
        <v>137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14</v>
      </c>
      <c r="C5" s="643">
        <v>3449</v>
      </c>
      <c r="D5" s="643">
        <v>538</v>
      </c>
      <c r="E5" s="869">
        <v>15.5</v>
      </c>
      <c r="F5" s="1039">
        <v>15.5</v>
      </c>
      <c r="G5" s="1039">
        <v>15.5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13</v>
      </c>
      <c r="C6" s="657">
        <v>3668</v>
      </c>
      <c r="D6" s="657">
        <v>532</v>
      </c>
      <c r="E6" s="657">
        <v>14.4</v>
      </c>
      <c r="F6" s="657">
        <v>14.1</v>
      </c>
      <c r="G6" s="657">
        <v>14.7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12</v>
      </c>
      <c r="C7" s="617">
        <v>3779</v>
      </c>
      <c r="D7" s="617">
        <v>551</v>
      </c>
      <c r="E7" s="617">
        <v>14.5</v>
      </c>
      <c r="F7" s="617">
        <v>14.4</v>
      </c>
      <c r="G7" s="617">
        <v>14.6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13.3</v>
      </c>
      <c r="C4" s="655">
        <v>578</v>
      </c>
      <c r="D4" s="655">
        <v>6.9</v>
      </c>
      <c r="E4" s="655">
        <v>238</v>
      </c>
      <c r="F4" s="655">
        <v>0.5</v>
      </c>
      <c r="G4" s="655">
        <v>48</v>
      </c>
      <c r="H4" s="655">
        <v>7</v>
      </c>
      <c r="I4" s="655">
        <v>48</v>
      </c>
      <c r="J4" s="655">
        <v>0.5</v>
      </c>
      <c r="K4" s="253"/>
      <c r="L4" s="253"/>
      <c r="M4" s="253"/>
    </row>
    <row r="5" spans="1:13" x14ac:dyDescent="0.25">
      <c r="A5" s="486">
        <v>2022</v>
      </c>
      <c r="B5" s="602">
        <v>12.1</v>
      </c>
      <c r="C5" s="602">
        <v>617</v>
      </c>
      <c r="D5" s="602">
        <v>7.7</v>
      </c>
      <c r="E5" s="602">
        <v>230</v>
      </c>
      <c r="F5" s="602">
        <v>0.5</v>
      </c>
      <c r="G5" s="602">
        <v>52</v>
      </c>
      <c r="H5" s="602">
        <v>4</v>
      </c>
      <c r="I5" s="602">
        <v>53</v>
      </c>
      <c r="J5" s="602">
        <v>0.5</v>
      </c>
      <c r="K5" s="253"/>
      <c r="L5" s="253"/>
      <c r="M5" s="253"/>
    </row>
    <row r="6" spans="1:13" x14ac:dyDescent="0.25">
      <c r="A6" s="481">
        <v>2023</v>
      </c>
      <c r="B6" s="617"/>
      <c r="C6" s="617">
        <v>619</v>
      </c>
      <c r="D6" s="617"/>
      <c r="E6" s="617">
        <v>236</v>
      </c>
      <c r="F6" s="617"/>
      <c r="G6" s="617">
        <v>41</v>
      </c>
      <c r="H6" s="617">
        <v>3</v>
      </c>
      <c r="I6" s="617">
        <v>63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222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52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439</v>
      </c>
      <c r="C4" s="1006">
        <v>227</v>
      </c>
      <c r="D4" s="1006">
        <v>212</v>
      </c>
      <c r="E4" s="1005">
        <v>849</v>
      </c>
      <c r="F4" s="1006">
        <v>426</v>
      </c>
      <c r="G4" s="1006">
        <v>423</v>
      </c>
      <c r="H4" s="1007">
        <v>9</v>
      </c>
      <c r="I4" s="1007">
        <v>17.5</v>
      </c>
      <c r="J4" s="1007">
        <v>-8.5</v>
      </c>
      <c r="K4" s="70">
        <v>477</v>
      </c>
      <c r="L4" s="55">
        <v>193</v>
      </c>
      <c r="M4" s="110">
        <v>284</v>
      </c>
      <c r="N4" s="55">
        <v>534</v>
      </c>
      <c r="O4" s="55">
        <v>236</v>
      </c>
      <c r="P4" s="110">
        <v>298</v>
      </c>
    </row>
    <row r="5" spans="1:17" x14ac:dyDescent="0.25">
      <c r="A5" s="286">
        <v>2021</v>
      </c>
      <c r="B5" s="1008">
        <v>414</v>
      </c>
      <c r="C5" s="1009">
        <v>223</v>
      </c>
      <c r="D5" s="1009">
        <v>191</v>
      </c>
      <c r="E5" s="1008">
        <v>952</v>
      </c>
      <c r="F5" s="1009">
        <v>450</v>
      </c>
      <c r="G5" s="1009">
        <v>502</v>
      </c>
      <c r="H5" s="1010">
        <v>8.6</v>
      </c>
      <c r="I5" s="1010">
        <v>19.8</v>
      </c>
      <c r="J5" s="1010">
        <v>-11.2</v>
      </c>
      <c r="K5" s="212">
        <v>589</v>
      </c>
      <c r="L5" s="58">
        <v>240</v>
      </c>
      <c r="M5" s="160">
        <v>349</v>
      </c>
      <c r="N5" s="58">
        <v>643</v>
      </c>
      <c r="O5" s="58">
        <v>262</v>
      </c>
      <c r="P5" s="160">
        <v>381</v>
      </c>
    </row>
    <row r="6" spans="1:17" x14ac:dyDescent="0.25">
      <c r="A6" s="219">
        <v>2022</v>
      </c>
      <c r="B6" s="1011">
        <v>413</v>
      </c>
      <c r="C6" s="1012">
        <v>222</v>
      </c>
      <c r="D6" s="1012">
        <v>191</v>
      </c>
      <c r="E6" s="1011">
        <v>792</v>
      </c>
      <c r="F6" s="1012">
        <v>376</v>
      </c>
      <c r="G6" s="1012">
        <v>416</v>
      </c>
      <c r="H6" s="1013">
        <v>9.1</v>
      </c>
      <c r="I6" s="1013">
        <v>17.399999999999999</v>
      </c>
      <c r="J6" s="1013">
        <v>-8.3000000000000007</v>
      </c>
      <c r="K6" s="1014">
        <v>687</v>
      </c>
      <c r="L6" s="1015">
        <v>284</v>
      </c>
      <c r="M6" s="1016">
        <v>403</v>
      </c>
      <c r="N6" s="1015">
        <v>761</v>
      </c>
      <c r="O6" s="1015">
        <v>305</v>
      </c>
      <c r="P6" s="1016">
        <v>456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212</v>
      </c>
      <c r="C13" s="319">
        <f>IF(ISBLANK(C4),"",C4)</f>
        <v>227</v>
      </c>
      <c r="D13" s="364"/>
      <c r="E13" s="322">
        <f>A4</f>
        <v>2020</v>
      </c>
      <c r="F13" s="319">
        <f>IF(ISBLANK(G4),"",G4)</f>
        <v>423</v>
      </c>
      <c r="G13" s="319">
        <f>IF(ISBLANK(F4),"",F4)</f>
        <v>426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191</v>
      </c>
      <c r="C14" s="320">
        <f t="shared" ref="C14:C15" si="2">IF(ISBLANK(C5),"",C5)</f>
        <v>223</v>
      </c>
      <c r="D14" s="364"/>
      <c r="E14" s="323">
        <f t="shared" ref="E14:E15" si="3">A5</f>
        <v>2021</v>
      </c>
      <c r="F14" s="320">
        <f t="shared" ref="F14:F15" si="4">IF(ISBLANK(G5),"",G5)</f>
        <v>502</v>
      </c>
      <c r="G14" s="320">
        <f t="shared" ref="G14:G15" si="5">IF(ISBLANK(F5),"",F5)</f>
        <v>450</v>
      </c>
      <c r="H14" s="389"/>
      <c r="I14" s="389"/>
      <c r="J14" s="48"/>
      <c r="K14" s="325" t="s">
        <v>536</v>
      </c>
      <c r="L14" s="328">
        <f>IF(ISBLANK(K4),"",K4)</f>
        <v>477</v>
      </c>
      <c r="M14" s="328">
        <f>IF(ISBLANK(K5),"",K5)</f>
        <v>589</v>
      </c>
      <c r="N14" s="328">
        <f>IF(ISBLANK(K6),"",K6)</f>
        <v>687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191</v>
      </c>
      <c r="C15" s="321">
        <f t="shared" si="2"/>
        <v>222</v>
      </c>
      <c r="E15" s="324">
        <f t="shared" si="3"/>
        <v>2022</v>
      </c>
      <c r="F15" s="321">
        <f t="shared" si="4"/>
        <v>416</v>
      </c>
      <c r="G15" s="321">
        <f t="shared" si="5"/>
        <v>376</v>
      </c>
      <c r="H15" s="211"/>
      <c r="I15" s="211"/>
      <c r="J15" s="28"/>
      <c r="K15" s="326" t="s">
        <v>535</v>
      </c>
      <c r="L15" s="329">
        <f>IF(ISBLANK(N4),"",N4)</f>
        <v>534</v>
      </c>
      <c r="M15" s="329">
        <f>IF(ISBLANK(N5),"",N5)</f>
        <v>643</v>
      </c>
      <c r="N15" s="329">
        <f>IF(ISBLANK(N6),"",N6)</f>
        <v>761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477</v>
      </c>
      <c r="M19" s="328">
        <f>IF(ISBLANK(K5),"",K5)</f>
        <v>589</v>
      </c>
      <c r="N19" s="328">
        <f>IF(ISBLANK(K6),"",K6)</f>
        <v>687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534</v>
      </c>
      <c r="M20" s="329">
        <f>IF(ISBLANK(N5),"",N5)</f>
        <v>643</v>
      </c>
      <c r="N20" s="329">
        <f>IF(ISBLANK(N6),"",N6)</f>
        <v>761</v>
      </c>
      <c r="O20" s="364"/>
    </row>
    <row r="21" spans="1:15" x14ac:dyDescent="0.25">
      <c r="A21" s="322">
        <f>A4</f>
        <v>2020</v>
      </c>
      <c r="B21" s="319">
        <f>IF(ISBLANK(D4),"",D4)</f>
        <v>212</v>
      </c>
      <c r="C21" s="319">
        <f>IF(ISBLANK(C4),"",C4)</f>
        <v>227</v>
      </c>
      <c r="E21" s="322">
        <f>A4</f>
        <v>2020</v>
      </c>
      <c r="F21" s="319">
        <f>IF(ISBLANK(G4),"",G4)</f>
        <v>423</v>
      </c>
      <c r="G21" s="319">
        <f>IF(ISBLANK(F4),"",F4)</f>
        <v>426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191</v>
      </c>
      <c r="C22" s="320">
        <f t="shared" ref="C22:C23" si="8">IF(ISBLANK(C5),"",C5)</f>
        <v>223</v>
      </c>
      <c r="E22" s="323">
        <f t="shared" ref="E22:E23" si="9">A5</f>
        <v>2021</v>
      </c>
      <c r="F22" s="320">
        <f t="shared" ref="F22:F23" si="10">IF(ISBLANK(G5),"",G5)</f>
        <v>502</v>
      </c>
      <c r="G22" s="320">
        <f t="shared" ref="G22:G23" si="11">IF(ISBLANK(F5),"",F5)</f>
        <v>450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191</v>
      </c>
      <c r="C23" s="321">
        <f t="shared" si="8"/>
        <v>222</v>
      </c>
      <c r="E23" s="324">
        <f t="shared" si="9"/>
        <v>2022</v>
      </c>
      <c r="F23" s="321">
        <f t="shared" si="10"/>
        <v>416</v>
      </c>
      <c r="G23" s="321">
        <f t="shared" si="11"/>
        <v>376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11</v>
      </c>
      <c r="C5" s="611"/>
      <c r="D5" s="611"/>
      <c r="E5" s="599">
        <v>56</v>
      </c>
      <c r="F5" s="616"/>
      <c r="G5" s="945"/>
      <c r="H5" s="599">
        <v>216</v>
      </c>
      <c r="I5" s="616">
        <v>66</v>
      </c>
      <c r="J5" s="616">
        <v>150</v>
      </c>
      <c r="K5" s="616"/>
      <c r="L5" s="945"/>
    </row>
    <row r="6" spans="1:12" x14ac:dyDescent="0.25">
      <c r="A6" s="286">
        <v>2021</v>
      </c>
      <c r="B6" s="601">
        <v>9</v>
      </c>
      <c r="C6" s="612"/>
      <c r="D6" s="612"/>
      <c r="E6" s="1034">
        <v>30</v>
      </c>
      <c r="F6" s="1028"/>
      <c r="G6" s="980"/>
      <c r="H6" s="1034">
        <v>168</v>
      </c>
      <c r="I6" s="1028">
        <v>55</v>
      </c>
      <c r="J6" s="1028">
        <v>113</v>
      </c>
      <c r="K6" s="1028"/>
      <c r="L6" s="980"/>
    </row>
    <row r="7" spans="1:12" x14ac:dyDescent="0.25">
      <c r="A7" s="218">
        <v>2022</v>
      </c>
      <c r="B7" s="601">
        <v>10</v>
      </c>
      <c r="C7" s="612"/>
      <c r="D7" s="612"/>
      <c r="E7" s="1034">
        <v>52</v>
      </c>
      <c r="F7" s="1028"/>
      <c r="G7" s="980"/>
      <c r="H7" s="1034">
        <v>222</v>
      </c>
      <c r="I7" s="1028">
        <v>79</v>
      </c>
      <c r="J7" s="1028">
        <v>143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79</v>
      </c>
    </row>
    <row r="15" spans="1:12" ht="30" x14ac:dyDescent="0.25">
      <c r="A15" s="833" t="s">
        <v>1543</v>
      </c>
      <c r="B15" s="623">
        <f>IF(ISBLANK(J7),"",J7)</f>
        <v>143</v>
      </c>
    </row>
    <row r="17" spans="1:2" x14ac:dyDescent="0.25">
      <c r="A17" s="625" t="s">
        <v>1540</v>
      </c>
      <c r="B17" s="621">
        <f>IF(ISBLANK(I7),"",I7)</f>
        <v>79</v>
      </c>
    </row>
    <row r="18" spans="1:2" x14ac:dyDescent="0.25">
      <c r="A18" s="627" t="s">
        <v>1541</v>
      </c>
      <c r="B18" s="623">
        <f>IF(ISBLANK(J7),"",J7)</f>
        <v>143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50.2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56.2</v>
      </c>
      <c r="C6" s="614">
        <v>24.4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57.6</v>
      </c>
      <c r="C10" s="614">
        <v>35.6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50.2</v>
      </c>
      <c r="C14" s="73">
        <v>35.6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177.209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403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17604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250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12631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5890.45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172.709</v>
      </c>
      <c r="C5" s="611">
        <v>169.369</v>
      </c>
      <c r="D5" s="751">
        <v>16337</v>
      </c>
      <c r="E5" s="751">
        <v>34</v>
      </c>
      <c r="G5" s="358">
        <v>2014</v>
      </c>
      <c r="H5" s="70">
        <v>5166.01</v>
      </c>
      <c r="I5" s="55">
        <v>596</v>
      </c>
      <c r="J5" s="55">
        <v>4570.01</v>
      </c>
      <c r="K5" s="71">
        <v>6</v>
      </c>
    </row>
    <row r="6" spans="1:12" x14ac:dyDescent="0.25">
      <c r="A6" s="286">
        <v>2021</v>
      </c>
      <c r="B6" s="601">
        <v>177.18899999999999</v>
      </c>
      <c r="C6" s="612">
        <v>173.84899999999999</v>
      </c>
      <c r="D6" s="959">
        <v>16597</v>
      </c>
      <c r="E6" s="959">
        <v>35</v>
      </c>
      <c r="G6" s="480">
        <v>2017</v>
      </c>
      <c r="H6" s="212">
        <v>5730.91</v>
      </c>
      <c r="I6" s="58">
        <v>1006.86</v>
      </c>
      <c r="J6" s="58">
        <v>4724.05</v>
      </c>
      <c r="K6" s="214">
        <v>7</v>
      </c>
    </row>
    <row r="7" spans="1:12" x14ac:dyDescent="0.25">
      <c r="A7" s="218">
        <v>2022</v>
      </c>
      <c r="B7" s="601">
        <v>177.209</v>
      </c>
      <c r="C7" s="612">
        <v>173.869</v>
      </c>
      <c r="D7" s="959">
        <v>18175</v>
      </c>
      <c r="E7" s="959">
        <v>38</v>
      </c>
      <c r="G7" s="482">
        <v>2020</v>
      </c>
      <c r="H7" s="72">
        <v>5890.45</v>
      </c>
      <c r="I7" s="61">
        <v>1398.86</v>
      </c>
      <c r="J7" s="61">
        <v>4491.59</v>
      </c>
      <c r="K7" s="73">
        <v>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173.869</v>
      </c>
      <c r="D14" s="631">
        <f>A5</f>
        <v>2020</v>
      </c>
      <c r="E14" s="625">
        <f>IF(ISBLANK(D5),"",D5)</f>
        <v>16337</v>
      </c>
      <c r="F14" s="211"/>
      <c r="G14" s="634" t="s">
        <v>925</v>
      </c>
      <c r="H14" s="621">
        <f>IF(ISBLANK(J7),"",J7)</f>
        <v>4491.59</v>
      </c>
      <c r="I14" s="211"/>
      <c r="J14" s="211"/>
    </row>
    <row r="15" spans="1:12" x14ac:dyDescent="0.25">
      <c r="A15" s="870" t="s">
        <v>16</v>
      </c>
      <c r="B15" s="630">
        <f>IF(ISBLANK(B7),"",B7)</f>
        <v>177.209</v>
      </c>
      <c r="D15" s="632">
        <f t="shared" ref="D15:D16" si="0">A6</f>
        <v>2021</v>
      </c>
      <c r="E15" s="626">
        <f>IF(ISBLANK(D6),"",D6)</f>
        <v>16597</v>
      </c>
      <c r="F15" s="211"/>
      <c r="G15" s="635" t="s">
        <v>926</v>
      </c>
      <c r="H15" s="623">
        <f>IF(ISBLANK(I7),"",I7)</f>
        <v>1398.86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18175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173.869</v>
      </c>
      <c r="F19" s="253"/>
      <c r="G19" s="634" t="s">
        <v>529</v>
      </c>
      <c r="H19" s="621">
        <f>IF(ISBLANK(J7),"",J7)</f>
        <v>4491.59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177.209</v>
      </c>
      <c r="F20" s="253"/>
      <c r="G20" s="635" t="s">
        <v>528</v>
      </c>
      <c r="H20" s="623">
        <f>IF(ISBLANK(I7),"",I7)</f>
        <v>1398.86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2.1</v>
      </c>
      <c r="C5" s="1092">
        <v>17604</v>
      </c>
      <c r="D5" s="1093">
        <v>393</v>
      </c>
      <c r="E5" s="1092">
        <v>12631</v>
      </c>
      <c r="F5" s="1093">
        <v>250</v>
      </c>
    </row>
    <row r="6" spans="1:9" x14ac:dyDescent="0.25">
      <c r="A6" s="218">
        <v>2021</v>
      </c>
      <c r="B6" s="1092">
        <v>3.4</v>
      </c>
      <c r="C6" s="1092">
        <v>17604</v>
      </c>
      <c r="D6" s="1093">
        <v>393</v>
      </c>
      <c r="E6" s="1092">
        <v>12631</v>
      </c>
      <c r="F6" s="1093">
        <v>250</v>
      </c>
    </row>
    <row r="7" spans="1:9" x14ac:dyDescent="0.25">
      <c r="A7" s="219">
        <v>2022</v>
      </c>
      <c r="B7" s="73">
        <v>2.9</v>
      </c>
      <c r="C7" s="73">
        <v>17604</v>
      </c>
      <c r="D7" s="73">
        <v>403</v>
      </c>
      <c r="E7" s="73">
        <v>12631</v>
      </c>
      <c r="F7" s="73">
        <v>250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16825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10418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6407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41176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24443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16733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2.2999999999999998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8673</v>
      </c>
      <c r="C5" s="458">
        <v>7058</v>
      </c>
      <c r="D5" s="458">
        <v>1615</v>
      </c>
      <c r="E5" s="457">
        <v>20227</v>
      </c>
      <c r="F5" s="458">
        <v>16069</v>
      </c>
      <c r="G5" s="458">
        <v>4158</v>
      </c>
      <c r="H5" s="457">
        <v>2.2999999999999998</v>
      </c>
      <c r="I5" s="763">
        <v>2.6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11716</v>
      </c>
      <c r="C6" s="458">
        <v>9212</v>
      </c>
      <c r="D6" s="458">
        <v>2504</v>
      </c>
      <c r="E6" s="457">
        <v>25732</v>
      </c>
      <c r="F6" s="458">
        <v>20127</v>
      </c>
      <c r="G6" s="458">
        <v>5605</v>
      </c>
      <c r="H6" s="457">
        <v>2.2000000000000002</v>
      </c>
      <c r="I6" s="763">
        <v>2.2000000000000002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16825</v>
      </c>
      <c r="C7" s="612">
        <v>10418</v>
      </c>
      <c r="D7" s="612">
        <v>6407</v>
      </c>
      <c r="E7" s="601">
        <v>41176</v>
      </c>
      <c r="F7" s="612">
        <v>24443</v>
      </c>
      <c r="G7" s="612">
        <v>16733</v>
      </c>
      <c r="H7" s="947">
        <v>2.2999999999999998</v>
      </c>
      <c r="I7" s="948">
        <v>2.6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8673</v>
      </c>
      <c r="C14" s="674">
        <f t="shared" ref="C14:D14" si="0">IF(ISBLANK(C5),"",C5)</f>
        <v>7058</v>
      </c>
      <c r="D14" s="669">
        <f t="shared" si="0"/>
        <v>1615</v>
      </c>
      <c r="F14" s="884">
        <f>A5</f>
        <v>2020</v>
      </c>
      <c r="G14" s="674">
        <f>IF(ISBLANK(E5),"",E5)</f>
        <v>20227</v>
      </c>
      <c r="H14" s="674">
        <f t="shared" ref="H14:I16" si="1">IF(ISBLANK(F5),"",F5)</f>
        <v>16069</v>
      </c>
      <c r="I14" s="669">
        <f t="shared" si="1"/>
        <v>4158</v>
      </c>
      <c r="J14" s="756"/>
      <c r="K14" s="884">
        <f>A5</f>
        <v>2020</v>
      </c>
      <c r="L14" s="674">
        <f>IF(ISBLANK(H5),"",H5)</f>
        <v>2.2999999999999998</v>
      </c>
      <c r="M14" s="669">
        <f>IF(ISBLANK(I5),"",I5)</f>
        <v>2.6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11716</v>
      </c>
      <c r="C15" s="879">
        <f t="shared" si="3"/>
        <v>9212</v>
      </c>
      <c r="D15" s="886">
        <f t="shared" si="3"/>
        <v>2504</v>
      </c>
      <c r="F15" s="890">
        <f t="shared" ref="F15:F16" si="4">A6</f>
        <v>2021</v>
      </c>
      <c r="G15" s="853">
        <f t="shared" ref="G15:G16" si="5">IF(ISBLANK(E6),"",E6)</f>
        <v>25732</v>
      </c>
      <c r="H15" s="853">
        <f t="shared" si="1"/>
        <v>20127</v>
      </c>
      <c r="I15" s="670">
        <f t="shared" si="1"/>
        <v>5605</v>
      </c>
      <c r="J15" s="211"/>
      <c r="K15" s="890">
        <f t="shared" ref="K15:K16" si="6">A6</f>
        <v>2021</v>
      </c>
      <c r="L15" s="853">
        <f t="shared" ref="L15:M16" si="7">IF(ISBLANK(H6),"",H6)</f>
        <v>2.2000000000000002</v>
      </c>
      <c r="M15" s="670">
        <f t="shared" si="7"/>
        <v>2.2000000000000002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16825</v>
      </c>
      <c r="C16" s="888">
        <f t="shared" si="3"/>
        <v>10418</v>
      </c>
      <c r="D16" s="889">
        <f t="shared" si="3"/>
        <v>6407</v>
      </c>
      <c r="F16" s="891">
        <f t="shared" si="4"/>
        <v>2022</v>
      </c>
      <c r="G16" s="676">
        <f t="shared" si="5"/>
        <v>41176</v>
      </c>
      <c r="H16" s="676">
        <f t="shared" si="1"/>
        <v>24443</v>
      </c>
      <c r="I16" s="671">
        <f t="shared" si="1"/>
        <v>16733</v>
      </c>
      <c r="J16" s="211"/>
      <c r="K16" s="891">
        <f t="shared" si="6"/>
        <v>2022</v>
      </c>
      <c r="L16" s="676">
        <f t="shared" si="7"/>
        <v>2.2999999999999998</v>
      </c>
      <c r="M16" s="671">
        <f t="shared" si="7"/>
        <v>2.6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8673</v>
      </c>
      <c r="C22" s="674">
        <f t="shared" ref="C22:D22" si="8">IF(ISBLANK(C5),"",C5)</f>
        <v>7058</v>
      </c>
      <c r="D22" s="669">
        <f t="shared" si="8"/>
        <v>1615</v>
      </c>
      <c r="F22" s="884">
        <f>A5</f>
        <v>2020</v>
      </c>
      <c r="G22" s="674">
        <f>IF(ISBLANK(E5),"",E5)</f>
        <v>20227</v>
      </c>
      <c r="H22" s="674">
        <f t="shared" ref="H22:I24" si="9">IF(ISBLANK(F5),"",F5)</f>
        <v>16069</v>
      </c>
      <c r="I22" s="669">
        <f t="shared" si="9"/>
        <v>4158</v>
      </c>
      <c r="J22" s="756"/>
      <c r="K22" s="884">
        <f>A5</f>
        <v>2020</v>
      </c>
      <c r="L22" s="674">
        <f>IF(ISBLANK(H5),"",H5)</f>
        <v>2.2999999999999998</v>
      </c>
      <c r="M22" s="669">
        <f>IF(ISBLANK(I5),"",I5)</f>
        <v>2.6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11716</v>
      </c>
      <c r="C23" s="853">
        <f t="shared" si="11"/>
        <v>9212</v>
      </c>
      <c r="D23" s="670">
        <f t="shared" si="11"/>
        <v>2504</v>
      </c>
      <c r="F23" s="890">
        <f t="shared" ref="F23:F24" si="12">A6</f>
        <v>2021</v>
      </c>
      <c r="G23" s="853">
        <f t="shared" ref="G23:G24" si="13">IF(ISBLANK(E6),"",E6)</f>
        <v>25732</v>
      </c>
      <c r="H23" s="853">
        <f t="shared" si="9"/>
        <v>20127</v>
      </c>
      <c r="I23" s="670">
        <f t="shared" si="9"/>
        <v>5605</v>
      </c>
      <c r="J23" s="211"/>
      <c r="K23" s="890">
        <f t="shared" ref="K23:K24" si="14">A6</f>
        <v>2021</v>
      </c>
      <c r="L23" s="853">
        <f t="shared" ref="L23:M24" si="15">IF(ISBLANK(H6),"",H6)</f>
        <v>2.2000000000000002</v>
      </c>
      <c r="M23" s="670">
        <f t="shared" si="15"/>
        <v>2.2000000000000002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16825</v>
      </c>
      <c r="C24" s="676">
        <f t="shared" si="11"/>
        <v>10418</v>
      </c>
      <c r="D24" s="671">
        <f t="shared" si="11"/>
        <v>6407</v>
      </c>
      <c r="F24" s="891">
        <f t="shared" si="12"/>
        <v>2022</v>
      </c>
      <c r="G24" s="676">
        <f t="shared" si="13"/>
        <v>41176</v>
      </c>
      <c r="H24" s="676">
        <f t="shared" si="9"/>
        <v>24443</v>
      </c>
      <c r="I24" s="671">
        <f t="shared" si="9"/>
        <v>16733</v>
      </c>
      <c r="J24" s="211"/>
      <c r="K24" s="891">
        <f t="shared" si="14"/>
        <v>2022</v>
      </c>
      <c r="L24" s="676">
        <f t="shared" si="15"/>
        <v>2.2999999999999998</v>
      </c>
      <c r="M24" s="671">
        <f t="shared" si="15"/>
        <v>2.6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163</v>
      </c>
      <c r="C3" s="71">
        <v>77</v>
      </c>
      <c r="D3" s="71">
        <v>13.6</v>
      </c>
      <c r="F3" s="105" t="s">
        <v>537</v>
      </c>
      <c r="G3" s="97">
        <f>IF(ISBLANK(B3),"",B3)</f>
        <v>163</v>
      </c>
      <c r="H3" s="97">
        <f>IF(ISBLANK(B4),"",B4)</f>
        <v>228</v>
      </c>
      <c r="I3" s="97">
        <f>IF(ISBLANK(B5),"",B5)</f>
        <v>197</v>
      </c>
      <c r="J3" s="365"/>
    </row>
    <row r="4" spans="1:12" x14ac:dyDescent="0.25">
      <c r="A4" s="286">
        <v>2021</v>
      </c>
      <c r="B4" s="214">
        <v>228</v>
      </c>
      <c r="C4" s="214">
        <v>112</v>
      </c>
      <c r="D4" s="214">
        <v>13.4</v>
      </c>
      <c r="F4" s="130" t="s">
        <v>538</v>
      </c>
      <c r="G4" s="98">
        <f>IF(ISBLANK(C3),"",C3)</f>
        <v>77</v>
      </c>
      <c r="H4" s="98">
        <f>IF(ISBLANK(C4),"",C4)</f>
        <v>112</v>
      </c>
      <c r="I4" s="98">
        <f>IF(ISBLANK(C5),"",C5)</f>
        <v>77</v>
      </c>
      <c r="J4" s="365"/>
    </row>
    <row r="5" spans="1:12" x14ac:dyDescent="0.25">
      <c r="A5" s="218">
        <v>2022</v>
      </c>
      <c r="B5" s="168">
        <v>197</v>
      </c>
      <c r="C5" s="168">
        <v>77</v>
      </c>
      <c r="D5" s="168">
        <v>14.3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163</v>
      </c>
      <c r="H8" s="97">
        <f>IF(ISBLANK(B4),"",B4)</f>
        <v>228</v>
      </c>
      <c r="I8" s="97">
        <f>IF(ISBLANK(B5),"",B5)</f>
        <v>197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77</v>
      </c>
      <c r="H9" s="98">
        <f>IF(ISBLANK(C4),"",C4)</f>
        <v>112</v>
      </c>
      <c r="I9" s="98">
        <f>IF(ISBLANK(C5),"",C5)</f>
        <v>77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13.6</v>
      </c>
      <c r="H13" s="132">
        <f>IF(ISBLANK(D4),"",D4)</f>
        <v>13.4</v>
      </c>
      <c r="I13" s="132">
        <f>IF(ISBLANK(D5),"",D5)</f>
        <v>14.3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1022</v>
      </c>
      <c r="C4" s="110">
        <v>1103</v>
      </c>
      <c r="E4" s="29" t="s">
        <v>540</v>
      </c>
      <c r="F4" s="163">
        <f>B4/($B$22+$C$22)*100</f>
        <v>2.2423590846260177</v>
      </c>
      <c r="G4" s="163">
        <f>C4/($B$22+$C$22)*100</f>
        <v>2.4200803036619347</v>
      </c>
      <c r="J4" s="29" t="s">
        <v>540</v>
      </c>
      <c r="K4" s="163">
        <f>G4</f>
        <v>2.4200803036619347</v>
      </c>
    </row>
    <row r="5" spans="1:11" x14ac:dyDescent="0.25">
      <c r="A5" s="202" t="s">
        <v>541</v>
      </c>
      <c r="B5" s="212">
        <v>1096</v>
      </c>
      <c r="C5" s="160">
        <v>1090</v>
      </c>
      <c r="E5" s="29" t="s">
        <v>541</v>
      </c>
      <c r="F5" s="163">
        <f t="shared" ref="F5:G21" si="0">B5/($B$22+$C$22)*100</f>
        <v>2.4047216797946334</v>
      </c>
      <c r="G5" s="163">
        <f t="shared" si="0"/>
        <v>2.3915571450512321</v>
      </c>
      <c r="J5" s="29" t="s">
        <v>541</v>
      </c>
      <c r="K5" s="163">
        <f t="shared" ref="K5:K21" si="1">G5</f>
        <v>2.3915571450512321</v>
      </c>
    </row>
    <row r="6" spans="1:11" x14ac:dyDescent="0.25">
      <c r="A6" s="202" t="s">
        <v>542</v>
      </c>
      <c r="B6" s="212">
        <v>1126</v>
      </c>
      <c r="C6" s="160">
        <v>1192</v>
      </c>
      <c r="E6" s="29" t="s">
        <v>542</v>
      </c>
      <c r="F6" s="163">
        <f t="shared" si="0"/>
        <v>2.4705443535116398</v>
      </c>
      <c r="G6" s="163">
        <f t="shared" si="0"/>
        <v>2.6153542356890536</v>
      </c>
      <c r="J6" s="29" t="s">
        <v>542</v>
      </c>
      <c r="K6" s="163">
        <f t="shared" si="1"/>
        <v>2.6153542356890536</v>
      </c>
    </row>
    <row r="7" spans="1:11" x14ac:dyDescent="0.25">
      <c r="A7" s="202" t="s">
        <v>543</v>
      </c>
      <c r="B7" s="212">
        <v>1192</v>
      </c>
      <c r="C7" s="160">
        <v>1219</v>
      </c>
      <c r="E7" s="29" t="s">
        <v>543</v>
      </c>
      <c r="F7" s="163">
        <f t="shared" si="0"/>
        <v>2.6153542356890536</v>
      </c>
      <c r="G7" s="163">
        <f t="shared" si="0"/>
        <v>2.6745946420343594</v>
      </c>
      <c r="J7" s="29" t="s">
        <v>543</v>
      </c>
      <c r="K7" s="163">
        <f t="shared" si="1"/>
        <v>2.6745946420343594</v>
      </c>
    </row>
    <row r="8" spans="1:11" x14ac:dyDescent="0.25">
      <c r="A8" s="202" t="s">
        <v>544</v>
      </c>
      <c r="B8" s="212">
        <v>1070</v>
      </c>
      <c r="C8" s="160">
        <v>1160</v>
      </c>
      <c r="E8" s="29" t="s">
        <v>544</v>
      </c>
      <c r="F8" s="163">
        <f t="shared" si="0"/>
        <v>2.3476753625732276</v>
      </c>
      <c r="G8" s="163">
        <f t="shared" si="0"/>
        <v>2.545143383724247</v>
      </c>
      <c r="J8" s="29" t="s">
        <v>544</v>
      </c>
      <c r="K8" s="163">
        <f t="shared" si="1"/>
        <v>2.545143383724247</v>
      </c>
    </row>
    <row r="9" spans="1:11" x14ac:dyDescent="0.25">
      <c r="A9" s="202" t="s">
        <v>545</v>
      </c>
      <c r="B9" s="212">
        <v>1149</v>
      </c>
      <c r="C9" s="160">
        <v>1250</v>
      </c>
      <c r="E9" s="29" t="s">
        <v>545</v>
      </c>
      <c r="F9" s="163">
        <f t="shared" si="0"/>
        <v>2.5210084033613445</v>
      </c>
      <c r="G9" s="163">
        <f t="shared" si="0"/>
        <v>2.7426114048752659</v>
      </c>
      <c r="J9" s="29" t="s">
        <v>545</v>
      </c>
      <c r="K9" s="163">
        <f t="shared" si="1"/>
        <v>2.7426114048752659</v>
      </c>
    </row>
    <row r="10" spans="1:11" x14ac:dyDescent="0.25">
      <c r="A10" s="202" t="s">
        <v>546</v>
      </c>
      <c r="B10" s="212">
        <v>1259</v>
      </c>
      <c r="C10" s="160">
        <v>1306</v>
      </c>
      <c r="E10" s="29" t="s">
        <v>546</v>
      </c>
      <c r="F10" s="163">
        <f t="shared" si="0"/>
        <v>2.7623582069903683</v>
      </c>
      <c r="G10" s="163">
        <f t="shared" si="0"/>
        <v>2.8654803958136781</v>
      </c>
      <c r="J10" s="29" t="s">
        <v>546</v>
      </c>
      <c r="K10" s="163">
        <f t="shared" si="1"/>
        <v>2.8654803958136781</v>
      </c>
    </row>
    <row r="11" spans="1:11" x14ac:dyDescent="0.25">
      <c r="A11" s="202" t="s">
        <v>547</v>
      </c>
      <c r="B11" s="212">
        <v>1469</v>
      </c>
      <c r="C11" s="160">
        <v>1452</v>
      </c>
      <c r="E11" s="29" t="s">
        <v>547</v>
      </c>
      <c r="F11" s="163">
        <f t="shared" si="0"/>
        <v>3.223116923009413</v>
      </c>
      <c r="G11" s="163">
        <f t="shared" si="0"/>
        <v>3.1858174079031092</v>
      </c>
      <c r="J11" s="29" t="s">
        <v>547</v>
      </c>
      <c r="K11" s="163">
        <f t="shared" si="1"/>
        <v>3.1858174079031092</v>
      </c>
    </row>
    <row r="12" spans="1:11" x14ac:dyDescent="0.25">
      <c r="A12" s="202" t="s">
        <v>548</v>
      </c>
      <c r="B12" s="212">
        <v>1637</v>
      </c>
      <c r="C12" s="160">
        <v>1646</v>
      </c>
      <c r="E12" s="29" t="s">
        <v>548</v>
      </c>
      <c r="F12" s="163">
        <f t="shared" si="0"/>
        <v>3.5917238958246487</v>
      </c>
      <c r="G12" s="163">
        <f t="shared" si="0"/>
        <v>3.6114706979397502</v>
      </c>
      <c r="J12" s="29" t="s">
        <v>548</v>
      </c>
      <c r="K12" s="163">
        <f t="shared" si="1"/>
        <v>3.6114706979397502</v>
      </c>
    </row>
    <row r="13" spans="1:11" x14ac:dyDescent="0.25">
      <c r="A13" s="202" t="s">
        <v>549</v>
      </c>
      <c r="B13" s="212">
        <v>1759</v>
      </c>
      <c r="C13" s="160">
        <v>1660</v>
      </c>
      <c r="E13" s="29" t="s">
        <v>549</v>
      </c>
      <c r="F13" s="163">
        <f t="shared" si="0"/>
        <v>3.8594027689404746</v>
      </c>
      <c r="G13" s="163">
        <f t="shared" si="0"/>
        <v>3.6421879456743538</v>
      </c>
      <c r="J13" s="29" t="s">
        <v>549</v>
      </c>
      <c r="K13" s="163">
        <f t="shared" si="1"/>
        <v>3.6421879456743538</v>
      </c>
    </row>
    <row r="14" spans="1:11" x14ac:dyDescent="0.25">
      <c r="A14" s="202" t="s">
        <v>550</v>
      </c>
      <c r="B14" s="212">
        <v>1483</v>
      </c>
      <c r="C14" s="160">
        <v>1475</v>
      </c>
      <c r="E14" s="29" t="s">
        <v>550</v>
      </c>
      <c r="F14" s="163">
        <f t="shared" si="0"/>
        <v>3.2538341707440153</v>
      </c>
      <c r="G14" s="163">
        <f t="shared" si="0"/>
        <v>3.2362814577528138</v>
      </c>
      <c r="J14" s="29" t="s">
        <v>550</v>
      </c>
      <c r="K14" s="163">
        <f t="shared" si="1"/>
        <v>3.2362814577528138</v>
      </c>
    </row>
    <row r="15" spans="1:11" x14ac:dyDescent="0.25">
      <c r="A15" s="202" t="s">
        <v>551</v>
      </c>
      <c r="B15" s="212">
        <v>1562</v>
      </c>
      <c r="C15" s="160">
        <v>1435</v>
      </c>
      <c r="E15" s="29" t="s">
        <v>551</v>
      </c>
      <c r="F15" s="163">
        <f t="shared" si="0"/>
        <v>3.4271672115321326</v>
      </c>
      <c r="G15" s="163">
        <f t="shared" si="0"/>
        <v>3.1485178927968054</v>
      </c>
      <c r="J15" s="29" t="s">
        <v>551</v>
      </c>
      <c r="K15" s="163">
        <f t="shared" si="1"/>
        <v>3.1485178927968054</v>
      </c>
    </row>
    <row r="16" spans="1:11" x14ac:dyDescent="0.25">
      <c r="A16" s="202" t="s">
        <v>552</v>
      </c>
      <c r="B16" s="212">
        <v>1773</v>
      </c>
      <c r="C16" s="160">
        <v>1578</v>
      </c>
      <c r="E16" s="29" t="s">
        <v>552</v>
      </c>
      <c r="F16" s="163">
        <f t="shared" si="0"/>
        <v>3.8901200166750778</v>
      </c>
      <c r="G16" s="163">
        <f t="shared" si="0"/>
        <v>3.4622726375145358</v>
      </c>
      <c r="J16" s="29" t="s">
        <v>552</v>
      </c>
      <c r="K16" s="163">
        <f t="shared" si="1"/>
        <v>3.4622726375145358</v>
      </c>
    </row>
    <row r="17" spans="1:11" x14ac:dyDescent="0.25">
      <c r="A17" s="202" t="s">
        <v>553</v>
      </c>
      <c r="B17" s="212">
        <v>2039</v>
      </c>
      <c r="C17" s="160">
        <v>1665</v>
      </c>
      <c r="E17" s="29" t="s">
        <v>553</v>
      </c>
      <c r="F17" s="163">
        <f t="shared" si="0"/>
        <v>4.4737477236325338</v>
      </c>
      <c r="G17" s="163">
        <f t="shared" si="0"/>
        <v>3.6531583912938546</v>
      </c>
      <c r="J17" s="29" t="s">
        <v>553</v>
      </c>
      <c r="K17" s="163">
        <f t="shared" si="1"/>
        <v>3.6531583912938546</v>
      </c>
    </row>
    <row r="18" spans="1:11" x14ac:dyDescent="0.25">
      <c r="A18" s="202" t="s">
        <v>554</v>
      </c>
      <c r="B18" s="212">
        <v>1749</v>
      </c>
      <c r="C18" s="160">
        <v>1366</v>
      </c>
      <c r="E18" s="29" t="s">
        <v>554</v>
      </c>
      <c r="F18" s="163">
        <f t="shared" si="0"/>
        <v>3.8374618777014722</v>
      </c>
      <c r="G18" s="163">
        <f t="shared" si="0"/>
        <v>2.9971257432476905</v>
      </c>
      <c r="J18" s="29" t="s">
        <v>554</v>
      </c>
      <c r="K18" s="163">
        <f t="shared" si="1"/>
        <v>2.9971257432476905</v>
      </c>
    </row>
    <row r="19" spans="1:11" x14ac:dyDescent="0.25">
      <c r="A19" s="202" t="s">
        <v>555</v>
      </c>
      <c r="B19" s="212">
        <v>1007</v>
      </c>
      <c r="C19" s="160">
        <v>662</v>
      </c>
      <c r="E19" s="29" t="s">
        <v>555</v>
      </c>
      <c r="F19" s="163">
        <f t="shared" si="0"/>
        <v>2.2094477477675145</v>
      </c>
      <c r="G19" s="163">
        <f t="shared" si="0"/>
        <v>1.4524870000219408</v>
      </c>
      <c r="J19" s="29" t="s">
        <v>555</v>
      </c>
      <c r="K19" s="163">
        <f t="shared" si="1"/>
        <v>1.4524870000219408</v>
      </c>
    </row>
    <row r="20" spans="1:11" x14ac:dyDescent="0.25">
      <c r="A20" s="202" t="s">
        <v>556</v>
      </c>
      <c r="B20" s="212">
        <v>751</v>
      </c>
      <c r="C20" s="160">
        <v>451</v>
      </c>
      <c r="E20" s="29" t="s">
        <v>556</v>
      </c>
      <c r="F20" s="163">
        <f t="shared" si="0"/>
        <v>1.64776093204906</v>
      </c>
      <c r="G20" s="163">
        <f t="shared" si="0"/>
        <v>0.98953419487899597</v>
      </c>
      <c r="J20" s="29" t="s">
        <v>556</v>
      </c>
      <c r="K20" s="163">
        <f t="shared" si="1"/>
        <v>0.98953419487899597</v>
      </c>
    </row>
    <row r="21" spans="1:11" x14ac:dyDescent="0.25">
      <c r="A21" s="203" t="s">
        <v>557</v>
      </c>
      <c r="B21" s="72">
        <v>492</v>
      </c>
      <c r="C21" s="111">
        <v>232</v>
      </c>
      <c r="E21" s="31" t="s">
        <v>557</v>
      </c>
      <c r="F21" s="163">
        <f t="shared" si="0"/>
        <v>1.0794918489589047</v>
      </c>
      <c r="G21" s="163">
        <f t="shared" si="0"/>
        <v>0.50902867674484942</v>
      </c>
      <c r="J21" s="31" t="s">
        <v>557</v>
      </c>
      <c r="K21" s="210">
        <f t="shared" si="1"/>
        <v>0.50902867674484942</v>
      </c>
    </row>
    <row r="22" spans="1:11" x14ac:dyDescent="0.25">
      <c r="A22" s="309" t="s">
        <v>16</v>
      </c>
      <c r="B22" s="121">
        <f>SUM(B4:B21)</f>
        <v>23635</v>
      </c>
      <c r="C22" s="124">
        <f>SUM(C4:C21)</f>
        <v>21942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2827</v>
      </c>
      <c r="C3" s="110">
        <v>1149</v>
      </c>
      <c r="E3" s="297" t="s">
        <v>709</v>
      </c>
      <c r="F3" s="71">
        <v>53.92</v>
      </c>
      <c r="G3" s="71">
        <v>57.42</v>
      </c>
      <c r="K3" s="122" t="s">
        <v>16</v>
      </c>
      <c r="L3" s="71">
        <v>2.89</v>
      </c>
      <c r="M3" s="71">
        <v>2.58</v>
      </c>
    </row>
    <row r="4" spans="1:16" x14ac:dyDescent="0.25">
      <c r="A4" s="202" t="s">
        <v>704</v>
      </c>
      <c r="B4" s="212">
        <v>3306</v>
      </c>
      <c r="C4" s="160">
        <v>1224</v>
      </c>
      <c r="E4" s="298" t="s">
        <v>710</v>
      </c>
      <c r="F4" s="214">
        <v>38.76</v>
      </c>
      <c r="G4" s="214">
        <v>33.729999999999997</v>
      </c>
      <c r="K4" s="215" t="s">
        <v>212</v>
      </c>
      <c r="L4" s="214">
        <v>2.79</v>
      </c>
      <c r="M4" s="214">
        <v>2.5099999999999998</v>
      </c>
      <c r="N4" s="211"/>
    </row>
    <row r="5" spans="1:16" x14ac:dyDescent="0.25">
      <c r="A5" s="202" t="s">
        <v>705</v>
      </c>
      <c r="B5" s="212">
        <v>2644</v>
      </c>
      <c r="C5" s="160">
        <v>824</v>
      </c>
      <c r="E5" s="298" t="s">
        <v>711</v>
      </c>
      <c r="F5" s="214">
        <v>5.61</v>
      </c>
      <c r="G5" s="214">
        <v>6.7</v>
      </c>
      <c r="K5" s="123" t="s">
        <v>213</v>
      </c>
      <c r="L5" s="73">
        <v>3.12</v>
      </c>
      <c r="M5" s="73">
        <v>2.77</v>
      </c>
      <c r="N5" s="211"/>
    </row>
    <row r="6" spans="1:16" x14ac:dyDescent="0.25">
      <c r="A6" s="202" t="s">
        <v>706</v>
      </c>
      <c r="B6" s="212">
        <v>2375</v>
      </c>
      <c r="C6" s="160">
        <v>822</v>
      </c>
      <c r="E6" s="298" t="s">
        <v>712</v>
      </c>
      <c r="F6" s="214">
        <v>1.2</v>
      </c>
      <c r="G6" s="214">
        <v>1.44</v>
      </c>
      <c r="K6" s="226"/>
      <c r="L6" s="164"/>
      <c r="M6" s="211"/>
    </row>
    <row r="7" spans="1:16" x14ac:dyDescent="0.25">
      <c r="A7" s="202" t="s">
        <v>707</v>
      </c>
      <c r="B7" s="212">
        <v>875</v>
      </c>
      <c r="C7" s="160">
        <v>515</v>
      </c>
      <c r="E7" s="299" t="s">
        <v>713</v>
      </c>
      <c r="F7" s="73">
        <v>0.5</v>
      </c>
      <c r="G7" s="73">
        <v>0.7</v>
      </c>
      <c r="K7" s="227"/>
      <c r="L7" s="211"/>
      <c r="M7" s="211"/>
    </row>
    <row r="8" spans="1:16" x14ac:dyDescent="0.25">
      <c r="A8" s="203" t="s">
        <v>708</v>
      </c>
      <c r="B8" s="72">
        <v>616</v>
      </c>
      <c r="C8" s="111">
        <v>592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22.41513850955911</v>
      </c>
      <c r="C13" s="301">
        <f>B3/SUM(B3:B8)*100</f>
        <v>22.3601993197817</v>
      </c>
      <c r="E13" s="217" t="s">
        <v>836</v>
      </c>
      <c r="F13" s="289">
        <f>IF(ISBLANK(F3),"",F3)</f>
        <v>53.92</v>
      </c>
      <c r="G13" s="289">
        <f>IF(ISBLANK(G3),"",G3)</f>
        <v>57.42</v>
      </c>
    </row>
    <row r="14" spans="1:16" x14ac:dyDescent="0.25">
      <c r="A14" s="220" t="s">
        <v>825</v>
      </c>
      <c r="B14" s="305">
        <f>C4/SUM(C3:C8)*100</f>
        <v>23.87826765509169</v>
      </c>
      <c r="C14" s="302">
        <f>B4/SUM(B3:B8)*100</f>
        <v>26.148857075061301</v>
      </c>
      <c r="E14" s="286" t="s">
        <v>837</v>
      </c>
      <c r="F14" s="290">
        <f t="shared" ref="F14:G17" si="0">IF(ISBLANK(F4),"",F4)</f>
        <v>38.76</v>
      </c>
      <c r="G14" s="290">
        <f t="shared" si="0"/>
        <v>33.729999999999997</v>
      </c>
    </row>
    <row r="15" spans="1:16" x14ac:dyDescent="0.25">
      <c r="A15" s="220" t="s">
        <v>826</v>
      </c>
      <c r="B15" s="305">
        <f>C5/SUM(C3:C8)*100</f>
        <v>16.07491221225127</v>
      </c>
      <c r="C15" s="302">
        <f>B5/SUM(B3:B8)*100</f>
        <v>20.912758047931661</v>
      </c>
      <c r="E15" s="286" t="s">
        <v>838</v>
      </c>
      <c r="F15" s="290">
        <f t="shared" si="0"/>
        <v>5.61</v>
      </c>
      <c r="G15" s="290">
        <f t="shared" si="0"/>
        <v>6.7</v>
      </c>
    </row>
    <row r="16" spans="1:16" x14ac:dyDescent="0.25">
      <c r="A16" s="220" t="s">
        <v>827</v>
      </c>
      <c r="B16" s="305">
        <f>C6/SUM(C3:C8)*100</f>
        <v>16.035895435037066</v>
      </c>
      <c r="C16" s="302">
        <f>B6/SUM(B3:B8)*100</f>
        <v>18.785098473463577</v>
      </c>
      <c r="E16" s="286" t="s">
        <v>839</v>
      </c>
      <c r="F16" s="290">
        <f t="shared" si="0"/>
        <v>1.2</v>
      </c>
      <c r="G16" s="290">
        <f t="shared" si="0"/>
        <v>1.44</v>
      </c>
    </row>
    <row r="17" spans="1:18" x14ac:dyDescent="0.25">
      <c r="A17" s="220" t="s">
        <v>828</v>
      </c>
      <c r="B17" s="305">
        <f>C7/SUM(C3:C8)*100</f>
        <v>10.046820132657043</v>
      </c>
      <c r="C17" s="302">
        <f>B7/SUM(B3:B8)*100</f>
        <v>6.920825753381318</v>
      </c>
      <c r="E17" s="219" t="s">
        <v>840</v>
      </c>
      <c r="F17" s="291">
        <f t="shared" si="0"/>
        <v>0.5</v>
      </c>
      <c r="G17" s="291">
        <f t="shared" si="0"/>
        <v>0.7</v>
      </c>
    </row>
    <row r="18" spans="1:18" x14ac:dyDescent="0.25">
      <c r="A18" s="221" t="s">
        <v>829</v>
      </c>
      <c r="B18" s="306">
        <f>C8/SUM(C3:C8)*100</f>
        <v>11.548966055403824</v>
      </c>
      <c r="C18" s="303">
        <f>B8/SUM(B3:B8)*100</f>
        <v>4.8722613303804483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22.41513850955911</v>
      </c>
      <c r="C22" s="301">
        <f>C13</f>
        <v>22.3601993197817</v>
      </c>
    </row>
    <row r="23" spans="1:18" x14ac:dyDescent="0.25">
      <c r="A23" s="220" t="s">
        <v>831</v>
      </c>
      <c r="B23" s="305">
        <f t="shared" ref="B23:C27" si="1">B14</f>
        <v>23.87826765509169</v>
      </c>
      <c r="C23" s="302">
        <f t="shared" si="1"/>
        <v>26.148857075061301</v>
      </c>
    </row>
    <row r="24" spans="1:18" x14ac:dyDescent="0.25">
      <c r="A24" s="307" t="s">
        <v>832</v>
      </c>
      <c r="B24" s="305">
        <f t="shared" si="1"/>
        <v>16.07491221225127</v>
      </c>
      <c r="C24" s="302">
        <f t="shared" si="1"/>
        <v>20.912758047931661</v>
      </c>
    </row>
    <row r="25" spans="1:18" x14ac:dyDescent="0.25">
      <c r="A25" s="220" t="s">
        <v>833</v>
      </c>
      <c r="B25" s="305">
        <f t="shared" si="1"/>
        <v>16.035895435037066</v>
      </c>
      <c r="C25" s="302">
        <f t="shared" si="1"/>
        <v>18.785098473463577</v>
      </c>
    </row>
    <row r="26" spans="1:18" x14ac:dyDescent="0.25">
      <c r="A26" s="220" t="s">
        <v>834</v>
      </c>
      <c r="B26" s="305">
        <f t="shared" si="1"/>
        <v>10.046820132657043</v>
      </c>
      <c r="C26" s="302">
        <f t="shared" si="1"/>
        <v>6.920825753381318</v>
      </c>
    </row>
    <row r="27" spans="1:18" x14ac:dyDescent="0.25">
      <c r="A27" s="308" t="s">
        <v>835</v>
      </c>
      <c r="B27" s="306">
        <f t="shared" si="1"/>
        <v>11.548966055403824</v>
      </c>
      <c r="C27" s="303">
        <f t="shared" si="1"/>
        <v>4.8722613303804483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3734</v>
      </c>
      <c r="C34" s="110">
        <v>1327</v>
      </c>
      <c r="E34" s="297" t="s">
        <v>709</v>
      </c>
      <c r="F34" s="71">
        <v>57.42</v>
      </c>
      <c r="G34" s="211"/>
      <c r="K34" s="122" t="s">
        <v>16</v>
      </c>
      <c r="L34" s="71">
        <v>2.58</v>
      </c>
      <c r="M34" s="211"/>
    </row>
    <row r="35" spans="1:16" x14ac:dyDescent="0.25">
      <c r="A35" s="202" t="s">
        <v>704</v>
      </c>
      <c r="B35" s="212">
        <v>3530</v>
      </c>
      <c r="C35" s="160">
        <v>1362</v>
      </c>
      <c r="E35" s="298" t="s">
        <v>710</v>
      </c>
      <c r="F35" s="214">
        <v>33.729999999999997</v>
      </c>
      <c r="G35" s="211"/>
      <c r="K35" s="215" t="s">
        <v>212</v>
      </c>
      <c r="L35" s="214">
        <v>2.5099999999999998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2428</v>
      </c>
      <c r="C36" s="160">
        <v>768</v>
      </c>
      <c r="E36" s="298" t="s">
        <v>711</v>
      </c>
      <c r="F36" s="214">
        <v>6.7</v>
      </c>
      <c r="G36" s="211"/>
      <c r="K36" s="123" t="s">
        <v>213</v>
      </c>
      <c r="L36" s="73">
        <v>2.77</v>
      </c>
      <c r="M36" s="211"/>
      <c r="N36" s="288">
        <v>2022</v>
      </c>
    </row>
    <row r="37" spans="1:16" x14ac:dyDescent="0.25">
      <c r="A37" s="202" t="s">
        <v>706</v>
      </c>
      <c r="B37" s="212">
        <v>1865</v>
      </c>
      <c r="C37" s="160">
        <v>622</v>
      </c>
      <c r="E37" s="298" t="s">
        <v>712</v>
      </c>
      <c r="F37" s="214">
        <v>1.44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674</v>
      </c>
      <c r="C38" s="160">
        <v>378</v>
      </c>
      <c r="E38" s="299" t="s">
        <v>713</v>
      </c>
      <c r="F38" s="73">
        <v>0.7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425</v>
      </c>
      <c r="C39" s="111">
        <v>414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27.242865941285153</v>
      </c>
      <c r="C44" s="301">
        <f>B34/SUM(B34:B39)*100</f>
        <v>29.503792667509483</v>
      </c>
      <c r="E44" s="217" t="s">
        <v>836</v>
      </c>
      <c r="F44" s="289">
        <f>IF(ISBLANK(F34),"",F34)</f>
        <v>57.42</v>
      </c>
    </row>
    <row r="45" spans="1:16" x14ac:dyDescent="0.25">
      <c r="A45" s="220" t="s">
        <v>825</v>
      </c>
      <c r="B45" s="305">
        <f>C35/SUM(C34:C39)*100</f>
        <v>27.961404229111064</v>
      </c>
      <c r="C45" s="302">
        <f>B35/SUM(B34:B39)*100</f>
        <v>27.891908975979774</v>
      </c>
      <c r="E45" s="286" t="s">
        <v>837</v>
      </c>
      <c r="F45" s="290">
        <f t="shared" ref="F45:F48" si="2">IF(ISBLANK(F35),"",F35)</f>
        <v>33.729999999999997</v>
      </c>
    </row>
    <row r="46" spans="1:16" x14ac:dyDescent="0.25">
      <c r="A46" s="220" t="s">
        <v>826</v>
      </c>
      <c r="B46" s="305">
        <f>C36/SUM(C34:C39)*100</f>
        <v>15.766783001437076</v>
      </c>
      <c r="C46" s="302">
        <f>B36/SUM(B34:B39)*100</f>
        <v>19.184576485461442</v>
      </c>
      <c r="E46" s="286" t="s">
        <v>838</v>
      </c>
      <c r="F46" s="290">
        <f t="shared" si="2"/>
        <v>6.7</v>
      </c>
    </row>
    <row r="47" spans="1:16" x14ac:dyDescent="0.25">
      <c r="A47" s="220" t="s">
        <v>827</v>
      </c>
      <c r="B47" s="305">
        <f>C37/SUM(C34:C39)*100</f>
        <v>12.769451857934715</v>
      </c>
      <c r="C47" s="302">
        <f>B37/SUM(B34:B39)*100</f>
        <v>14.736093552465235</v>
      </c>
      <c r="E47" s="286" t="s">
        <v>839</v>
      </c>
      <c r="F47" s="290">
        <f t="shared" si="2"/>
        <v>1.44</v>
      </c>
    </row>
    <row r="48" spans="1:16" x14ac:dyDescent="0.25">
      <c r="A48" s="220" t="s">
        <v>828</v>
      </c>
      <c r="B48" s="305">
        <f>C38/SUM(C34:C39)*100</f>
        <v>7.7602135085198114</v>
      </c>
      <c r="C48" s="302">
        <f>B38/SUM(B34:B39)*100</f>
        <v>5.3255372945638433</v>
      </c>
      <c r="E48" s="219" t="s">
        <v>840</v>
      </c>
      <c r="F48" s="291">
        <f t="shared" si="2"/>
        <v>0.7</v>
      </c>
    </row>
    <row r="49" spans="1:3" x14ac:dyDescent="0.25">
      <c r="A49" s="221" t="s">
        <v>829</v>
      </c>
      <c r="B49" s="306">
        <f>C39/SUM(C34:C39)*100</f>
        <v>8.4992814617121741</v>
      </c>
      <c r="C49" s="303">
        <f>B39/SUM(B34:B39)*100</f>
        <v>3.3580910240202275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27.242865941285153</v>
      </c>
      <c r="C53" s="301">
        <f>C44</f>
        <v>29.503792667509483</v>
      </c>
    </row>
    <row r="54" spans="1:3" x14ac:dyDescent="0.25">
      <c r="A54" s="220" t="s">
        <v>831</v>
      </c>
      <c r="B54" s="305">
        <f t="shared" ref="B54:C54" si="3">B45</f>
        <v>27.961404229111064</v>
      </c>
      <c r="C54" s="302">
        <f t="shared" si="3"/>
        <v>27.891908975979774</v>
      </c>
    </row>
    <row r="55" spans="1:3" x14ac:dyDescent="0.25">
      <c r="A55" s="307" t="s">
        <v>832</v>
      </c>
      <c r="B55" s="305">
        <f t="shared" ref="B55:C55" si="4">B46</f>
        <v>15.766783001437076</v>
      </c>
      <c r="C55" s="302">
        <f t="shared" si="4"/>
        <v>19.184576485461442</v>
      </c>
    </row>
    <row r="56" spans="1:3" x14ac:dyDescent="0.25">
      <c r="A56" s="220" t="s">
        <v>833</v>
      </c>
      <c r="B56" s="305">
        <f t="shared" ref="B56:C56" si="5">B47</f>
        <v>12.769451857934715</v>
      </c>
      <c r="C56" s="302">
        <f t="shared" si="5"/>
        <v>14.736093552465235</v>
      </c>
    </row>
    <row r="57" spans="1:3" x14ac:dyDescent="0.25">
      <c r="A57" s="220" t="s">
        <v>834</v>
      </c>
      <c r="B57" s="305">
        <f t="shared" ref="B57:C57" si="6">B48</f>
        <v>7.7602135085198114</v>
      </c>
      <c r="C57" s="302">
        <f t="shared" si="6"/>
        <v>5.3255372945638433</v>
      </c>
    </row>
    <row r="58" spans="1:3" x14ac:dyDescent="0.25">
      <c r="A58" s="308" t="s">
        <v>835</v>
      </c>
      <c r="B58" s="306">
        <f t="shared" ref="B58:C58" si="7">B49</f>
        <v>8.4992814617121741</v>
      </c>
      <c r="C58" s="303">
        <f t="shared" si="7"/>
        <v>3.3580910240202275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2024-04-26T07:42:56Z</dcterms:modified>
</cp:coreProperties>
</file>